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jjeng/Library/Containers/com.microsoft.Excel/Data/Desktop/"/>
    </mc:Choice>
  </mc:AlternateContent>
  <xr:revisionPtr revIDLastSave="0" documentId="13_ncr:1_{94E37031-FA96-DD4F-90C0-AA63FBE7548E}" xr6:coauthVersionLast="33" xr6:coauthVersionMax="33" xr10:uidLastSave="{00000000-0000-0000-0000-000000000000}"/>
  <bookViews>
    <workbookView xWindow="520" yWindow="940" windowWidth="30340" windowHeight="15760" xr2:uid="{00000000-000D-0000-FFFF-FFFF00000000}"/>
  </bookViews>
  <sheets>
    <sheet name="Kickstarter_Data" sheetId="1" r:id="rId1"/>
    <sheet name="Category_Statistics" sheetId="3" r:id="rId2"/>
    <sheet name="Subcategory_Statistics" sheetId="4" r:id="rId3"/>
    <sheet name="Outcomes_Launch_Date" sheetId="8" r:id="rId4"/>
    <sheet name="Outcomes_Based_Goal" sheetId="9" r:id="rId5"/>
    <sheet name="Kickstarter_Data_Backup" sheetId="6" state="hidden" r:id="rId6"/>
  </sheets>
  <externalReferences>
    <externalReference r:id="rId7"/>
  </externalReferences>
  <definedNames>
    <definedName name="_xlnm._FilterDatabase" localSheetId="0" hidden="1">Kickstarter_Data!$A$1:$T$4115</definedName>
    <definedName name="_xlnm._FilterDatabase" localSheetId="5" hidden="1">Kickstarter_Data_Backup!$A$1:$R$4115</definedName>
  </definedNames>
  <calcPr calcId="179017" concurrentCalc="0"/>
  <pivotCaches>
    <pivotCache cacheId="4" r:id="rId8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9" l="1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D2" i="9"/>
  <c r="C2" i="9"/>
  <c r="C3" i="9"/>
  <c r="B3" i="9"/>
  <c r="B2" i="9"/>
  <c r="E13" i="9"/>
  <c r="H13" i="9"/>
  <c r="G13" i="9"/>
  <c r="F13" i="9"/>
  <c r="E12" i="9"/>
  <c r="H12" i="9"/>
  <c r="G12" i="9"/>
  <c r="F12" i="9"/>
  <c r="E11" i="9"/>
  <c r="H11" i="9"/>
  <c r="G11" i="9"/>
  <c r="F11" i="9"/>
  <c r="E10" i="9"/>
  <c r="H10" i="9"/>
  <c r="G10" i="9"/>
  <c r="F10" i="9"/>
  <c r="E9" i="9"/>
  <c r="H9" i="9"/>
  <c r="G9" i="9"/>
  <c r="F9" i="9"/>
  <c r="E8" i="9"/>
  <c r="H8" i="9"/>
  <c r="G8" i="9"/>
  <c r="F8" i="9"/>
  <c r="E7" i="9"/>
  <c r="H7" i="9"/>
  <c r="G7" i="9"/>
  <c r="F7" i="9"/>
  <c r="E6" i="9"/>
  <c r="H6" i="9"/>
  <c r="G6" i="9"/>
  <c r="F6" i="9"/>
  <c r="E5" i="9"/>
  <c r="H5" i="9"/>
  <c r="G5" i="9"/>
  <c r="F5" i="9"/>
  <c r="E4" i="9"/>
  <c r="H4" i="9"/>
  <c r="G4" i="9"/>
  <c r="F4" i="9"/>
  <c r="E3" i="9"/>
  <c r="H3" i="9"/>
  <c r="G3" i="9"/>
  <c r="F3" i="9"/>
  <c r="E2" i="9"/>
  <c r="H2" i="9"/>
  <c r="G2" i="9"/>
  <c r="F2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4115" i="6"/>
  <c r="Q4115" i="6"/>
  <c r="P4115" i="6"/>
  <c r="O4115" i="6"/>
  <c r="R4114" i="6"/>
  <c r="Q4114" i="6"/>
  <c r="P4114" i="6"/>
  <c r="O4114" i="6"/>
  <c r="R4113" i="6"/>
  <c r="Q4113" i="6"/>
  <c r="P4113" i="6"/>
  <c r="O4113" i="6"/>
  <c r="R4112" i="6"/>
  <c r="Q4112" i="6"/>
  <c r="P4112" i="6"/>
  <c r="O4112" i="6"/>
  <c r="R4111" i="6"/>
  <c r="Q4111" i="6"/>
  <c r="P4111" i="6"/>
  <c r="O4111" i="6"/>
  <c r="R4110" i="6"/>
  <c r="Q4110" i="6"/>
  <c r="P4110" i="6"/>
  <c r="O4110" i="6"/>
  <c r="R4109" i="6"/>
  <c r="Q4109" i="6"/>
  <c r="P4109" i="6"/>
  <c r="O4109" i="6"/>
  <c r="R4108" i="6"/>
  <c r="Q4108" i="6"/>
  <c r="P4108" i="6"/>
  <c r="O4108" i="6"/>
  <c r="R4107" i="6"/>
  <c r="Q4107" i="6"/>
  <c r="P4107" i="6"/>
  <c r="O4107" i="6"/>
  <c r="R4106" i="6"/>
  <c r="Q4106" i="6"/>
  <c r="P4106" i="6"/>
  <c r="O4106" i="6"/>
  <c r="R4105" i="6"/>
  <c r="Q4105" i="6"/>
  <c r="P4105" i="6"/>
  <c r="O4105" i="6"/>
  <c r="R4104" i="6"/>
  <c r="Q4104" i="6"/>
  <c r="P4104" i="6"/>
  <c r="O4104" i="6"/>
  <c r="R4103" i="6"/>
  <c r="Q4103" i="6"/>
  <c r="P4103" i="6"/>
  <c r="O4103" i="6"/>
  <c r="R4102" i="6"/>
  <c r="Q4102" i="6"/>
  <c r="P4102" i="6"/>
  <c r="O4102" i="6"/>
  <c r="R4101" i="6"/>
  <c r="Q4101" i="6"/>
  <c r="P4101" i="6"/>
  <c r="O4101" i="6"/>
  <c r="R4100" i="6"/>
  <c r="Q4100" i="6"/>
  <c r="P4100" i="6"/>
  <c r="O4100" i="6"/>
  <c r="R4099" i="6"/>
  <c r="Q4099" i="6"/>
  <c r="P4099" i="6"/>
  <c r="O4099" i="6"/>
  <c r="R4098" i="6"/>
  <c r="Q4098" i="6"/>
  <c r="P4098" i="6"/>
  <c r="O4098" i="6"/>
  <c r="R4097" i="6"/>
  <c r="Q4097" i="6"/>
  <c r="P4097" i="6"/>
  <c r="O4097" i="6"/>
  <c r="R4096" i="6"/>
  <c r="Q4096" i="6"/>
  <c r="P4096" i="6"/>
  <c r="O4096" i="6"/>
  <c r="R4095" i="6"/>
  <c r="Q4095" i="6"/>
  <c r="P4095" i="6"/>
  <c r="O4095" i="6"/>
  <c r="R4094" i="6"/>
  <c r="Q4094" i="6"/>
  <c r="P4094" i="6"/>
  <c r="O4094" i="6"/>
  <c r="R4093" i="6"/>
  <c r="Q4093" i="6"/>
  <c r="P4093" i="6"/>
  <c r="O4093" i="6"/>
  <c r="R4092" i="6"/>
  <c r="Q4092" i="6"/>
  <c r="P4092" i="6"/>
  <c r="O4092" i="6"/>
  <c r="R4091" i="6"/>
  <c r="Q4091" i="6"/>
  <c r="P4091" i="6"/>
  <c r="O4091" i="6"/>
  <c r="R4090" i="6"/>
  <c r="Q4090" i="6"/>
  <c r="P4090" i="6"/>
  <c r="O4090" i="6"/>
  <c r="R4089" i="6"/>
  <c r="Q4089" i="6"/>
  <c r="P4089" i="6"/>
  <c r="O4089" i="6"/>
  <c r="R4088" i="6"/>
  <c r="Q4088" i="6"/>
  <c r="P4088" i="6"/>
  <c r="O4088" i="6"/>
  <c r="R4087" i="6"/>
  <c r="Q4087" i="6"/>
  <c r="P4087" i="6"/>
  <c r="O4087" i="6"/>
  <c r="R4086" i="6"/>
  <c r="Q4086" i="6"/>
  <c r="P4086" i="6"/>
  <c r="O4086" i="6"/>
  <c r="R4085" i="6"/>
  <c r="Q4085" i="6"/>
  <c r="P4085" i="6"/>
  <c r="O4085" i="6"/>
  <c r="R4084" i="6"/>
  <c r="Q4084" i="6"/>
  <c r="P4084" i="6"/>
  <c r="O4084" i="6"/>
  <c r="R4083" i="6"/>
  <c r="Q4083" i="6"/>
  <c r="P4083" i="6"/>
  <c r="O4083" i="6"/>
  <c r="R4082" i="6"/>
  <c r="Q4082" i="6"/>
  <c r="P4082" i="6"/>
  <c r="O4082" i="6"/>
  <c r="R4081" i="6"/>
  <c r="Q4081" i="6"/>
  <c r="P4081" i="6"/>
  <c r="O4081" i="6"/>
  <c r="R4080" i="6"/>
  <c r="Q4080" i="6"/>
  <c r="P4080" i="6"/>
  <c r="O4080" i="6"/>
  <c r="R4079" i="6"/>
  <c r="Q4079" i="6"/>
  <c r="P4079" i="6"/>
  <c r="O4079" i="6"/>
  <c r="R4078" i="6"/>
  <c r="Q4078" i="6"/>
  <c r="P4078" i="6"/>
  <c r="O4078" i="6"/>
  <c r="R4077" i="6"/>
  <c r="Q4077" i="6"/>
  <c r="P4077" i="6"/>
  <c r="O4077" i="6"/>
  <c r="R4076" i="6"/>
  <c r="Q4076" i="6"/>
  <c r="P4076" i="6"/>
  <c r="O4076" i="6"/>
  <c r="R4075" i="6"/>
  <c r="Q4075" i="6"/>
  <c r="P4075" i="6"/>
  <c r="O4075" i="6"/>
  <c r="R4074" i="6"/>
  <c r="Q4074" i="6"/>
  <c r="P4074" i="6"/>
  <c r="O4074" i="6"/>
  <c r="R4073" i="6"/>
  <c r="Q4073" i="6"/>
  <c r="P4073" i="6"/>
  <c r="O4073" i="6"/>
  <c r="R4072" i="6"/>
  <c r="Q4072" i="6"/>
  <c r="P4072" i="6"/>
  <c r="O4072" i="6"/>
  <c r="R4071" i="6"/>
  <c r="Q4071" i="6"/>
  <c r="P4071" i="6"/>
  <c r="O4071" i="6"/>
  <c r="R4070" i="6"/>
  <c r="Q4070" i="6"/>
  <c r="P4070" i="6"/>
  <c r="O4070" i="6"/>
  <c r="R4069" i="6"/>
  <c r="Q4069" i="6"/>
  <c r="P4069" i="6"/>
  <c r="O4069" i="6"/>
  <c r="R4068" i="6"/>
  <c r="Q4068" i="6"/>
  <c r="P4068" i="6"/>
  <c r="O4068" i="6"/>
  <c r="R4067" i="6"/>
  <c r="Q4067" i="6"/>
  <c r="P4067" i="6"/>
  <c r="O4067" i="6"/>
  <c r="R4066" i="6"/>
  <c r="Q4066" i="6"/>
  <c r="P4066" i="6"/>
  <c r="O4066" i="6"/>
  <c r="R4065" i="6"/>
  <c r="Q4065" i="6"/>
  <c r="P4065" i="6"/>
  <c r="O4065" i="6"/>
  <c r="R4064" i="6"/>
  <c r="Q4064" i="6"/>
  <c r="P4064" i="6"/>
  <c r="O4064" i="6"/>
  <c r="R4063" i="6"/>
  <c r="Q4063" i="6"/>
  <c r="P4063" i="6"/>
  <c r="O4063" i="6"/>
  <c r="R4062" i="6"/>
  <c r="Q4062" i="6"/>
  <c r="P4062" i="6"/>
  <c r="O4062" i="6"/>
  <c r="R4061" i="6"/>
  <c r="Q4061" i="6"/>
  <c r="P4061" i="6"/>
  <c r="O4061" i="6"/>
  <c r="R4060" i="6"/>
  <c r="Q4060" i="6"/>
  <c r="P4060" i="6"/>
  <c r="O4060" i="6"/>
  <c r="R4059" i="6"/>
  <c r="Q4059" i="6"/>
  <c r="P4059" i="6"/>
  <c r="O4059" i="6"/>
  <c r="R4058" i="6"/>
  <c r="Q4058" i="6"/>
  <c r="P4058" i="6"/>
  <c r="O4058" i="6"/>
  <c r="R4057" i="6"/>
  <c r="Q4057" i="6"/>
  <c r="P4057" i="6"/>
  <c r="O4057" i="6"/>
  <c r="R4056" i="6"/>
  <c r="Q4056" i="6"/>
  <c r="P4056" i="6"/>
  <c r="O4056" i="6"/>
  <c r="R4055" i="6"/>
  <c r="Q4055" i="6"/>
  <c r="P4055" i="6"/>
  <c r="O4055" i="6"/>
  <c r="R4054" i="6"/>
  <c r="Q4054" i="6"/>
  <c r="P4054" i="6"/>
  <c r="O4054" i="6"/>
  <c r="R4053" i="6"/>
  <c r="Q4053" i="6"/>
  <c r="P4053" i="6"/>
  <c r="O4053" i="6"/>
  <c r="R4052" i="6"/>
  <c r="Q4052" i="6"/>
  <c r="P4052" i="6"/>
  <c r="O4052" i="6"/>
  <c r="R4051" i="6"/>
  <c r="Q4051" i="6"/>
  <c r="P4051" i="6"/>
  <c r="O4051" i="6"/>
  <c r="R4050" i="6"/>
  <c r="Q4050" i="6"/>
  <c r="P4050" i="6"/>
  <c r="O4050" i="6"/>
  <c r="R4049" i="6"/>
  <c r="Q4049" i="6"/>
  <c r="P4049" i="6"/>
  <c r="O4049" i="6"/>
  <c r="R4048" i="6"/>
  <c r="Q4048" i="6"/>
  <c r="P4048" i="6"/>
  <c r="O4048" i="6"/>
  <c r="R4047" i="6"/>
  <c r="Q4047" i="6"/>
  <c r="P4047" i="6"/>
  <c r="O4047" i="6"/>
  <c r="R4046" i="6"/>
  <c r="Q4046" i="6"/>
  <c r="P4046" i="6"/>
  <c r="O4046" i="6"/>
  <c r="R4045" i="6"/>
  <c r="Q4045" i="6"/>
  <c r="P4045" i="6"/>
  <c r="O4045" i="6"/>
  <c r="R4044" i="6"/>
  <c r="Q4044" i="6"/>
  <c r="P4044" i="6"/>
  <c r="O4044" i="6"/>
  <c r="R4043" i="6"/>
  <c r="Q4043" i="6"/>
  <c r="P4043" i="6"/>
  <c r="O4043" i="6"/>
  <c r="R4042" i="6"/>
  <c r="Q4042" i="6"/>
  <c r="P4042" i="6"/>
  <c r="O4042" i="6"/>
  <c r="R4041" i="6"/>
  <c r="Q4041" i="6"/>
  <c r="P4041" i="6"/>
  <c r="O4041" i="6"/>
  <c r="R4040" i="6"/>
  <c r="Q4040" i="6"/>
  <c r="P4040" i="6"/>
  <c r="O4040" i="6"/>
  <c r="R4039" i="6"/>
  <c r="Q4039" i="6"/>
  <c r="P4039" i="6"/>
  <c r="O4039" i="6"/>
  <c r="R4038" i="6"/>
  <c r="Q4038" i="6"/>
  <c r="P4038" i="6"/>
  <c r="O4038" i="6"/>
  <c r="R4037" i="6"/>
  <c r="Q4037" i="6"/>
  <c r="P4037" i="6"/>
  <c r="O4037" i="6"/>
  <c r="R4036" i="6"/>
  <c r="Q4036" i="6"/>
  <c r="P4036" i="6"/>
  <c r="O4036" i="6"/>
  <c r="R4035" i="6"/>
  <c r="Q4035" i="6"/>
  <c r="P4035" i="6"/>
  <c r="O4035" i="6"/>
  <c r="R4034" i="6"/>
  <c r="Q4034" i="6"/>
  <c r="P4034" i="6"/>
  <c r="O4034" i="6"/>
  <c r="R4033" i="6"/>
  <c r="Q4033" i="6"/>
  <c r="P4033" i="6"/>
  <c r="O4033" i="6"/>
  <c r="R4032" i="6"/>
  <c r="Q4032" i="6"/>
  <c r="P4032" i="6"/>
  <c r="O4032" i="6"/>
  <c r="R4031" i="6"/>
  <c r="Q4031" i="6"/>
  <c r="P4031" i="6"/>
  <c r="O4031" i="6"/>
  <c r="R4030" i="6"/>
  <c r="Q4030" i="6"/>
  <c r="P4030" i="6"/>
  <c r="O4030" i="6"/>
  <c r="R4029" i="6"/>
  <c r="Q4029" i="6"/>
  <c r="P4029" i="6"/>
  <c r="O4029" i="6"/>
  <c r="R4028" i="6"/>
  <c r="Q4028" i="6"/>
  <c r="P4028" i="6"/>
  <c r="O4028" i="6"/>
  <c r="R4027" i="6"/>
  <c r="Q4027" i="6"/>
  <c r="P4027" i="6"/>
  <c r="O4027" i="6"/>
  <c r="R4026" i="6"/>
  <c r="Q4026" i="6"/>
  <c r="P4026" i="6"/>
  <c r="O4026" i="6"/>
  <c r="R4025" i="6"/>
  <c r="Q4025" i="6"/>
  <c r="P4025" i="6"/>
  <c r="O4025" i="6"/>
  <c r="R4024" i="6"/>
  <c r="Q4024" i="6"/>
  <c r="P4024" i="6"/>
  <c r="O4024" i="6"/>
  <c r="R4023" i="6"/>
  <c r="Q4023" i="6"/>
  <c r="P4023" i="6"/>
  <c r="O4023" i="6"/>
  <c r="R4022" i="6"/>
  <c r="Q4022" i="6"/>
  <c r="P4022" i="6"/>
  <c r="O4022" i="6"/>
  <c r="R4021" i="6"/>
  <c r="Q4021" i="6"/>
  <c r="P4021" i="6"/>
  <c r="O4021" i="6"/>
  <c r="R4020" i="6"/>
  <c r="Q4020" i="6"/>
  <c r="P4020" i="6"/>
  <c r="O4020" i="6"/>
  <c r="R4019" i="6"/>
  <c r="Q4019" i="6"/>
  <c r="P4019" i="6"/>
  <c r="O4019" i="6"/>
  <c r="R4018" i="6"/>
  <c r="Q4018" i="6"/>
  <c r="P4018" i="6"/>
  <c r="O4018" i="6"/>
  <c r="R4017" i="6"/>
  <c r="Q4017" i="6"/>
  <c r="P4017" i="6"/>
  <c r="O4017" i="6"/>
  <c r="R4016" i="6"/>
  <c r="Q4016" i="6"/>
  <c r="P4016" i="6"/>
  <c r="O4016" i="6"/>
  <c r="R4015" i="6"/>
  <c r="Q4015" i="6"/>
  <c r="P4015" i="6"/>
  <c r="O4015" i="6"/>
  <c r="R4014" i="6"/>
  <c r="Q4014" i="6"/>
  <c r="P4014" i="6"/>
  <c r="O4014" i="6"/>
  <c r="R4013" i="6"/>
  <c r="Q4013" i="6"/>
  <c r="P4013" i="6"/>
  <c r="O4013" i="6"/>
  <c r="R4012" i="6"/>
  <c r="Q4012" i="6"/>
  <c r="P4012" i="6"/>
  <c r="O4012" i="6"/>
  <c r="R4011" i="6"/>
  <c r="Q4011" i="6"/>
  <c r="P4011" i="6"/>
  <c r="O4011" i="6"/>
  <c r="R4010" i="6"/>
  <c r="Q4010" i="6"/>
  <c r="P4010" i="6"/>
  <c r="O4010" i="6"/>
  <c r="R4009" i="6"/>
  <c r="Q4009" i="6"/>
  <c r="P4009" i="6"/>
  <c r="O4009" i="6"/>
  <c r="R4008" i="6"/>
  <c r="Q4008" i="6"/>
  <c r="P4008" i="6"/>
  <c r="O4008" i="6"/>
  <c r="R4007" i="6"/>
  <c r="Q4007" i="6"/>
  <c r="P4007" i="6"/>
  <c r="O4007" i="6"/>
  <c r="R4006" i="6"/>
  <c r="Q4006" i="6"/>
  <c r="P4006" i="6"/>
  <c r="O4006" i="6"/>
  <c r="R4005" i="6"/>
  <c r="Q4005" i="6"/>
  <c r="P4005" i="6"/>
  <c r="O4005" i="6"/>
  <c r="R4004" i="6"/>
  <c r="Q4004" i="6"/>
  <c r="P4004" i="6"/>
  <c r="O4004" i="6"/>
  <c r="R4003" i="6"/>
  <c r="Q4003" i="6"/>
  <c r="P4003" i="6"/>
  <c r="O4003" i="6"/>
  <c r="R4002" i="6"/>
  <c r="Q4002" i="6"/>
  <c r="P4002" i="6"/>
  <c r="O4002" i="6"/>
  <c r="R4001" i="6"/>
  <c r="Q4001" i="6"/>
  <c r="P4001" i="6"/>
  <c r="O4001" i="6"/>
  <c r="R4000" i="6"/>
  <c r="Q4000" i="6"/>
  <c r="P4000" i="6"/>
  <c r="O4000" i="6"/>
  <c r="R3999" i="6"/>
  <c r="Q3999" i="6"/>
  <c r="P3999" i="6"/>
  <c r="O3999" i="6"/>
  <c r="R3998" i="6"/>
  <c r="Q3998" i="6"/>
  <c r="P3998" i="6"/>
  <c r="O3998" i="6"/>
  <c r="R3997" i="6"/>
  <c r="Q3997" i="6"/>
  <c r="P3997" i="6"/>
  <c r="O3997" i="6"/>
  <c r="R3996" i="6"/>
  <c r="Q3996" i="6"/>
  <c r="P3996" i="6"/>
  <c r="O3996" i="6"/>
  <c r="R3995" i="6"/>
  <c r="Q3995" i="6"/>
  <c r="P3995" i="6"/>
  <c r="O3995" i="6"/>
  <c r="R3994" i="6"/>
  <c r="Q3994" i="6"/>
  <c r="P3994" i="6"/>
  <c r="O3994" i="6"/>
  <c r="R3993" i="6"/>
  <c r="Q3993" i="6"/>
  <c r="P3993" i="6"/>
  <c r="O3993" i="6"/>
  <c r="R3992" i="6"/>
  <c r="Q3992" i="6"/>
  <c r="P3992" i="6"/>
  <c r="O3992" i="6"/>
  <c r="R3991" i="6"/>
  <c r="Q3991" i="6"/>
  <c r="P3991" i="6"/>
  <c r="O3991" i="6"/>
  <c r="R3990" i="6"/>
  <c r="Q3990" i="6"/>
  <c r="P3990" i="6"/>
  <c r="O3990" i="6"/>
  <c r="R3989" i="6"/>
  <c r="Q3989" i="6"/>
  <c r="P3989" i="6"/>
  <c r="O3989" i="6"/>
  <c r="R3988" i="6"/>
  <c r="Q3988" i="6"/>
  <c r="P3988" i="6"/>
  <c r="O3988" i="6"/>
  <c r="R3987" i="6"/>
  <c r="Q3987" i="6"/>
  <c r="P3987" i="6"/>
  <c r="O3987" i="6"/>
  <c r="R3986" i="6"/>
  <c r="Q3986" i="6"/>
  <c r="P3986" i="6"/>
  <c r="O3986" i="6"/>
  <c r="R3985" i="6"/>
  <c r="Q3985" i="6"/>
  <c r="P3985" i="6"/>
  <c r="O3985" i="6"/>
  <c r="R3984" i="6"/>
  <c r="Q3984" i="6"/>
  <c r="P3984" i="6"/>
  <c r="O3984" i="6"/>
  <c r="R3983" i="6"/>
  <c r="Q3983" i="6"/>
  <c r="P3983" i="6"/>
  <c r="O3983" i="6"/>
  <c r="R3982" i="6"/>
  <c r="Q3982" i="6"/>
  <c r="P3982" i="6"/>
  <c r="O3982" i="6"/>
  <c r="R3981" i="6"/>
  <c r="Q3981" i="6"/>
  <c r="P3981" i="6"/>
  <c r="O3981" i="6"/>
  <c r="R3980" i="6"/>
  <c r="Q3980" i="6"/>
  <c r="P3980" i="6"/>
  <c r="O3980" i="6"/>
  <c r="R3979" i="6"/>
  <c r="Q3979" i="6"/>
  <c r="P3979" i="6"/>
  <c r="O3979" i="6"/>
  <c r="R3978" i="6"/>
  <c r="Q3978" i="6"/>
  <c r="P3978" i="6"/>
  <c r="O3978" i="6"/>
  <c r="R3977" i="6"/>
  <c r="Q3977" i="6"/>
  <c r="P3977" i="6"/>
  <c r="O3977" i="6"/>
  <c r="R3976" i="6"/>
  <c r="Q3976" i="6"/>
  <c r="P3976" i="6"/>
  <c r="O3976" i="6"/>
  <c r="R3975" i="6"/>
  <c r="Q3975" i="6"/>
  <c r="P3975" i="6"/>
  <c r="O3975" i="6"/>
  <c r="R3974" i="6"/>
  <c r="Q3974" i="6"/>
  <c r="P3974" i="6"/>
  <c r="O3974" i="6"/>
  <c r="R3973" i="6"/>
  <c r="Q3973" i="6"/>
  <c r="P3973" i="6"/>
  <c r="O3973" i="6"/>
  <c r="R3972" i="6"/>
  <c r="Q3972" i="6"/>
  <c r="P3972" i="6"/>
  <c r="O3972" i="6"/>
  <c r="R3971" i="6"/>
  <c r="Q3971" i="6"/>
  <c r="P3971" i="6"/>
  <c r="O3971" i="6"/>
  <c r="R3970" i="6"/>
  <c r="Q3970" i="6"/>
  <c r="P3970" i="6"/>
  <c r="O3970" i="6"/>
  <c r="R3969" i="6"/>
  <c r="Q3969" i="6"/>
  <c r="P3969" i="6"/>
  <c r="O3969" i="6"/>
  <c r="R3968" i="6"/>
  <c r="Q3968" i="6"/>
  <c r="P3968" i="6"/>
  <c r="O3968" i="6"/>
  <c r="R3967" i="6"/>
  <c r="Q3967" i="6"/>
  <c r="P3967" i="6"/>
  <c r="O3967" i="6"/>
  <c r="R3966" i="6"/>
  <c r="Q3966" i="6"/>
  <c r="P3966" i="6"/>
  <c r="O3966" i="6"/>
  <c r="R3965" i="6"/>
  <c r="Q3965" i="6"/>
  <c r="P3965" i="6"/>
  <c r="O3965" i="6"/>
  <c r="R3964" i="6"/>
  <c r="Q3964" i="6"/>
  <c r="P3964" i="6"/>
  <c r="O3964" i="6"/>
  <c r="R3963" i="6"/>
  <c r="Q3963" i="6"/>
  <c r="P3963" i="6"/>
  <c r="O3963" i="6"/>
  <c r="R3962" i="6"/>
  <c r="Q3962" i="6"/>
  <c r="P3962" i="6"/>
  <c r="O3962" i="6"/>
  <c r="R3961" i="6"/>
  <c r="Q3961" i="6"/>
  <c r="P3961" i="6"/>
  <c r="O3961" i="6"/>
  <c r="R3960" i="6"/>
  <c r="Q3960" i="6"/>
  <c r="P3960" i="6"/>
  <c r="O3960" i="6"/>
  <c r="R3959" i="6"/>
  <c r="Q3959" i="6"/>
  <c r="P3959" i="6"/>
  <c r="O3959" i="6"/>
  <c r="R3958" i="6"/>
  <c r="Q3958" i="6"/>
  <c r="P3958" i="6"/>
  <c r="O3958" i="6"/>
  <c r="R3957" i="6"/>
  <c r="Q3957" i="6"/>
  <c r="P3957" i="6"/>
  <c r="O3957" i="6"/>
  <c r="R3956" i="6"/>
  <c r="Q3956" i="6"/>
  <c r="P3956" i="6"/>
  <c r="O3956" i="6"/>
  <c r="R3955" i="6"/>
  <c r="Q3955" i="6"/>
  <c r="P3955" i="6"/>
  <c r="O3955" i="6"/>
  <c r="R3954" i="6"/>
  <c r="Q3954" i="6"/>
  <c r="P3954" i="6"/>
  <c r="O3954" i="6"/>
  <c r="R3953" i="6"/>
  <c r="Q3953" i="6"/>
  <c r="P3953" i="6"/>
  <c r="O3953" i="6"/>
  <c r="R3952" i="6"/>
  <c r="Q3952" i="6"/>
  <c r="P3952" i="6"/>
  <c r="O3952" i="6"/>
  <c r="R3951" i="6"/>
  <c r="Q3951" i="6"/>
  <c r="P3951" i="6"/>
  <c r="O3951" i="6"/>
  <c r="R3950" i="6"/>
  <c r="Q3950" i="6"/>
  <c r="P3950" i="6"/>
  <c r="O3950" i="6"/>
  <c r="R3949" i="6"/>
  <c r="Q3949" i="6"/>
  <c r="P3949" i="6"/>
  <c r="O3949" i="6"/>
  <c r="R3948" i="6"/>
  <c r="Q3948" i="6"/>
  <c r="P3948" i="6"/>
  <c r="O3948" i="6"/>
  <c r="R3947" i="6"/>
  <c r="Q3947" i="6"/>
  <c r="P3947" i="6"/>
  <c r="O3947" i="6"/>
  <c r="R3946" i="6"/>
  <c r="Q3946" i="6"/>
  <c r="P3946" i="6"/>
  <c r="O3946" i="6"/>
  <c r="R3945" i="6"/>
  <c r="Q3945" i="6"/>
  <c r="P3945" i="6"/>
  <c r="O3945" i="6"/>
  <c r="R3944" i="6"/>
  <c r="Q3944" i="6"/>
  <c r="P3944" i="6"/>
  <c r="O3944" i="6"/>
  <c r="R3943" i="6"/>
  <c r="Q3943" i="6"/>
  <c r="P3943" i="6"/>
  <c r="O3943" i="6"/>
  <c r="R3942" i="6"/>
  <c r="Q3942" i="6"/>
  <c r="P3942" i="6"/>
  <c r="O3942" i="6"/>
  <c r="R3941" i="6"/>
  <c r="Q3941" i="6"/>
  <c r="P3941" i="6"/>
  <c r="O3941" i="6"/>
  <c r="R3940" i="6"/>
  <c r="Q3940" i="6"/>
  <c r="P3940" i="6"/>
  <c r="O3940" i="6"/>
  <c r="R3939" i="6"/>
  <c r="Q3939" i="6"/>
  <c r="P3939" i="6"/>
  <c r="O3939" i="6"/>
  <c r="R3938" i="6"/>
  <c r="Q3938" i="6"/>
  <c r="P3938" i="6"/>
  <c r="O3938" i="6"/>
  <c r="R3937" i="6"/>
  <c r="Q3937" i="6"/>
  <c r="P3937" i="6"/>
  <c r="O3937" i="6"/>
  <c r="R3936" i="6"/>
  <c r="Q3936" i="6"/>
  <c r="P3936" i="6"/>
  <c r="O3936" i="6"/>
  <c r="R3935" i="6"/>
  <c r="Q3935" i="6"/>
  <c r="P3935" i="6"/>
  <c r="O3935" i="6"/>
  <c r="R3934" i="6"/>
  <c r="Q3934" i="6"/>
  <c r="P3934" i="6"/>
  <c r="O3934" i="6"/>
  <c r="R3933" i="6"/>
  <c r="Q3933" i="6"/>
  <c r="P3933" i="6"/>
  <c r="O3933" i="6"/>
  <c r="R3932" i="6"/>
  <c r="Q3932" i="6"/>
  <c r="P3932" i="6"/>
  <c r="O3932" i="6"/>
  <c r="R3931" i="6"/>
  <c r="Q3931" i="6"/>
  <c r="P3931" i="6"/>
  <c r="O3931" i="6"/>
  <c r="R3930" i="6"/>
  <c r="Q3930" i="6"/>
  <c r="P3930" i="6"/>
  <c r="O3930" i="6"/>
  <c r="R3929" i="6"/>
  <c r="Q3929" i="6"/>
  <c r="P3929" i="6"/>
  <c r="O3929" i="6"/>
  <c r="R3928" i="6"/>
  <c r="Q3928" i="6"/>
  <c r="P3928" i="6"/>
  <c r="O3928" i="6"/>
  <c r="R3927" i="6"/>
  <c r="Q3927" i="6"/>
  <c r="P3927" i="6"/>
  <c r="O3927" i="6"/>
  <c r="R3926" i="6"/>
  <c r="Q3926" i="6"/>
  <c r="P3926" i="6"/>
  <c r="O3926" i="6"/>
  <c r="R3925" i="6"/>
  <c r="Q3925" i="6"/>
  <c r="P3925" i="6"/>
  <c r="O3925" i="6"/>
  <c r="R3924" i="6"/>
  <c r="Q3924" i="6"/>
  <c r="P3924" i="6"/>
  <c r="O3924" i="6"/>
  <c r="R3923" i="6"/>
  <c r="Q3923" i="6"/>
  <c r="P3923" i="6"/>
  <c r="O3923" i="6"/>
  <c r="R3922" i="6"/>
  <c r="Q3922" i="6"/>
  <c r="P3922" i="6"/>
  <c r="O3922" i="6"/>
  <c r="R3921" i="6"/>
  <c r="Q3921" i="6"/>
  <c r="P3921" i="6"/>
  <c r="O3921" i="6"/>
  <c r="R3920" i="6"/>
  <c r="Q3920" i="6"/>
  <c r="P3920" i="6"/>
  <c r="O3920" i="6"/>
  <c r="R3919" i="6"/>
  <c r="Q3919" i="6"/>
  <c r="P3919" i="6"/>
  <c r="O3919" i="6"/>
  <c r="R3918" i="6"/>
  <c r="Q3918" i="6"/>
  <c r="P3918" i="6"/>
  <c r="O3918" i="6"/>
  <c r="R3917" i="6"/>
  <c r="Q3917" i="6"/>
  <c r="P3917" i="6"/>
  <c r="O3917" i="6"/>
  <c r="R3916" i="6"/>
  <c r="Q3916" i="6"/>
  <c r="P3916" i="6"/>
  <c r="O3916" i="6"/>
  <c r="R3915" i="6"/>
  <c r="Q3915" i="6"/>
  <c r="P3915" i="6"/>
  <c r="O3915" i="6"/>
  <c r="R3914" i="6"/>
  <c r="Q3914" i="6"/>
  <c r="P3914" i="6"/>
  <c r="O3914" i="6"/>
  <c r="R3913" i="6"/>
  <c r="Q3913" i="6"/>
  <c r="P3913" i="6"/>
  <c r="O3913" i="6"/>
  <c r="R3912" i="6"/>
  <c r="Q3912" i="6"/>
  <c r="P3912" i="6"/>
  <c r="O3912" i="6"/>
  <c r="R3911" i="6"/>
  <c r="Q3911" i="6"/>
  <c r="P3911" i="6"/>
  <c r="O3911" i="6"/>
  <c r="R3910" i="6"/>
  <c r="Q3910" i="6"/>
  <c r="P3910" i="6"/>
  <c r="O3910" i="6"/>
  <c r="R3909" i="6"/>
  <c r="Q3909" i="6"/>
  <c r="P3909" i="6"/>
  <c r="O3909" i="6"/>
  <c r="R3908" i="6"/>
  <c r="Q3908" i="6"/>
  <c r="P3908" i="6"/>
  <c r="O3908" i="6"/>
  <c r="R3907" i="6"/>
  <c r="Q3907" i="6"/>
  <c r="P3907" i="6"/>
  <c r="O3907" i="6"/>
  <c r="R3906" i="6"/>
  <c r="Q3906" i="6"/>
  <c r="P3906" i="6"/>
  <c r="O3906" i="6"/>
  <c r="R3905" i="6"/>
  <c r="Q3905" i="6"/>
  <c r="P3905" i="6"/>
  <c r="O3905" i="6"/>
  <c r="R3904" i="6"/>
  <c r="Q3904" i="6"/>
  <c r="P3904" i="6"/>
  <c r="O3904" i="6"/>
  <c r="R3903" i="6"/>
  <c r="Q3903" i="6"/>
  <c r="P3903" i="6"/>
  <c r="O3903" i="6"/>
  <c r="R3902" i="6"/>
  <c r="Q3902" i="6"/>
  <c r="P3902" i="6"/>
  <c r="O3902" i="6"/>
  <c r="R3901" i="6"/>
  <c r="Q3901" i="6"/>
  <c r="P3901" i="6"/>
  <c r="O3901" i="6"/>
  <c r="R3900" i="6"/>
  <c r="Q3900" i="6"/>
  <c r="P3900" i="6"/>
  <c r="O3900" i="6"/>
  <c r="R3899" i="6"/>
  <c r="Q3899" i="6"/>
  <c r="P3899" i="6"/>
  <c r="O3899" i="6"/>
  <c r="R3898" i="6"/>
  <c r="Q3898" i="6"/>
  <c r="P3898" i="6"/>
  <c r="O3898" i="6"/>
  <c r="R3897" i="6"/>
  <c r="Q3897" i="6"/>
  <c r="P3897" i="6"/>
  <c r="O3897" i="6"/>
  <c r="R3896" i="6"/>
  <c r="Q3896" i="6"/>
  <c r="P3896" i="6"/>
  <c r="O3896" i="6"/>
  <c r="R3895" i="6"/>
  <c r="Q3895" i="6"/>
  <c r="P3895" i="6"/>
  <c r="O3895" i="6"/>
  <c r="R3894" i="6"/>
  <c r="Q3894" i="6"/>
  <c r="P3894" i="6"/>
  <c r="O3894" i="6"/>
  <c r="R3893" i="6"/>
  <c r="Q3893" i="6"/>
  <c r="P3893" i="6"/>
  <c r="O3893" i="6"/>
  <c r="R3892" i="6"/>
  <c r="Q3892" i="6"/>
  <c r="P3892" i="6"/>
  <c r="O3892" i="6"/>
  <c r="R3891" i="6"/>
  <c r="Q3891" i="6"/>
  <c r="P3891" i="6"/>
  <c r="O3891" i="6"/>
  <c r="R3890" i="6"/>
  <c r="Q3890" i="6"/>
  <c r="P3890" i="6"/>
  <c r="O3890" i="6"/>
  <c r="R3889" i="6"/>
  <c r="Q3889" i="6"/>
  <c r="P3889" i="6"/>
  <c r="O3889" i="6"/>
  <c r="R3888" i="6"/>
  <c r="Q3888" i="6"/>
  <c r="P3888" i="6"/>
  <c r="O3888" i="6"/>
  <c r="R3887" i="6"/>
  <c r="Q3887" i="6"/>
  <c r="P3887" i="6"/>
  <c r="O3887" i="6"/>
  <c r="R3886" i="6"/>
  <c r="Q3886" i="6"/>
  <c r="P3886" i="6"/>
  <c r="O3886" i="6"/>
  <c r="R3885" i="6"/>
  <c r="Q3885" i="6"/>
  <c r="P3885" i="6"/>
  <c r="O3885" i="6"/>
  <c r="R3884" i="6"/>
  <c r="Q3884" i="6"/>
  <c r="P3884" i="6"/>
  <c r="O3884" i="6"/>
  <c r="R3883" i="6"/>
  <c r="Q3883" i="6"/>
  <c r="P3883" i="6"/>
  <c r="O3883" i="6"/>
  <c r="R3882" i="6"/>
  <c r="Q3882" i="6"/>
  <c r="P3882" i="6"/>
  <c r="O3882" i="6"/>
  <c r="R3881" i="6"/>
  <c r="Q3881" i="6"/>
  <c r="P3881" i="6"/>
  <c r="O3881" i="6"/>
  <c r="R3880" i="6"/>
  <c r="Q3880" i="6"/>
  <c r="P3880" i="6"/>
  <c r="O3880" i="6"/>
  <c r="R3879" i="6"/>
  <c r="Q3879" i="6"/>
  <c r="P3879" i="6"/>
  <c r="O3879" i="6"/>
  <c r="R3878" i="6"/>
  <c r="Q3878" i="6"/>
  <c r="P3878" i="6"/>
  <c r="O3878" i="6"/>
  <c r="R3877" i="6"/>
  <c r="Q3877" i="6"/>
  <c r="P3877" i="6"/>
  <c r="O3877" i="6"/>
  <c r="R3876" i="6"/>
  <c r="Q3876" i="6"/>
  <c r="P3876" i="6"/>
  <c r="O3876" i="6"/>
  <c r="R3875" i="6"/>
  <c r="Q3875" i="6"/>
  <c r="P3875" i="6"/>
  <c r="O3875" i="6"/>
  <c r="R3874" i="6"/>
  <c r="Q3874" i="6"/>
  <c r="P3874" i="6"/>
  <c r="O3874" i="6"/>
  <c r="R3873" i="6"/>
  <c r="Q3873" i="6"/>
  <c r="P3873" i="6"/>
  <c r="O3873" i="6"/>
  <c r="R3872" i="6"/>
  <c r="Q3872" i="6"/>
  <c r="P3872" i="6"/>
  <c r="O3872" i="6"/>
  <c r="R3871" i="6"/>
  <c r="Q3871" i="6"/>
  <c r="P3871" i="6"/>
  <c r="O3871" i="6"/>
  <c r="R3870" i="6"/>
  <c r="Q3870" i="6"/>
  <c r="P3870" i="6"/>
  <c r="O3870" i="6"/>
  <c r="R3869" i="6"/>
  <c r="Q3869" i="6"/>
  <c r="P3869" i="6"/>
  <c r="O3869" i="6"/>
  <c r="R3868" i="6"/>
  <c r="Q3868" i="6"/>
  <c r="P3868" i="6"/>
  <c r="O3868" i="6"/>
  <c r="R3867" i="6"/>
  <c r="Q3867" i="6"/>
  <c r="P3867" i="6"/>
  <c r="O3867" i="6"/>
  <c r="R3866" i="6"/>
  <c r="Q3866" i="6"/>
  <c r="P3866" i="6"/>
  <c r="O3866" i="6"/>
  <c r="R3865" i="6"/>
  <c r="Q3865" i="6"/>
  <c r="P3865" i="6"/>
  <c r="O3865" i="6"/>
  <c r="R3864" i="6"/>
  <c r="Q3864" i="6"/>
  <c r="P3864" i="6"/>
  <c r="O3864" i="6"/>
  <c r="R3863" i="6"/>
  <c r="Q3863" i="6"/>
  <c r="P3863" i="6"/>
  <c r="O3863" i="6"/>
  <c r="R3862" i="6"/>
  <c r="Q3862" i="6"/>
  <c r="P3862" i="6"/>
  <c r="O3862" i="6"/>
  <c r="R3861" i="6"/>
  <c r="Q3861" i="6"/>
  <c r="P3861" i="6"/>
  <c r="O3861" i="6"/>
  <c r="R3860" i="6"/>
  <c r="Q3860" i="6"/>
  <c r="P3860" i="6"/>
  <c r="O3860" i="6"/>
  <c r="R3859" i="6"/>
  <c r="Q3859" i="6"/>
  <c r="P3859" i="6"/>
  <c r="O3859" i="6"/>
  <c r="R3858" i="6"/>
  <c r="Q3858" i="6"/>
  <c r="P3858" i="6"/>
  <c r="O3858" i="6"/>
  <c r="R3857" i="6"/>
  <c r="Q3857" i="6"/>
  <c r="P3857" i="6"/>
  <c r="O3857" i="6"/>
  <c r="R3856" i="6"/>
  <c r="Q3856" i="6"/>
  <c r="P3856" i="6"/>
  <c r="O3856" i="6"/>
  <c r="R3855" i="6"/>
  <c r="Q3855" i="6"/>
  <c r="P3855" i="6"/>
  <c r="O3855" i="6"/>
  <c r="R3854" i="6"/>
  <c r="Q3854" i="6"/>
  <c r="P3854" i="6"/>
  <c r="O3854" i="6"/>
  <c r="R3853" i="6"/>
  <c r="Q3853" i="6"/>
  <c r="P3853" i="6"/>
  <c r="O3853" i="6"/>
  <c r="R3852" i="6"/>
  <c r="Q3852" i="6"/>
  <c r="P3852" i="6"/>
  <c r="O3852" i="6"/>
  <c r="R3851" i="6"/>
  <c r="Q3851" i="6"/>
  <c r="P3851" i="6"/>
  <c r="O3851" i="6"/>
  <c r="R3850" i="6"/>
  <c r="Q3850" i="6"/>
  <c r="P3850" i="6"/>
  <c r="O3850" i="6"/>
  <c r="R3849" i="6"/>
  <c r="Q3849" i="6"/>
  <c r="P3849" i="6"/>
  <c r="O3849" i="6"/>
  <c r="R3848" i="6"/>
  <c r="Q3848" i="6"/>
  <c r="P3848" i="6"/>
  <c r="O3848" i="6"/>
  <c r="R3847" i="6"/>
  <c r="Q3847" i="6"/>
  <c r="P3847" i="6"/>
  <c r="O3847" i="6"/>
  <c r="R3846" i="6"/>
  <c r="Q3846" i="6"/>
  <c r="P3846" i="6"/>
  <c r="O3846" i="6"/>
  <c r="R3845" i="6"/>
  <c r="Q3845" i="6"/>
  <c r="P3845" i="6"/>
  <c r="O3845" i="6"/>
  <c r="R3844" i="6"/>
  <c r="Q3844" i="6"/>
  <c r="P3844" i="6"/>
  <c r="O3844" i="6"/>
  <c r="R3843" i="6"/>
  <c r="Q3843" i="6"/>
  <c r="P3843" i="6"/>
  <c r="O3843" i="6"/>
  <c r="R3842" i="6"/>
  <c r="Q3842" i="6"/>
  <c r="P3842" i="6"/>
  <c r="O3842" i="6"/>
  <c r="R3841" i="6"/>
  <c r="Q3841" i="6"/>
  <c r="P3841" i="6"/>
  <c r="O3841" i="6"/>
  <c r="R3840" i="6"/>
  <c r="Q3840" i="6"/>
  <c r="P3840" i="6"/>
  <c r="O3840" i="6"/>
  <c r="R3839" i="6"/>
  <c r="Q3839" i="6"/>
  <c r="P3839" i="6"/>
  <c r="O3839" i="6"/>
  <c r="R3838" i="6"/>
  <c r="Q3838" i="6"/>
  <c r="P3838" i="6"/>
  <c r="O3838" i="6"/>
  <c r="R3837" i="6"/>
  <c r="Q3837" i="6"/>
  <c r="P3837" i="6"/>
  <c r="O3837" i="6"/>
  <c r="R3836" i="6"/>
  <c r="Q3836" i="6"/>
  <c r="P3836" i="6"/>
  <c r="O3836" i="6"/>
  <c r="R3835" i="6"/>
  <c r="Q3835" i="6"/>
  <c r="P3835" i="6"/>
  <c r="O3835" i="6"/>
  <c r="R3834" i="6"/>
  <c r="Q3834" i="6"/>
  <c r="P3834" i="6"/>
  <c r="O3834" i="6"/>
  <c r="R3833" i="6"/>
  <c r="Q3833" i="6"/>
  <c r="P3833" i="6"/>
  <c r="O3833" i="6"/>
  <c r="R3832" i="6"/>
  <c r="Q3832" i="6"/>
  <c r="P3832" i="6"/>
  <c r="O3832" i="6"/>
  <c r="R3831" i="6"/>
  <c r="Q3831" i="6"/>
  <c r="P3831" i="6"/>
  <c r="O3831" i="6"/>
  <c r="R3830" i="6"/>
  <c r="Q3830" i="6"/>
  <c r="P3830" i="6"/>
  <c r="O3830" i="6"/>
  <c r="R3829" i="6"/>
  <c r="Q3829" i="6"/>
  <c r="P3829" i="6"/>
  <c r="O3829" i="6"/>
  <c r="R3828" i="6"/>
  <c r="Q3828" i="6"/>
  <c r="P3828" i="6"/>
  <c r="O3828" i="6"/>
  <c r="R3827" i="6"/>
  <c r="Q3827" i="6"/>
  <c r="P3827" i="6"/>
  <c r="O3827" i="6"/>
  <c r="R3826" i="6"/>
  <c r="Q3826" i="6"/>
  <c r="P3826" i="6"/>
  <c r="O3826" i="6"/>
  <c r="R3825" i="6"/>
  <c r="Q3825" i="6"/>
  <c r="P3825" i="6"/>
  <c r="O3825" i="6"/>
  <c r="R3824" i="6"/>
  <c r="Q3824" i="6"/>
  <c r="P3824" i="6"/>
  <c r="O3824" i="6"/>
  <c r="R3823" i="6"/>
  <c r="Q3823" i="6"/>
  <c r="P3823" i="6"/>
  <c r="O3823" i="6"/>
  <c r="R3822" i="6"/>
  <c r="Q3822" i="6"/>
  <c r="P3822" i="6"/>
  <c r="O3822" i="6"/>
  <c r="R3821" i="6"/>
  <c r="Q3821" i="6"/>
  <c r="P3821" i="6"/>
  <c r="O3821" i="6"/>
  <c r="R3820" i="6"/>
  <c r="Q3820" i="6"/>
  <c r="P3820" i="6"/>
  <c r="O3820" i="6"/>
  <c r="R3819" i="6"/>
  <c r="Q3819" i="6"/>
  <c r="P3819" i="6"/>
  <c r="O3819" i="6"/>
  <c r="R3818" i="6"/>
  <c r="Q3818" i="6"/>
  <c r="P3818" i="6"/>
  <c r="O3818" i="6"/>
  <c r="R3817" i="6"/>
  <c r="Q3817" i="6"/>
  <c r="P3817" i="6"/>
  <c r="O3817" i="6"/>
  <c r="R3816" i="6"/>
  <c r="Q3816" i="6"/>
  <c r="P3816" i="6"/>
  <c r="O3816" i="6"/>
  <c r="R3815" i="6"/>
  <c r="Q3815" i="6"/>
  <c r="P3815" i="6"/>
  <c r="O3815" i="6"/>
  <c r="R3814" i="6"/>
  <c r="Q3814" i="6"/>
  <c r="P3814" i="6"/>
  <c r="O3814" i="6"/>
  <c r="R3813" i="6"/>
  <c r="Q3813" i="6"/>
  <c r="P3813" i="6"/>
  <c r="O3813" i="6"/>
  <c r="R3812" i="6"/>
  <c r="Q3812" i="6"/>
  <c r="P3812" i="6"/>
  <c r="O3812" i="6"/>
  <c r="R3811" i="6"/>
  <c r="Q3811" i="6"/>
  <c r="P3811" i="6"/>
  <c r="O3811" i="6"/>
  <c r="R3810" i="6"/>
  <c r="Q3810" i="6"/>
  <c r="P3810" i="6"/>
  <c r="O3810" i="6"/>
  <c r="R3809" i="6"/>
  <c r="Q3809" i="6"/>
  <c r="P3809" i="6"/>
  <c r="O3809" i="6"/>
  <c r="R3808" i="6"/>
  <c r="Q3808" i="6"/>
  <c r="P3808" i="6"/>
  <c r="O3808" i="6"/>
  <c r="R3807" i="6"/>
  <c r="Q3807" i="6"/>
  <c r="P3807" i="6"/>
  <c r="O3807" i="6"/>
  <c r="R3806" i="6"/>
  <c r="Q3806" i="6"/>
  <c r="P3806" i="6"/>
  <c r="O3806" i="6"/>
  <c r="R3805" i="6"/>
  <c r="Q3805" i="6"/>
  <c r="P3805" i="6"/>
  <c r="O3805" i="6"/>
  <c r="R3804" i="6"/>
  <c r="Q3804" i="6"/>
  <c r="P3804" i="6"/>
  <c r="O3804" i="6"/>
  <c r="R3803" i="6"/>
  <c r="Q3803" i="6"/>
  <c r="P3803" i="6"/>
  <c r="O3803" i="6"/>
  <c r="R3802" i="6"/>
  <c r="Q3802" i="6"/>
  <c r="P3802" i="6"/>
  <c r="O3802" i="6"/>
  <c r="R3801" i="6"/>
  <c r="Q3801" i="6"/>
  <c r="P3801" i="6"/>
  <c r="O3801" i="6"/>
  <c r="R3800" i="6"/>
  <c r="Q3800" i="6"/>
  <c r="P3800" i="6"/>
  <c r="O3800" i="6"/>
  <c r="R3799" i="6"/>
  <c r="Q3799" i="6"/>
  <c r="P3799" i="6"/>
  <c r="O3799" i="6"/>
  <c r="R3798" i="6"/>
  <c r="Q3798" i="6"/>
  <c r="P3798" i="6"/>
  <c r="O3798" i="6"/>
  <c r="R3797" i="6"/>
  <c r="Q3797" i="6"/>
  <c r="P3797" i="6"/>
  <c r="O3797" i="6"/>
  <c r="R3796" i="6"/>
  <c r="Q3796" i="6"/>
  <c r="P3796" i="6"/>
  <c r="O3796" i="6"/>
  <c r="R3795" i="6"/>
  <c r="Q3795" i="6"/>
  <c r="P3795" i="6"/>
  <c r="O3795" i="6"/>
  <c r="R3794" i="6"/>
  <c r="Q3794" i="6"/>
  <c r="P3794" i="6"/>
  <c r="O3794" i="6"/>
  <c r="R3793" i="6"/>
  <c r="Q3793" i="6"/>
  <c r="P3793" i="6"/>
  <c r="O3793" i="6"/>
  <c r="R3792" i="6"/>
  <c r="Q3792" i="6"/>
  <c r="P3792" i="6"/>
  <c r="O3792" i="6"/>
  <c r="R3791" i="6"/>
  <c r="Q3791" i="6"/>
  <c r="P3791" i="6"/>
  <c r="O3791" i="6"/>
  <c r="R3790" i="6"/>
  <c r="Q3790" i="6"/>
  <c r="P3790" i="6"/>
  <c r="O3790" i="6"/>
  <c r="R3789" i="6"/>
  <c r="Q3789" i="6"/>
  <c r="P3789" i="6"/>
  <c r="O3789" i="6"/>
  <c r="R3788" i="6"/>
  <c r="Q3788" i="6"/>
  <c r="P3788" i="6"/>
  <c r="O3788" i="6"/>
  <c r="R3787" i="6"/>
  <c r="Q3787" i="6"/>
  <c r="P3787" i="6"/>
  <c r="O3787" i="6"/>
  <c r="R3786" i="6"/>
  <c r="Q3786" i="6"/>
  <c r="P3786" i="6"/>
  <c r="O3786" i="6"/>
  <c r="R3785" i="6"/>
  <c r="Q3785" i="6"/>
  <c r="P3785" i="6"/>
  <c r="O3785" i="6"/>
  <c r="R3784" i="6"/>
  <c r="Q3784" i="6"/>
  <c r="P3784" i="6"/>
  <c r="O3784" i="6"/>
  <c r="R3783" i="6"/>
  <c r="Q3783" i="6"/>
  <c r="P3783" i="6"/>
  <c r="O3783" i="6"/>
  <c r="R3782" i="6"/>
  <c r="Q3782" i="6"/>
  <c r="P3782" i="6"/>
  <c r="O3782" i="6"/>
  <c r="R3781" i="6"/>
  <c r="Q3781" i="6"/>
  <c r="P3781" i="6"/>
  <c r="O3781" i="6"/>
  <c r="R3780" i="6"/>
  <c r="Q3780" i="6"/>
  <c r="P3780" i="6"/>
  <c r="O3780" i="6"/>
  <c r="R3779" i="6"/>
  <c r="Q3779" i="6"/>
  <c r="P3779" i="6"/>
  <c r="O3779" i="6"/>
  <c r="R3778" i="6"/>
  <c r="Q3778" i="6"/>
  <c r="P3778" i="6"/>
  <c r="O3778" i="6"/>
  <c r="R3777" i="6"/>
  <c r="Q3777" i="6"/>
  <c r="P3777" i="6"/>
  <c r="O3777" i="6"/>
  <c r="R3776" i="6"/>
  <c r="Q3776" i="6"/>
  <c r="P3776" i="6"/>
  <c r="O3776" i="6"/>
  <c r="R3775" i="6"/>
  <c r="Q3775" i="6"/>
  <c r="P3775" i="6"/>
  <c r="O3775" i="6"/>
  <c r="R3774" i="6"/>
  <c r="Q3774" i="6"/>
  <c r="P3774" i="6"/>
  <c r="O3774" i="6"/>
  <c r="R3773" i="6"/>
  <c r="Q3773" i="6"/>
  <c r="P3773" i="6"/>
  <c r="O3773" i="6"/>
  <c r="R3772" i="6"/>
  <c r="Q3772" i="6"/>
  <c r="P3772" i="6"/>
  <c r="O3772" i="6"/>
  <c r="R3771" i="6"/>
  <c r="Q3771" i="6"/>
  <c r="P3771" i="6"/>
  <c r="O3771" i="6"/>
  <c r="R3770" i="6"/>
  <c r="Q3770" i="6"/>
  <c r="P3770" i="6"/>
  <c r="O3770" i="6"/>
  <c r="R3769" i="6"/>
  <c r="Q3769" i="6"/>
  <c r="P3769" i="6"/>
  <c r="O3769" i="6"/>
  <c r="R3768" i="6"/>
  <c r="Q3768" i="6"/>
  <c r="P3768" i="6"/>
  <c r="O3768" i="6"/>
  <c r="R3767" i="6"/>
  <c r="Q3767" i="6"/>
  <c r="P3767" i="6"/>
  <c r="O3767" i="6"/>
  <c r="R3766" i="6"/>
  <c r="Q3766" i="6"/>
  <c r="P3766" i="6"/>
  <c r="O3766" i="6"/>
  <c r="R3765" i="6"/>
  <c r="Q3765" i="6"/>
  <c r="P3765" i="6"/>
  <c r="O3765" i="6"/>
  <c r="R3764" i="6"/>
  <c r="Q3764" i="6"/>
  <c r="P3764" i="6"/>
  <c r="O3764" i="6"/>
  <c r="R3763" i="6"/>
  <c r="Q3763" i="6"/>
  <c r="P3763" i="6"/>
  <c r="O3763" i="6"/>
  <c r="R3762" i="6"/>
  <c r="Q3762" i="6"/>
  <c r="P3762" i="6"/>
  <c r="O3762" i="6"/>
  <c r="R3761" i="6"/>
  <c r="Q3761" i="6"/>
  <c r="P3761" i="6"/>
  <c r="O3761" i="6"/>
  <c r="R3760" i="6"/>
  <c r="Q3760" i="6"/>
  <c r="P3760" i="6"/>
  <c r="O3760" i="6"/>
  <c r="R3759" i="6"/>
  <c r="Q3759" i="6"/>
  <c r="P3759" i="6"/>
  <c r="O3759" i="6"/>
  <c r="R3758" i="6"/>
  <c r="Q3758" i="6"/>
  <c r="P3758" i="6"/>
  <c r="O3758" i="6"/>
  <c r="R3757" i="6"/>
  <c r="Q3757" i="6"/>
  <c r="P3757" i="6"/>
  <c r="O3757" i="6"/>
  <c r="R3756" i="6"/>
  <c r="Q3756" i="6"/>
  <c r="P3756" i="6"/>
  <c r="O3756" i="6"/>
  <c r="R3755" i="6"/>
  <c r="Q3755" i="6"/>
  <c r="P3755" i="6"/>
  <c r="O3755" i="6"/>
  <c r="R3754" i="6"/>
  <c r="Q3754" i="6"/>
  <c r="P3754" i="6"/>
  <c r="O3754" i="6"/>
  <c r="R3753" i="6"/>
  <c r="Q3753" i="6"/>
  <c r="P3753" i="6"/>
  <c r="O3753" i="6"/>
  <c r="R3752" i="6"/>
  <c r="Q3752" i="6"/>
  <c r="P3752" i="6"/>
  <c r="O3752" i="6"/>
  <c r="R3751" i="6"/>
  <c r="Q3751" i="6"/>
  <c r="P3751" i="6"/>
  <c r="O3751" i="6"/>
  <c r="R3750" i="6"/>
  <c r="Q3750" i="6"/>
  <c r="P3750" i="6"/>
  <c r="O3750" i="6"/>
  <c r="R3749" i="6"/>
  <c r="Q3749" i="6"/>
  <c r="P3749" i="6"/>
  <c r="O3749" i="6"/>
  <c r="R3748" i="6"/>
  <c r="Q3748" i="6"/>
  <c r="P3748" i="6"/>
  <c r="O3748" i="6"/>
  <c r="R3747" i="6"/>
  <c r="Q3747" i="6"/>
  <c r="P3747" i="6"/>
  <c r="O3747" i="6"/>
  <c r="R3746" i="6"/>
  <c r="Q3746" i="6"/>
  <c r="P3746" i="6"/>
  <c r="O3746" i="6"/>
  <c r="R3745" i="6"/>
  <c r="Q3745" i="6"/>
  <c r="P3745" i="6"/>
  <c r="O3745" i="6"/>
  <c r="R3744" i="6"/>
  <c r="Q3744" i="6"/>
  <c r="P3744" i="6"/>
  <c r="O3744" i="6"/>
  <c r="R3743" i="6"/>
  <c r="Q3743" i="6"/>
  <c r="P3743" i="6"/>
  <c r="O3743" i="6"/>
  <c r="R3742" i="6"/>
  <c r="Q3742" i="6"/>
  <c r="P3742" i="6"/>
  <c r="O3742" i="6"/>
  <c r="R3741" i="6"/>
  <c r="Q3741" i="6"/>
  <c r="P3741" i="6"/>
  <c r="O3741" i="6"/>
  <c r="R3740" i="6"/>
  <c r="Q3740" i="6"/>
  <c r="P3740" i="6"/>
  <c r="O3740" i="6"/>
  <c r="R3739" i="6"/>
  <c r="Q3739" i="6"/>
  <c r="P3739" i="6"/>
  <c r="O3739" i="6"/>
  <c r="R3738" i="6"/>
  <c r="Q3738" i="6"/>
  <c r="P3738" i="6"/>
  <c r="O3738" i="6"/>
  <c r="R3737" i="6"/>
  <c r="Q3737" i="6"/>
  <c r="P3737" i="6"/>
  <c r="O3737" i="6"/>
  <c r="R3736" i="6"/>
  <c r="Q3736" i="6"/>
  <c r="P3736" i="6"/>
  <c r="O3736" i="6"/>
  <c r="R3735" i="6"/>
  <c r="Q3735" i="6"/>
  <c r="P3735" i="6"/>
  <c r="O3735" i="6"/>
  <c r="R3734" i="6"/>
  <c r="Q3734" i="6"/>
  <c r="P3734" i="6"/>
  <c r="O3734" i="6"/>
  <c r="R3733" i="6"/>
  <c r="Q3733" i="6"/>
  <c r="P3733" i="6"/>
  <c r="O3733" i="6"/>
  <c r="R3732" i="6"/>
  <c r="Q3732" i="6"/>
  <c r="P3732" i="6"/>
  <c r="O3732" i="6"/>
  <c r="R3731" i="6"/>
  <c r="Q3731" i="6"/>
  <c r="P3731" i="6"/>
  <c r="O3731" i="6"/>
  <c r="R3730" i="6"/>
  <c r="Q3730" i="6"/>
  <c r="P3730" i="6"/>
  <c r="O3730" i="6"/>
  <c r="R3729" i="6"/>
  <c r="Q3729" i="6"/>
  <c r="P3729" i="6"/>
  <c r="O3729" i="6"/>
  <c r="R3728" i="6"/>
  <c r="Q3728" i="6"/>
  <c r="P3728" i="6"/>
  <c r="O3728" i="6"/>
  <c r="R3727" i="6"/>
  <c r="Q3727" i="6"/>
  <c r="P3727" i="6"/>
  <c r="O3727" i="6"/>
  <c r="R3726" i="6"/>
  <c r="Q3726" i="6"/>
  <c r="P3726" i="6"/>
  <c r="O3726" i="6"/>
  <c r="R3725" i="6"/>
  <c r="Q3725" i="6"/>
  <c r="P3725" i="6"/>
  <c r="O3725" i="6"/>
  <c r="R3724" i="6"/>
  <c r="Q3724" i="6"/>
  <c r="P3724" i="6"/>
  <c r="O3724" i="6"/>
  <c r="R3723" i="6"/>
  <c r="Q3723" i="6"/>
  <c r="P3723" i="6"/>
  <c r="O3723" i="6"/>
  <c r="R3722" i="6"/>
  <c r="Q3722" i="6"/>
  <c r="P3722" i="6"/>
  <c r="O3722" i="6"/>
  <c r="R3721" i="6"/>
  <c r="Q3721" i="6"/>
  <c r="P3721" i="6"/>
  <c r="O3721" i="6"/>
  <c r="R3720" i="6"/>
  <c r="Q3720" i="6"/>
  <c r="P3720" i="6"/>
  <c r="O3720" i="6"/>
  <c r="R3719" i="6"/>
  <c r="Q3719" i="6"/>
  <c r="P3719" i="6"/>
  <c r="O3719" i="6"/>
  <c r="R3718" i="6"/>
  <c r="Q3718" i="6"/>
  <c r="P3718" i="6"/>
  <c r="O3718" i="6"/>
  <c r="R3717" i="6"/>
  <c r="Q3717" i="6"/>
  <c r="P3717" i="6"/>
  <c r="O3717" i="6"/>
  <c r="R3716" i="6"/>
  <c r="Q3716" i="6"/>
  <c r="P3716" i="6"/>
  <c r="O3716" i="6"/>
  <c r="R3715" i="6"/>
  <c r="Q3715" i="6"/>
  <c r="P3715" i="6"/>
  <c r="O3715" i="6"/>
  <c r="R3714" i="6"/>
  <c r="Q3714" i="6"/>
  <c r="P3714" i="6"/>
  <c r="O3714" i="6"/>
  <c r="R3713" i="6"/>
  <c r="Q3713" i="6"/>
  <c r="P3713" i="6"/>
  <c r="O3713" i="6"/>
  <c r="R3712" i="6"/>
  <c r="Q3712" i="6"/>
  <c r="P3712" i="6"/>
  <c r="O3712" i="6"/>
  <c r="R3711" i="6"/>
  <c r="Q3711" i="6"/>
  <c r="P3711" i="6"/>
  <c r="O3711" i="6"/>
  <c r="R3710" i="6"/>
  <c r="Q3710" i="6"/>
  <c r="P3710" i="6"/>
  <c r="O3710" i="6"/>
  <c r="R3709" i="6"/>
  <c r="Q3709" i="6"/>
  <c r="P3709" i="6"/>
  <c r="O3709" i="6"/>
  <c r="R3708" i="6"/>
  <c r="Q3708" i="6"/>
  <c r="P3708" i="6"/>
  <c r="O3708" i="6"/>
  <c r="R3707" i="6"/>
  <c r="Q3707" i="6"/>
  <c r="P3707" i="6"/>
  <c r="O3707" i="6"/>
  <c r="R3706" i="6"/>
  <c r="Q3706" i="6"/>
  <c r="P3706" i="6"/>
  <c r="O3706" i="6"/>
  <c r="R3705" i="6"/>
  <c r="Q3705" i="6"/>
  <c r="P3705" i="6"/>
  <c r="O3705" i="6"/>
  <c r="R3704" i="6"/>
  <c r="Q3704" i="6"/>
  <c r="P3704" i="6"/>
  <c r="O3704" i="6"/>
  <c r="R3703" i="6"/>
  <c r="Q3703" i="6"/>
  <c r="P3703" i="6"/>
  <c r="O3703" i="6"/>
  <c r="R3702" i="6"/>
  <c r="Q3702" i="6"/>
  <c r="P3702" i="6"/>
  <c r="O3702" i="6"/>
  <c r="R3701" i="6"/>
  <c r="Q3701" i="6"/>
  <c r="P3701" i="6"/>
  <c r="O3701" i="6"/>
  <c r="R3700" i="6"/>
  <c r="Q3700" i="6"/>
  <c r="P3700" i="6"/>
  <c r="O3700" i="6"/>
  <c r="R3699" i="6"/>
  <c r="Q3699" i="6"/>
  <c r="P3699" i="6"/>
  <c r="O3699" i="6"/>
  <c r="R3698" i="6"/>
  <c r="Q3698" i="6"/>
  <c r="P3698" i="6"/>
  <c r="O3698" i="6"/>
  <c r="R3697" i="6"/>
  <c r="Q3697" i="6"/>
  <c r="P3697" i="6"/>
  <c r="O3697" i="6"/>
  <c r="R3696" i="6"/>
  <c r="Q3696" i="6"/>
  <c r="P3696" i="6"/>
  <c r="O3696" i="6"/>
  <c r="R3695" i="6"/>
  <c r="Q3695" i="6"/>
  <c r="P3695" i="6"/>
  <c r="O3695" i="6"/>
  <c r="R3694" i="6"/>
  <c r="Q3694" i="6"/>
  <c r="P3694" i="6"/>
  <c r="O3694" i="6"/>
  <c r="R3693" i="6"/>
  <c r="Q3693" i="6"/>
  <c r="P3693" i="6"/>
  <c r="O3693" i="6"/>
  <c r="R3692" i="6"/>
  <c r="Q3692" i="6"/>
  <c r="P3692" i="6"/>
  <c r="O3692" i="6"/>
  <c r="R3691" i="6"/>
  <c r="Q3691" i="6"/>
  <c r="P3691" i="6"/>
  <c r="O3691" i="6"/>
  <c r="R3690" i="6"/>
  <c r="Q3690" i="6"/>
  <c r="P3690" i="6"/>
  <c r="O3690" i="6"/>
  <c r="R3689" i="6"/>
  <c r="Q3689" i="6"/>
  <c r="P3689" i="6"/>
  <c r="O3689" i="6"/>
  <c r="R3688" i="6"/>
  <c r="Q3688" i="6"/>
  <c r="P3688" i="6"/>
  <c r="O3688" i="6"/>
  <c r="R3687" i="6"/>
  <c r="Q3687" i="6"/>
  <c r="P3687" i="6"/>
  <c r="O3687" i="6"/>
  <c r="R3686" i="6"/>
  <c r="Q3686" i="6"/>
  <c r="P3686" i="6"/>
  <c r="O3686" i="6"/>
  <c r="R3685" i="6"/>
  <c r="Q3685" i="6"/>
  <c r="P3685" i="6"/>
  <c r="O3685" i="6"/>
  <c r="R3684" i="6"/>
  <c r="Q3684" i="6"/>
  <c r="P3684" i="6"/>
  <c r="O3684" i="6"/>
  <c r="R3683" i="6"/>
  <c r="Q3683" i="6"/>
  <c r="P3683" i="6"/>
  <c r="O3683" i="6"/>
  <c r="R3682" i="6"/>
  <c r="Q3682" i="6"/>
  <c r="P3682" i="6"/>
  <c r="O3682" i="6"/>
  <c r="R3681" i="6"/>
  <c r="Q3681" i="6"/>
  <c r="P3681" i="6"/>
  <c r="O3681" i="6"/>
  <c r="R3680" i="6"/>
  <c r="Q3680" i="6"/>
  <c r="P3680" i="6"/>
  <c r="O3680" i="6"/>
  <c r="R3679" i="6"/>
  <c r="Q3679" i="6"/>
  <c r="P3679" i="6"/>
  <c r="O3679" i="6"/>
  <c r="R3678" i="6"/>
  <c r="Q3678" i="6"/>
  <c r="P3678" i="6"/>
  <c r="O3678" i="6"/>
  <c r="R3677" i="6"/>
  <c r="Q3677" i="6"/>
  <c r="P3677" i="6"/>
  <c r="O3677" i="6"/>
  <c r="R3676" i="6"/>
  <c r="Q3676" i="6"/>
  <c r="P3676" i="6"/>
  <c r="O3676" i="6"/>
  <c r="R3675" i="6"/>
  <c r="Q3675" i="6"/>
  <c r="P3675" i="6"/>
  <c r="O3675" i="6"/>
  <c r="R3674" i="6"/>
  <c r="Q3674" i="6"/>
  <c r="P3674" i="6"/>
  <c r="O3674" i="6"/>
  <c r="R3673" i="6"/>
  <c r="Q3673" i="6"/>
  <c r="P3673" i="6"/>
  <c r="O3673" i="6"/>
  <c r="R3672" i="6"/>
  <c r="Q3672" i="6"/>
  <c r="P3672" i="6"/>
  <c r="O3672" i="6"/>
  <c r="R3671" i="6"/>
  <c r="Q3671" i="6"/>
  <c r="P3671" i="6"/>
  <c r="O3671" i="6"/>
  <c r="R3670" i="6"/>
  <c r="Q3670" i="6"/>
  <c r="P3670" i="6"/>
  <c r="O3670" i="6"/>
  <c r="R3669" i="6"/>
  <c r="Q3669" i="6"/>
  <c r="P3669" i="6"/>
  <c r="O3669" i="6"/>
  <c r="R3668" i="6"/>
  <c r="Q3668" i="6"/>
  <c r="P3668" i="6"/>
  <c r="O3668" i="6"/>
  <c r="R3667" i="6"/>
  <c r="Q3667" i="6"/>
  <c r="P3667" i="6"/>
  <c r="O3667" i="6"/>
  <c r="R3666" i="6"/>
  <c r="Q3666" i="6"/>
  <c r="P3666" i="6"/>
  <c r="O3666" i="6"/>
  <c r="R3665" i="6"/>
  <c r="Q3665" i="6"/>
  <c r="P3665" i="6"/>
  <c r="O3665" i="6"/>
  <c r="R3664" i="6"/>
  <c r="Q3664" i="6"/>
  <c r="P3664" i="6"/>
  <c r="O3664" i="6"/>
  <c r="R3663" i="6"/>
  <c r="Q3663" i="6"/>
  <c r="P3663" i="6"/>
  <c r="O3663" i="6"/>
  <c r="R3662" i="6"/>
  <c r="Q3662" i="6"/>
  <c r="P3662" i="6"/>
  <c r="O3662" i="6"/>
  <c r="R3661" i="6"/>
  <c r="Q3661" i="6"/>
  <c r="P3661" i="6"/>
  <c r="O3661" i="6"/>
  <c r="R3660" i="6"/>
  <c r="Q3660" i="6"/>
  <c r="P3660" i="6"/>
  <c r="O3660" i="6"/>
  <c r="R3659" i="6"/>
  <c r="Q3659" i="6"/>
  <c r="P3659" i="6"/>
  <c r="O3659" i="6"/>
  <c r="R3658" i="6"/>
  <c r="Q3658" i="6"/>
  <c r="P3658" i="6"/>
  <c r="O3658" i="6"/>
  <c r="R3657" i="6"/>
  <c r="Q3657" i="6"/>
  <c r="P3657" i="6"/>
  <c r="O3657" i="6"/>
  <c r="R3656" i="6"/>
  <c r="Q3656" i="6"/>
  <c r="P3656" i="6"/>
  <c r="O3656" i="6"/>
  <c r="R3655" i="6"/>
  <c r="Q3655" i="6"/>
  <c r="P3655" i="6"/>
  <c r="O3655" i="6"/>
  <c r="R3654" i="6"/>
  <c r="Q3654" i="6"/>
  <c r="P3654" i="6"/>
  <c r="O3654" i="6"/>
  <c r="R3653" i="6"/>
  <c r="Q3653" i="6"/>
  <c r="P3653" i="6"/>
  <c r="O3653" i="6"/>
  <c r="R3652" i="6"/>
  <c r="Q3652" i="6"/>
  <c r="P3652" i="6"/>
  <c r="O3652" i="6"/>
  <c r="R3651" i="6"/>
  <c r="Q3651" i="6"/>
  <c r="P3651" i="6"/>
  <c r="O3651" i="6"/>
  <c r="R3650" i="6"/>
  <c r="Q3650" i="6"/>
  <c r="P3650" i="6"/>
  <c r="O3650" i="6"/>
  <c r="R3649" i="6"/>
  <c r="Q3649" i="6"/>
  <c r="P3649" i="6"/>
  <c r="O3649" i="6"/>
  <c r="R3648" i="6"/>
  <c r="Q3648" i="6"/>
  <c r="P3648" i="6"/>
  <c r="O3648" i="6"/>
  <c r="R3647" i="6"/>
  <c r="Q3647" i="6"/>
  <c r="P3647" i="6"/>
  <c r="O3647" i="6"/>
  <c r="R3646" i="6"/>
  <c r="Q3646" i="6"/>
  <c r="P3646" i="6"/>
  <c r="O3646" i="6"/>
  <c r="R3645" i="6"/>
  <c r="Q3645" i="6"/>
  <c r="P3645" i="6"/>
  <c r="O3645" i="6"/>
  <c r="R3644" i="6"/>
  <c r="Q3644" i="6"/>
  <c r="P3644" i="6"/>
  <c r="O3644" i="6"/>
  <c r="R3643" i="6"/>
  <c r="Q3643" i="6"/>
  <c r="P3643" i="6"/>
  <c r="O3643" i="6"/>
  <c r="R3642" i="6"/>
  <c r="Q3642" i="6"/>
  <c r="P3642" i="6"/>
  <c r="O3642" i="6"/>
  <c r="R3641" i="6"/>
  <c r="Q3641" i="6"/>
  <c r="P3641" i="6"/>
  <c r="O3641" i="6"/>
  <c r="R3640" i="6"/>
  <c r="Q3640" i="6"/>
  <c r="P3640" i="6"/>
  <c r="O3640" i="6"/>
  <c r="R3639" i="6"/>
  <c r="Q3639" i="6"/>
  <c r="P3639" i="6"/>
  <c r="O3639" i="6"/>
  <c r="R3638" i="6"/>
  <c r="Q3638" i="6"/>
  <c r="P3638" i="6"/>
  <c r="O3638" i="6"/>
  <c r="R3637" i="6"/>
  <c r="Q3637" i="6"/>
  <c r="P3637" i="6"/>
  <c r="O3637" i="6"/>
  <c r="R3636" i="6"/>
  <c r="Q3636" i="6"/>
  <c r="P3636" i="6"/>
  <c r="O3636" i="6"/>
  <c r="R3635" i="6"/>
  <c r="Q3635" i="6"/>
  <c r="P3635" i="6"/>
  <c r="O3635" i="6"/>
  <c r="R3634" i="6"/>
  <c r="Q3634" i="6"/>
  <c r="P3634" i="6"/>
  <c r="O3634" i="6"/>
  <c r="R3633" i="6"/>
  <c r="Q3633" i="6"/>
  <c r="P3633" i="6"/>
  <c r="O3633" i="6"/>
  <c r="R3632" i="6"/>
  <c r="Q3632" i="6"/>
  <c r="P3632" i="6"/>
  <c r="O3632" i="6"/>
  <c r="R3631" i="6"/>
  <c r="Q3631" i="6"/>
  <c r="P3631" i="6"/>
  <c r="O3631" i="6"/>
  <c r="R3630" i="6"/>
  <c r="Q3630" i="6"/>
  <c r="P3630" i="6"/>
  <c r="O3630" i="6"/>
  <c r="R3629" i="6"/>
  <c r="Q3629" i="6"/>
  <c r="P3629" i="6"/>
  <c r="O3629" i="6"/>
  <c r="R3628" i="6"/>
  <c r="Q3628" i="6"/>
  <c r="P3628" i="6"/>
  <c r="O3628" i="6"/>
  <c r="R3627" i="6"/>
  <c r="Q3627" i="6"/>
  <c r="P3627" i="6"/>
  <c r="O3627" i="6"/>
  <c r="R3626" i="6"/>
  <c r="Q3626" i="6"/>
  <c r="P3626" i="6"/>
  <c r="O3626" i="6"/>
  <c r="R3625" i="6"/>
  <c r="Q3625" i="6"/>
  <c r="P3625" i="6"/>
  <c r="O3625" i="6"/>
  <c r="R3624" i="6"/>
  <c r="Q3624" i="6"/>
  <c r="P3624" i="6"/>
  <c r="O3624" i="6"/>
  <c r="R3623" i="6"/>
  <c r="Q3623" i="6"/>
  <c r="P3623" i="6"/>
  <c r="O3623" i="6"/>
  <c r="R3622" i="6"/>
  <c r="Q3622" i="6"/>
  <c r="P3622" i="6"/>
  <c r="O3622" i="6"/>
  <c r="R3621" i="6"/>
  <c r="Q3621" i="6"/>
  <c r="P3621" i="6"/>
  <c r="O3621" i="6"/>
  <c r="R3620" i="6"/>
  <c r="Q3620" i="6"/>
  <c r="P3620" i="6"/>
  <c r="O3620" i="6"/>
  <c r="R3619" i="6"/>
  <c r="Q3619" i="6"/>
  <c r="P3619" i="6"/>
  <c r="O3619" i="6"/>
  <c r="R3618" i="6"/>
  <c r="Q3618" i="6"/>
  <c r="P3618" i="6"/>
  <c r="O3618" i="6"/>
  <c r="R3617" i="6"/>
  <c r="Q3617" i="6"/>
  <c r="P3617" i="6"/>
  <c r="O3617" i="6"/>
  <c r="R3616" i="6"/>
  <c r="Q3616" i="6"/>
  <c r="P3616" i="6"/>
  <c r="O3616" i="6"/>
  <c r="R3615" i="6"/>
  <c r="Q3615" i="6"/>
  <c r="P3615" i="6"/>
  <c r="O3615" i="6"/>
  <c r="R3614" i="6"/>
  <c r="Q3614" i="6"/>
  <c r="P3614" i="6"/>
  <c r="O3614" i="6"/>
  <c r="R3613" i="6"/>
  <c r="Q3613" i="6"/>
  <c r="P3613" i="6"/>
  <c r="O3613" i="6"/>
  <c r="R3612" i="6"/>
  <c r="Q3612" i="6"/>
  <c r="P3612" i="6"/>
  <c r="O3612" i="6"/>
  <c r="R3611" i="6"/>
  <c r="Q3611" i="6"/>
  <c r="P3611" i="6"/>
  <c r="O3611" i="6"/>
  <c r="R3610" i="6"/>
  <c r="Q3610" i="6"/>
  <c r="P3610" i="6"/>
  <c r="O3610" i="6"/>
  <c r="R3609" i="6"/>
  <c r="Q3609" i="6"/>
  <c r="P3609" i="6"/>
  <c r="O3609" i="6"/>
  <c r="R3608" i="6"/>
  <c r="Q3608" i="6"/>
  <c r="P3608" i="6"/>
  <c r="O3608" i="6"/>
  <c r="R3607" i="6"/>
  <c r="Q3607" i="6"/>
  <c r="P3607" i="6"/>
  <c r="O3607" i="6"/>
  <c r="R3606" i="6"/>
  <c r="Q3606" i="6"/>
  <c r="P3606" i="6"/>
  <c r="O3606" i="6"/>
  <c r="R3605" i="6"/>
  <c r="Q3605" i="6"/>
  <c r="P3605" i="6"/>
  <c r="O3605" i="6"/>
  <c r="R3604" i="6"/>
  <c r="Q3604" i="6"/>
  <c r="P3604" i="6"/>
  <c r="O3604" i="6"/>
  <c r="R3603" i="6"/>
  <c r="Q3603" i="6"/>
  <c r="P3603" i="6"/>
  <c r="O3603" i="6"/>
  <c r="R3602" i="6"/>
  <c r="Q3602" i="6"/>
  <c r="P3602" i="6"/>
  <c r="O3602" i="6"/>
  <c r="R3601" i="6"/>
  <c r="Q3601" i="6"/>
  <c r="P3601" i="6"/>
  <c r="O3601" i="6"/>
  <c r="R3600" i="6"/>
  <c r="Q3600" i="6"/>
  <c r="P3600" i="6"/>
  <c r="O3600" i="6"/>
  <c r="R3599" i="6"/>
  <c r="Q3599" i="6"/>
  <c r="P3599" i="6"/>
  <c r="O3599" i="6"/>
  <c r="R3598" i="6"/>
  <c r="Q3598" i="6"/>
  <c r="P3598" i="6"/>
  <c r="O3598" i="6"/>
  <c r="R3597" i="6"/>
  <c r="Q3597" i="6"/>
  <c r="P3597" i="6"/>
  <c r="O3597" i="6"/>
  <c r="R3596" i="6"/>
  <c r="Q3596" i="6"/>
  <c r="P3596" i="6"/>
  <c r="O3596" i="6"/>
  <c r="R3595" i="6"/>
  <c r="Q3595" i="6"/>
  <c r="P3595" i="6"/>
  <c r="O3595" i="6"/>
  <c r="R3594" i="6"/>
  <c r="Q3594" i="6"/>
  <c r="P3594" i="6"/>
  <c r="O3594" i="6"/>
  <c r="R3593" i="6"/>
  <c r="Q3593" i="6"/>
  <c r="P3593" i="6"/>
  <c r="O3593" i="6"/>
  <c r="R3592" i="6"/>
  <c r="Q3592" i="6"/>
  <c r="P3592" i="6"/>
  <c r="O3592" i="6"/>
  <c r="R3591" i="6"/>
  <c r="Q3591" i="6"/>
  <c r="P3591" i="6"/>
  <c r="O3591" i="6"/>
  <c r="R3590" i="6"/>
  <c r="Q3590" i="6"/>
  <c r="P3590" i="6"/>
  <c r="O3590" i="6"/>
  <c r="R3589" i="6"/>
  <c r="Q3589" i="6"/>
  <c r="P3589" i="6"/>
  <c r="O3589" i="6"/>
  <c r="R3588" i="6"/>
  <c r="Q3588" i="6"/>
  <c r="P3588" i="6"/>
  <c r="O3588" i="6"/>
  <c r="R3587" i="6"/>
  <c r="Q3587" i="6"/>
  <c r="P3587" i="6"/>
  <c r="O3587" i="6"/>
  <c r="R3586" i="6"/>
  <c r="Q3586" i="6"/>
  <c r="P3586" i="6"/>
  <c r="O3586" i="6"/>
  <c r="R3585" i="6"/>
  <c r="Q3585" i="6"/>
  <c r="P3585" i="6"/>
  <c r="O3585" i="6"/>
  <c r="R3584" i="6"/>
  <c r="Q3584" i="6"/>
  <c r="P3584" i="6"/>
  <c r="O3584" i="6"/>
  <c r="R3583" i="6"/>
  <c r="Q3583" i="6"/>
  <c r="P3583" i="6"/>
  <c r="O3583" i="6"/>
  <c r="R3582" i="6"/>
  <c r="Q3582" i="6"/>
  <c r="P3582" i="6"/>
  <c r="O3582" i="6"/>
  <c r="R3581" i="6"/>
  <c r="Q3581" i="6"/>
  <c r="P3581" i="6"/>
  <c r="O3581" i="6"/>
  <c r="R3580" i="6"/>
  <c r="Q3580" i="6"/>
  <c r="P3580" i="6"/>
  <c r="O3580" i="6"/>
  <c r="R3579" i="6"/>
  <c r="Q3579" i="6"/>
  <c r="P3579" i="6"/>
  <c r="O3579" i="6"/>
  <c r="R3578" i="6"/>
  <c r="Q3578" i="6"/>
  <c r="P3578" i="6"/>
  <c r="O3578" i="6"/>
  <c r="R3577" i="6"/>
  <c r="Q3577" i="6"/>
  <c r="P3577" i="6"/>
  <c r="O3577" i="6"/>
  <c r="R3576" i="6"/>
  <c r="Q3576" i="6"/>
  <c r="P3576" i="6"/>
  <c r="O3576" i="6"/>
  <c r="R3575" i="6"/>
  <c r="Q3575" i="6"/>
  <c r="P3575" i="6"/>
  <c r="O3575" i="6"/>
  <c r="R3574" i="6"/>
  <c r="Q3574" i="6"/>
  <c r="P3574" i="6"/>
  <c r="O3574" i="6"/>
  <c r="R3573" i="6"/>
  <c r="Q3573" i="6"/>
  <c r="P3573" i="6"/>
  <c r="O3573" i="6"/>
  <c r="R3572" i="6"/>
  <c r="Q3572" i="6"/>
  <c r="P3572" i="6"/>
  <c r="O3572" i="6"/>
  <c r="R3571" i="6"/>
  <c r="Q3571" i="6"/>
  <c r="P3571" i="6"/>
  <c r="O3571" i="6"/>
  <c r="R3570" i="6"/>
  <c r="Q3570" i="6"/>
  <c r="P3570" i="6"/>
  <c r="O3570" i="6"/>
  <c r="R3569" i="6"/>
  <c r="Q3569" i="6"/>
  <c r="P3569" i="6"/>
  <c r="O3569" i="6"/>
  <c r="R3568" i="6"/>
  <c r="Q3568" i="6"/>
  <c r="P3568" i="6"/>
  <c r="O3568" i="6"/>
  <c r="R3567" i="6"/>
  <c r="Q3567" i="6"/>
  <c r="P3567" i="6"/>
  <c r="O3567" i="6"/>
  <c r="R3566" i="6"/>
  <c r="Q3566" i="6"/>
  <c r="P3566" i="6"/>
  <c r="O3566" i="6"/>
  <c r="R3565" i="6"/>
  <c r="Q3565" i="6"/>
  <c r="P3565" i="6"/>
  <c r="O3565" i="6"/>
  <c r="R3564" i="6"/>
  <c r="Q3564" i="6"/>
  <c r="P3564" i="6"/>
  <c r="O3564" i="6"/>
  <c r="R3563" i="6"/>
  <c r="Q3563" i="6"/>
  <c r="P3563" i="6"/>
  <c r="O3563" i="6"/>
  <c r="R3562" i="6"/>
  <c r="Q3562" i="6"/>
  <c r="P3562" i="6"/>
  <c r="O3562" i="6"/>
  <c r="R3561" i="6"/>
  <c r="Q3561" i="6"/>
  <c r="P3561" i="6"/>
  <c r="O3561" i="6"/>
  <c r="R3560" i="6"/>
  <c r="Q3560" i="6"/>
  <c r="P3560" i="6"/>
  <c r="O3560" i="6"/>
  <c r="R3559" i="6"/>
  <c r="Q3559" i="6"/>
  <c r="P3559" i="6"/>
  <c r="O3559" i="6"/>
  <c r="R3558" i="6"/>
  <c r="Q3558" i="6"/>
  <c r="P3558" i="6"/>
  <c r="O3558" i="6"/>
  <c r="R3557" i="6"/>
  <c r="Q3557" i="6"/>
  <c r="P3557" i="6"/>
  <c r="O3557" i="6"/>
  <c r="R3556" i="6"/>
  <c r="Q3556" i="6"/>
  <c r="P3556" i="6"/>
  <c r="O3556" i="6"/>
  <c r="R3555" i="6"/>
  <c r="Q3555" i="6"/>
  <c r="P3555" i="6"/>
  <c r="O3555" i="6"/>
  <c r="R3554" i="6"/>
  <c r="Q3554" i="6"/>
  <c r="P3554" i="6"/>
  <c r="O3554" i="6"/>
  <c r="R3553" i="6"/>
  <c r="Q3553" i="6"/>
  <c r="P3553" i="6"/>
  <c r="O3553" i="6"/>
  <c r="R3552" i="6"/>
  <c r="Q3552" i="6"/>
  <c r="P3552" i="6"/>
  <c r="O3552" i="6"/>
  <c r="R3551" i="6"/>
  <c r="Q3551" i="6"/>
  <c r="P3551" i="6"/>
  <c r="O3551" i="6"/>
  <c r="R3550" i="6"/>
  <c r="Q3550" i="6"/>
  <c r="P3550" i="6"/>
  <c r="O3550" i="6"/>
  <c r="R3549" i="6"/>
  <c r="Q3549" i="6"/>
  <c r="P3549" i="6"/>
  <c r="O3549" i="6"/>
  <c r="R3548" i="6"/>
  <c r="Q3548" i="6"/>
  <c r="P3548" i="6"/>
  <c r="O3548" i="6"/>
  <c r="R3547" i="6"/>
  <c r="Q3547" i="6"/>
  <c r="P3547" i="6"/>
  <c r="O3547" i="6"/>
  <c r="R3546" i="6"/>
  <c r="Q3546" i="6"/>
  <c r="P3546" i="6"/>
  <c r="O3546" i="6"/>
  <c r="R3545" i="6"/>
  <c r="Q3545" i="6"/>
  <c r="P3545" i="6"/>
  <c r="O3545" i="6"/>
  <c r="R3544" i="6"/>
  <c r="Q3544" i="6"/>
  <c r="P3544" i="6"/>
  <c r="O3544" i="6"/>
  <c r="R3543" i="6"/>
  <c r="Q3543" i="6"/>
  <c r="P3543" i="6"/>
  <c r="O3543" i="6"/>
  <c r="R3542" i="6"/>
  <c r="Q3542" i="6"/>
  <c r="P3542" i="6"/>
  <c r="O3542" i="6"/>
  <c r="R3541" i="6"/>
  <c r="Q3541" i="6"/>
  <c r="P3541" i="6"/>
  <c r="O3541" i="6"/>
  <c r="R3540" i="6"/>
  <c r="Q3540" i="6"/>
  <c r="P3540" i="6"/>
  <c r="O3540" i="6"/>
  <c r="R3539" i="6"/>
  <c r="Q3539" i="6"/>
  <c r="P3539" i="6"/>
  <c r="O3539" i="6"/>
  <c r="R3538" i="6"/>
  <c r="Q3538" i="6"/>
  <c r="P3538" i="6"/>
  <c r="O3538" i="6"/>
  <c r="R3537" i="6"/>
  <c r="Q3537" i="6"/>
  <c r="P3537" i="6"/>
  <c r="O3537" i="6"/>
  <c r="R3536" i="6"/>
  <c r="Q3536" i="6"/>
  <c r="P3536" i="6"/>
  <c r="O3536" i="6"/>
  <c r="R3535" i="6"/>
  <c r="Q3535" i="6"/>
  <c r="P3535" i="6"/>
  <c r="O3535" i="6"/>
  <c r="R3534" i="6"/>
  <c r="Q3534" i="6"/>
  <c r="P3534" i="6"/>
  <c r="O3534" i="6"/>
  <c r="R3533" i="6"/>
  <c r="Q3533" i="6"/>
  <c r="P3533" i="6"/>
  <c r="O3533" i="6"/>
  <c r="R3532" i="6"/>
  <c r="Q3532" i="6"/>
  <c r="P3532" i="6"/>
  <c r="O3532" i="6"/>
  <c r="R3531" i="6"/>
  <c r="Q3531" i="6"/>
  <c r="P3531" i="6"/>
  <c r="O3531" i="6"/>
  <c r="R3530" i="6"/>
  <c r="Q3530" i="6"/>
  <c r="P3530" i="6"/>
  <c r="O3530" i="6"/>
  <c r="R3529" i="6"/>
  <c r="Q3529" i="6"/>
  <c r="P3529" i="6"/>
  <c r="O3529" i="6"/>
  <c r="R3528" i="6"/>
  <c r="Q3528" i="6"/>
  <c r="P3528" i="6"/>
  <c r="O3528" i="6"/>
  <c r="R3527" i="6"/>
  <c r="Q3527" i="6"/>
  <c r="P3527" i="6"/>
  <c r="O3527" i="6"/>
  <c r="R3526" i="6"/>
  <c r="Q3526" i="6"/>
  <c r="P3526" i="6"/>
  <c r="O3526" i="6"/>
  <c r="R3525" i="6"/>
  <c r="Q3525" i="6"/>
  <c r="P3525" i="6"/>
  <c r="O3525" i="6"/>
  <c r="R3524" i="6"/>
  <c r="Q3524" i="6"/>
  <c r="P3524" i="6"/>
  <c r="O3524" i="6"/>
  <c r="R3523" i="6"/>
  <c r="Q3523" i="6"/>
  <c r="P3523" i="6"/>
  <c r="O3523" i="6"/>
  <c r="R3522" i="6"/>
  <c r="Q3522" i="6"/>
  <c r="P3522" i="6"/>
  <c r="O3522" i="6"/>
  <c r="R3521" i="6"/>
  <c r="Q3521" i="6"/>
  <c r="P3521" i="6"/>
  <c r="O3521" i="6"/>
  <c r="R3520" i="6"/>
  <c r="Q3520" i="6"/>
  <c r="P3520" i="6"/>
  <c r="O3520" i="6"/>
  <c r="R3519" i="6"/>
  <c r="Q3519" i="6"/>
  <c r="P3519" i="6"/>
  <c r="O3519" i="6"/>
  <c r="R3518" i="6"/>
  <c r="Q3518" i="6"/>
  <c r="P3518" i="6"/>
  <c r="O3518" i="6"/>
  <c r="R3517" i="6"/>
  <c r="Q3517" i="6"/>
  <c r="P3517" i="6"/>
  <c r="O3517" i="6"/>
  <c r="R3516" i="6"/>
  <c r="Q3516" i="6"/>
  <c r="P3516" i="6"/>
  <c r="O3516" i="6"/>
  <c r="R3515" i="6"/>
  <c r="Q3515" i="6"/>
  <c r="P3515" i="6"/>
  <c r="O3515" i="6"/>
  <c r="R3514" i="6"/>
  <c r="Q3514" i="6"/>
  <c r="P3514" i="6"/>
  <c r="O3514" i="6"/>
  <c r="R3513" i="6"/>
  <c r="Q3513" i="6"/>
  <c r="P3513" i="6"/>
  <c r="O3513" i="6"/>
  <c r="R3512" i="6"/>
  <c r="Q3512" i="6"/>
  <c r="P3512" i="6"/>
  <c r="O3512" i="6"/>
  <c r="R3511" i="6"/>
  <c r="Q3511" i="6"/>
  <c r="P3511" i="6"/>
  <c r="O3511" i="6"/>
  <c r="R3510" i="6"/>
  <c r="Q3510" i="6"/>
  <c r="P3510" i="6"/>
  <c r="O3510" i="6"/>
  <c r="R3509" i="6"/>
  <c r="Q3509" i="6"/>
  <c r="P3509" i="6"/>
  <c r="O3509" i="6"/>
  <c r="R3508" i="6"/>
  <c r="Q3508" i="6"/>
  <c r="P3508" i="6"/>
  <c r="O3508" i="6"/>
  <c r="R3507" i="6"/>
  <c r="Q3507" i="6"/>
  <c r="P3507" i="6"/>
  <c r="O3507" i="6"/>
  <c r="R3506" i="6"/>
  <c r="Q3506" i="6"/>
  <c r="P3506" i="6"/>
  <c r="O3506" i="6"/>
  <c r="R3505" i="6"/>
  <c r="Q3505" i="6"/>
  <c r="P3505" i="6"/>
  <c r="O3505" i="6"/>
  <c r="R3504" i="6"/>
  <c r="Q3504" i="6"/>
  <c r="P3504" i="6"/>
  <c r="O3504" i="6"/>
  <c r="R3503" i="6"/>
  <c r="Q3503" i="6"/>
  <c r="P3503" i="6"/>
  <c r="O3503" i="6"/>
  <c r="R3502" i="6"/>
  <c r="Q3502" i="6"/>
  <c r="P3502" i="6"/>
  <c r="O3502" i="6"/>
  <c r="R3501" i="6"/>
  <c r="Q3501" i="6"/>
  <c r="P3501" i="6"/>
  <c r="O3501" i="6"/>
  <c r="R3500" i="6"/>
  <c r="Q3500" i="6"/>
  <c r="P3500" i="6"/>
  <c r="O3500" i="6"/>
  <c r="R3499" i="6"/>
  <c r="Q3499" i="6"/>
  <c r="P3499" i="6"/>
  <c r="O3499" i="6"/>
  <c r="R3498" i="6"/>
  <c r="Q3498" i="6"/>
  <c r="P3498" i="6"/>
  <c r="O3498" i="6"/>
  <c r="R3497" i="6"/>
  <c r="Q3497" i="6"/>
  <c r="P3497" i="6"/>
  <c r="O3497" i="6"/>
  <c r="R3496" i="6"/>
  <c r="Q3496" i="6"/>
  <c r="P3496" i="6"/>
  <c r="O3496" i="6"/>
  <c r="R3495" i="6"/>
  <c r="Q3495" i="6"/>
  <c r="P3495" i="6"/>
  <c r="O3495" i="6"/>
  <c r="R3494" i="6"/>
  <c r="Q3494" i="6"/>
  <c r="P3494" i="6"/>
  <c r="O3494" i="6"/>
  <c r="R3493" i="6"/>
  <c r="Q3493" i="6"/>
  <c r="P3493" i="6"/>
  <c r="O3493" i="6"/>
  <c r="R3492" i="6"/>
  <c r="Q3492" i="6"/>
  <c r="P3492" i="6"/>
  <c r="O3492" i="6"/>
  <c r="R3491" i="6"/>
  <c r="Q3491" i="6"/>
  <c r="P3491" i="6"/>
  <c r="O3491" i="6"/>
  <c r="R3490" i="6"/>
  <c r="Q3490" i="6"/>
  <c r="P3490" i="6"/>
  <c r="O3490" i="6"/>
  <c r="R3489" i="6"/>
  <c r="Q3489" i="6"/>
  <c r="P3489" i="6"/>
  <c r="O3489" i="6"/>
  <c r="R3488" i="6"/>
  <c r="Q3488" i="6"/>
  <c r="P3488" i="6"/>
  <c r="O3488" i="6"/>
  <c r="R3487" i="6"/>
  <c r="Q3487" i="6"/>
  <c r="P3487" i="6"/>
  <c r="O3487" i="6"/>
  <c r="R3486" i="6"/>
  <c r="Q3486" i="6"/>
  <c r="P3486" i="6"/>
  <c r="O3486" i="6"/>
  <c r="R3485" i="6"/>
  <c r="Q3485" i="6"/>
  <c r="P3485" i="6"/>
  <c r="O3485" i="6"/>
  <c r="R3484" i="6"/>
  <c r="Q3484" i="6"/>
  <c r="P3484" i="6"/>
  <c r="O3484" i="6"/>
  <c r="R3483" i="6"/>
  <c r="Q3483" i="6"/>
  <c r="P3483" i="6"/>
  <c r="O3483" i="6"/>
  <c r="R3482" i="6"/>
  <c r="Q3482" i="6"/>
  <c r="P3482" i="6"/>
  <c r="O3482" i="6"/>
  <c r="R3481" i="6"/>
  <c r="Q3481" i="6"/>
  <c r="P3481" i="6"/>
  <c r="O3481" i="6"/>
  <c r="R3480" i="6"/>
  <c r="Q3480" i="6"/>
  <c r="P3480" i="6"/>
  <c r="O3480" i="6"/>
  <c r="R3479" i="6"/>
  <c r="Q3479" i="6"/>
  <c r="P3479" i="6"/>
  <c r="O3479" i="6"/>
  <c r="R3478" i="6"/>
  <c r="Q3478" i="6"/>
  <c r="P3478" i="6"/>
  <c r="O3478" i="6"/>
  <c r="R3477" i="6"/>
  <c r="Q3477" i="6"/>
  <c r="P3477" i="6"/>
  <c r="O3477" i="6"/>
  <c r="R3476" i="6"/>
  <c r="Q3476" i="6"/>
  <c r="P3476" i="6"/>
  <c r="O3476" i="6"/>
  <c r="R3475" i="6"/>
  <c r="Q3475" i="6"/>
  <c r="P3475" i="6"/>
  <c r="O3475" i="6"/>
  <c r="R3474" i="6"/>
  <c r="Q3474" i="6"/>
  <c r="P3474" i="6"/>
  <c r="O3474" i="6"/>
  <c r="R3473" i="6"/>
  <c r="Q3473" i="6"/>
  <c r="P3473" i="6"/>
  <c r="O3473" i="6"/>
  <c r="R3472" i="6"/>
  <c r="Q3472" i="6"/>
  <c r="P3472" i="6"/>
  <c r="O3472" i="6"/>
  <c r="R3471" i="6"/>
  <c r="Q3471" i="6"/>
  <c r="P3471" i="6"/>
  <c r="O3471" i="6"/>
  <c r="R3470" i="6"/>
  <c r="Q3470" i="6"/>
  <c r="P3470" i="6"/>
  <c r="O3470" i="6"/>
  <c r="R3469" i="6"/>
  <c r="Q3469" i="6"/>
  <c r="P3469" i="6"/>
  <c r="O3469" i="6"/>
  <c r="R3468" i="6"/>
  <c r="Q3468" i="6"/>
  <c r="P3468" i="6"/>
  <c r="O3468" i="6"/>
  <c r="R3467" i="6"/>
  <c r="Q3467" i="6"/>
  <c r="P3467" i="6"/>
  <c r="O3467" i="6"/>
  <c r="R3466" i="6"/>
  <c r="Q3466" i="6"/>
  <c r="P3466" i="6"/>
  <c r="O3466" i="6"/>
  <c r="R3465" i="6"/>
  <c r="Q3465" i="6"/>
  <c r="P3465" i="6"/>
  <c r="O3465" i="6"/>
  <c r="R3464" i="6"/>
  <c r="Q3464" i="6"/>
  <c r="P3464" i="6"/>
  <c r="O3464" i="6"/>
  <c r="R3463" i="6"/>
  <c r="Q3463" i="6"/>
  <c r="P3463" i="6"/>
  <c r="O3463" i="6"/>
  <c r="R3462" i="6"/>
  <c r="Q3462" i="6"/>
  <c r="P3462" i="6"/>
  <c r="O3462" i="6"/>
  <c r="R3461" i="6"/>
  <c r="Q3461" i="6"/>
  <c r="P3461" i="6"/>
  <c r="O3461" i="6"/>
  <c r="R3460" i="6"/>
  <c r="Q3460" i="6"/>
  <c r="P3460" i="6"/>
  <c r="O3460" i="6"/>
  <c r="R3459" i="6"/>
  <c r="Q3459" i="6"/>
  <c r="P3459" i="6"/>
  <c r="O3459" i="6"/>
  <c r="R3458" i="6"/>
  <c r="Q3458" i="6"/>
  <c r="P3458" i="6"/>
  <c r="O3458" i="6"/>
  <c r="R3457" i="6"/>
  <c r="Q3457" i="6"/>
  <c r="P3457" i="6"/>
  <c r="O3457" i="6"/>
  <c r="R3456" i="6"/>
  <c r="Q3456" i="6"/>
  <c r="P3456" i="6"/>
  <c r="O3456" i="6"/>
  <c r="R3455" i="6"/>
  <c r="Q3455" i="6"/>
  <c r="P3455" i="6"/>
  <c r="O3455" i="6"/>
  <c r="R3454" i="6"/>
  <c r="Q3454" i="6"/>
  <c r="P3454" i="6"/>
  <c r="O3454" i="6"/>
  <c r="R3453" i="6"/>
  <c r="Q3453" i="6"/>
  <c r="P3453" i="6"/>
  <c r="O3453" i="6"/>
  <c r="R3452" i="6"/>
  <c r="Q3452" i="6"/>
  <c r="P3452" i="6"/>
  <c r="O3452" i="6"/>
  <c r="R3451" i="6"/>
  <c r="Q3451" i="6"/>
  <c r="P3451" i="6"/>
  <c r="O3451" i="6"/>
  <c r="R3450" i="6"/>
  <c r="Q3450" i="6"/>
  <c r="P3450" i="6"/>
  <c r="O3450" i="6"/>
  <c r="R3449" i="6"/>
  <c r="Q3449" i="6"/>
  <c r="P3449" i="6"/>
  <c r="O3449" i="6"/>
  <c r="R3448" i="6"/>
  <c r="Q3448" i="6"/>
  <c r="P3448" i="6"/>
  <c r="O3448" i="6"/>
  <c r="R3447" i="6"/>
  <c r="Q3447" i="6"/>
  <c r="P3447" i="6"/>
  <c r="O3447" i="6"/>
  <c r="R3446" i="6"/>
  <c r="Q3446" i="6"/>
  <c r="P3446" i="6"/>
  <c r="O3446" i="6"/>
  <c r="R3445" i="6"/>
  <c r="Q3445" i="6"/>
  <c r="P3445" i="6"/>
  <c r="O3445" i="6"/>
  <c r="R3444" i="6"/>
  <c r="Q3444" i="6"/>
  <c r="P3444" i="6"/>
  <c r="O3444" i="6"/>
  <c r="R3443" i="6"/>
  <c r="Q3443" i="6"/>
  <c r="P3443" i="6"/>
  <c r="O3443" i="6"/>
  <c r="R3442" i="6"/>
  <c r="Q3442" i="6"/>
  <c r="P3442" i="6"/>
  <c r="O3442" i="6"/>
  <c r="R3441" i="6"/>
  <c r="Q3441" i="6"/>
  <c r="P3441" i="6"/>
  <c r="O3441" i="6"/>
  <c r="R3440" i="6"/>
  <c r="Q3440" i="6"/>
  <c r="P3440" i="6"/>
  <c r="O3440" i="6"/>
  <c r="R3439" i="6"/>
  <c r="Q3439" i="6"/>
  <c r="P3439" i="6"/>
  <c r="O3439" i="6"/>
  <c r="R3438" i="6"/>
  <c r="Q3438" i="6"/>
  <c r="P3438" i="6"/>
  <c r="O3438" i="6"/>
  <c r="R3437" i="6"/>
  <c r="Q3437" i="6"/>
  <c r="P3437" i="6"/>
  <c r="O3437" i="6"/>
  <c r="R3436" i="6"/>
  <c r="Q3436" i="6"/>
  <c r="P3436" i="6"/>
  <c r="O3436" i="6"/>
  <c r="R3435" i="6"/>
  <c r="Q3435" i="6"/>
  <c r="P3435" i="6"/>
  <c r="O3435" i="6"/>
  <c r="R3434" i="6"/>
  <c r="Q3434" i="6"/>
  <c r="P3434" i="6"/>
  <c r="O3434" i="6"/>
  <c r="R3433" i="6"/>
  <c r="Q3433" i="6"/>
  <c r="P3433" i="6"/>
  <c r="O3433" i="6"/>
  <c r="R3432" i="6"/>
  <c r="Q3432" i="6"/>
  <c r="P3432" i="6"/>
  <c r="O3432" i="6"/>
  <c r="R3431" i="6"/>
  <c r="Q3431" i="6"/>
  <c r="P3431" i="6"/>
  <c r="O3431" i="6"/>
  <c r="R3430" i="6"/>
  <c r="Q3430" i="6"/>
  <c r="P3430" i="6"/>
  <c r="O3430" i="6"/>
  <c r="R3429" i="6"/>
  <c r="Q3429" i="6"/>
  <c r="P3429" i="6"/>
  <c r="O3429" i="6"/>
  <c r="R3428" i="6"/>
  <c r="Q3428" i="6"/>
  <c r="P3428" i="6"/>
  <c r="O3428" i="6"/>
  <c r="R3427" i="6"/>
  <c r="Q3427" i="6"/>
  <c r="P3427" i="6"/>
  <c r="O3427" i="6"/>
  <c r="R3426" i="6"/>
  <c r="Q3426" i="6"/>
  <c r="P3426" i="6"/>
  <c r="O3426" i="6"/>
  <c r="R3425" i="6"/>
  <c r="Q3425" i="6"/>
  <c r="P3425" i="6"/>
  <c r="O3425" i="6"/>
  <c r="R3424" i="6"/>
  <c r="Q3424" i="6"/>
  <c r="P3424" i="6"/>
  <c r="O3424" i="6"/>
  <c r="R3423" i="6"/>
  <c r="Q3423" i="6"/>
  <c r="P3423" i="6"/>
  <c r="O3423" i="6"/>
  <c r="R3422" i="6"/>
  <c r="Q3422" i="6"/>
  <c r="P3422" i="6"/>
  <c r="O3422" i="6"/>
  <c r="R3421" i="6"/>
  <c r="Q3421" i="6"/>
  <c r="P3421" i="6"/>
  <c r="O3421" i="6"/>
  <c r="R3420" i="6"/>
  <c r="Q3420" i="6"/>
  <c r="P3420" i="6"/>
  <c r="O3420" i="6"/>
  <c r="R3419" i="6"/>
  <c r="Q3419" i="6"/>
  <c r="P3419" i="6"/>
  <c r="O3419" i="6"/>
  <c r="R3418" i="6"/>
  <c r="Q3418" i="6"/>
  <c r="P3418" i="6"/>
  <c r="O3418" i="6"/>
  <c r="R3417" i="6"/>
  <c r="Q3417" i="6"/>
  <c r="P3417" i="6"/>
  <c r="O3417" i="6"/>
  <c r="R3416" i="6"/>
  <c r="Q3416" i="6"/>
  <c r="P3416" i="6"/>
  <c r="O3416" i="6"/>
  <c r="R3415" i="6"/>
  <c r="Q3415" i="6"/>
  <c r="P3415" i="6"/>
  <c r="O3415" i="6"/>
  <c r="R3414" i="6"/>
  <c r="Q3414" i="6"/>
  <c r="P3414" i="6"/>
  <c r="O3414" i="6"/>
  <c r="R3413" i="6"/>
  <c r="Q3413" i="6"/>
  <c r="P3413" i="6"/>
  <c r="O3413" i="6"/>
  <c r="R3412" i="6"/>
  <c r="Q3412" i="6"/>
  <c r="P3412" i="6"/>
  <c r="O3412" i="6"/>
  <c r="R3411" i="6"/>
  <c r="Q3411" i="6"/>
  <c r="P3411" i="6"/>
  <c r="O3411" i="6"/>
  <c r="R3410" i="6"/>
  <c r="Q3410" i="6"/>
  <c r="P3410" i="6"/>
  <c r="O3410" i="6"/>
  <c r="R3409" i="6"/>
  <c r="Q3409" i="6"/>
  <c r="P3409" i="6"/>
  <c r="O3409" i="6"/>
  <c r="R3408" i="6"/>
  <c r="Q3408" i="6"/>
  <c r="P3408" i="6"/>
  <c r="O3408" i="6"/>
  <c r="R3407" i="6"/>
  <c r="Q3407" i="6"/>
  <c r="P3407" i="6"/>
  <c r="O3407" i="6"/>
  <c r="R3406" i="6"/>
  <c r="Q3406" i="6"/>
  <c r="P3406" i="6"/>
  <c r="O3406" i="6"/>
  <c r="R3405" i="6"/>
  <c r="Q3405" i="6"/>
  <c r="P3405" i="6"/>
  <c r="O3405" i="6"/>
  <c r="R3404" i="6"/>
  <c r="Q3404" i="6"/>
  <c r="P3404" i="6"/>
  <c r="O3404" i="6"/>
  <c r="R3403" i="6"/>
  <c r="Q3403" i="6"/>
  <c r="P3403" i="6"/>
  <c r="O3403" i="6"/>
  <c r="R3402" i="6"/>
  <c r="Q3402" i="6"/>
  <c r="P3402" i="6"/>
  <c r="O3402" i="6"/>
  <c r="R3401" i="6"/>
  <c r="Q3401" i="6"/>
  <c r="P3401" i="6"/>
  <c r="O3401" i="6"/>
  <c r="R3400" i="6"/>
  <c r="Q3400" i="6"/>
  <c r="P3400" i="6"/>
  <c r="O3400" i="6"/>
  <c r="R3399" i="6"/>
  <c r="Q3399" i="6"/>
  <c r="P3399" i="6"/>
  <c r="O3399" i="6"/>
  <c r="R3398" i="6"/>
  <c r="Q3398" i="6"/>
  <c r="P3398" i="6"/>
  <c r="O3398" i="6"/>
  <c r="R3397" i="6"/>
  <c r="Q3397" i="6"/>
  <c r="P3397" i="6"/>
  <c r="O3397" i="6"/>
  <c r="R3396" i="6"/>
  <c r="Q3396" i="6"/>
  <c r="P3396" i="6"/>
  <c r="O3396" i="6"/>
  <c r="R3395" i="6"/>
  <c r="Q3395" i="6"/>
  <c r="P3395" i="6"/>
  <c r="O3395" i="6"/>
  <c r="R3394" i="6"/>
  <c r="Q3394" i="6"/>
  <c r="P3394" i="6"/>
  <c r="O3394" i="6"/>
  <c r="R3393" i="6"/>
  <c r="Q3393" i="6"/>
  <c r="P3393" i="6"/>
  <c r="O3393" i="6"/>
  <c r="R3392" i="6"/>
  <c r="Q3392" i="6"/>
  <c r="P3392" i="6"/>
  <c r="O3392" i="6"/>
  <c r="R3391" i="6"/>
  <c r="Q3391" i="6"/>
  <c r="P3391" i="6"/>
  <c r="O3391" i="6"/>
  <c r="R3390" i="6"/>
  <c r="Q3390" i="6"/>
  <c r="P3390" i="6"/>
  <c r="O3390" i="6"/>
  <c r="R3389" i="6"/>
  <c r="Q3389" i="6"/>
  <c r="P3389" i="6"/>
  <c r="O3389" i="6"/>
  <c r="R3388" i="6"/>
  <c r="Q3388" i="6"/>
  <c r="P3388" i="6"/>
  <c r="O3388" i="6"/>
  <c r="R3387" i="6"/>
  <c r="Q3387" i="6"/>
  <c r="P3387" i="6"/>
  <c r="O3387" i="6"/>
  <c r="R3386" i="6"/>
  <c r="Q3386" i="6"/>
  <c r="P3386" i="6"/>
  <c r="O3386" i="6"/>
  <c r="R3385" i="6"/>
  <c r="Q3385" i="6"/>
  <c r="P3385" i="6"/>
  <c r="O3385" i="6"/>
  <c r="R3384" i="6"/>
  <c r="Q3384" i="6"/>
  <c r="P3384" i="6"/>
  <c r="O3384" i="6"/>
  <c r="R3383" i="6"/>
  <c r="Q3383" i="6"/>
  <c r="P3383" i="6"/>
  <c r="O3383" i="6"/>
  <c r="R3382" i="6"/>
  <c r="Q3382" i="6"/>
  <c r="P3382" i="6"/>
  <c r="O3382" i="6"/>
  <c r="R3381" i="6"/>
  <c r="Q3381" i="6"/>
  <c r="P3381" i="6"/>
  <c r="O3381" i="6"/>
  <c r="R3380" i="6"/>
  <c r="Q3380" i="6"/>
  <c r="P3380" i="6"/>
  <c r="O3380" i="6"/>
  <c r="R3379" i="6"/>
  <c r="Q3379" i="6"/>
  <c r="P3379" i="6"/>
  <c r="O3379" i="6"/>
  <c r="R3378" i="6"/>
  <c r="Q3378" i="6"/>
  <c r="P3378" i="6"/>
  <c r="O3378" i="6"/>
  <c r="R3377" i="6"/>
  <c r="Q3377" i="6"/>
  <c r="P3377" i="6"/>
  <c r="O3377" i="6"/>
  <c r="R3376" i="6"/>
  <c r="Q3376" i="6"/>
  <c r="P3376" i="6"/>
  <c r="O3376" i="6"/>
  <c r="R3375" i="6"/>
  <c r="Q3375" i="6"/>
  <c r="P3375" i="6"/>
  <c r="O3375" i="6"/>
  <c r="R3374" i="6"/>
  <c r="Q3374" i="6"/>
  <c r="P3374" i="6"/>
  <c r="O3374" i="6"/>
  <c r="R3373" i="6"/>
  <c r="Q3373" i="6"/>
  <c r="P3373" i="6"/>
  <c r="O3373" i="6"/>
  <c r="R3372" i="6"/>
  <c r="Q3372" i="6"/>
  <c r="P3372" i="6"/>
  <c r="O3372" i="6"/>
  <c r="R3371" i="6"/>
  <c r="Q3371" i="6"/>
  <c r="P3371" i="6"/>
  <c r="O3371" i="6"/>
  <c r="R3370" i="6"/>
  <c r="Q3370" i="6"/>
  <c r="P3370" i="6"/>
  <c r="O3370" i="6"/>
  <c r="R3369" i="6"/>
  <c r="Q3369" i="6"/>
  <c r="P3369" i="6"/>
  <c r="O3369" i="6"/>
  <c r="R3368" i="6"/>
  <c r="Q3368" i="6"/>
  <c r="P3368" i="6"/>
  <c r="O3368" i="6"/>
  <c r="R3367" i="6"/>
  <c r="Q3367" i="6"/>
  <c r="P3367" i="6"/>
  <c r="O3367" i="6"/>
  <c r="R3366" i="6"/>
  <c r="Q3366" i="6"/>
  <c r="P3366" i="6"/>
  <c r="O3366" i="6"/>
  <c r="R3365" i="6"/>
  <c r="Q3365" i="6"/>
  <c r="P3365" i="6"/>
  <c r="O3365" i="6"/>
  <c r="R3364" i="6"/>
  <c r="Q3364" i="6"/>
  <c r="P3364" i="6"/>
  <c r="O3364" i="6"/>
  <c r="R3363" i="6"/>
  <c r="Q3363" i="6"/>
  <c r="P3363" i="6"/>
  <c r="O3363" i="6"/>
  <c r="R3362" i="6"/>
  <c r="Q3362" i="6"/>
  <c r="P3362" i="6"/>
  <c r="O3362" i="6"/>
  <c r="R3361" i="6"/>
  <c r="Q3361" i="6"/>
  <c r="P3361" i="6"/>
  <c r="O3361" i="6"/>
  <c r="R3360" i="6"/>
  <c r="Q3360" i="6"/>
  <c r="P3360" i="6"/>
  <c r="O3360" i="6"/>
  <c r="R3359" i="6"/>
  <c r="Q3359" i="6"/>
  <c r="P3359" i="6"/>
  <c r="O3359" i="6"/>
  <c r="R3358" i="6"/>
  <c r="Q3358" i="6"/>
  <c r="P3358" i="6"/>
  <c r="O3358" i="6"/>
  <c r="R3357" i="6"/>
  <c r="Q3357" i="6"/>
  <c r="P3357" i="6"/>
  <c r="O3357" i="6"/>
  <c r="R3356" i="6"/>
  <c r="Q3356" i="6"/>
  <c r="P3356" i="6"/>
  <c r="O3356" i="6"/>
  <c r="R3355" i="6"/>
  <c r="Q3355" i="6"/>
  <c r="P3355" i="6"/>
  <c r="O3355" i="6"/>
  <c r="R3354" i="6"/>
  <c r="Q3354" i="6"/>
  <c r="P3354" i="6"/>
  <c r="O3354" i="6"/>
  <c r="R3353" i="6"/>
  <c r="Q3353" i="6"/>
  <c r="P3353" i="6"/>
  <c r="O3353" i="6"/>
  <c r="R3352" i="6"/>
  <c r="Q3352" i="6"/>
  <c r="P3352" i="6"/>
  <c r="O3352" i="6"/>
  <c r="R3351" i="6"/>
  <c r="Q3351" i="6"/>
  <c r="P3351" i="6"/>
  <c r="O3351" i="6"/>
  <c r="R3350" i="6"/>
  <c r="Q3350" i="6"/>
  <c r="P3350" i="6"/>
  <c r="O3350" i="6"/>
  <c r="R3349" i="6"/>
  <c r="Q3349" i="6"/>
  <c r="P3349" i="6"/>
  <c r="O3349" i="6"/>
  <c r="R3348" i="6"/>
  <c r="Q3348" i="6"/>
  <c r="P3348" i="6"/>
  <c r="O3348" i="6"/>
  <c r="R3347" i="6"/>
  <c r="Q3347" i="6"/>
  <c r="P3347" i="6"/>
  <c r="O3347" i="6"/>
  <c r="R3346" i="6"/>
  <c r="Q3346" i="6"/>
  <c r="P3346" i="6"/>
  <c r="O3346" i="6"/>
  <c r="R3345" i="6"/>
  <c r="Q3345" i="6"/>
  <c r="P3345" i="6"/>
  <c r="O3345" i="6"/>
  <c r="R3344" i="6"/>
  <c r="Q3344" i="6"/>
  <c r="P3344" i="6"/>
  <c r="O3344" i="6"/>
  <c r="R3343" i="6"/>
  <c r="Q3343" i="6"/>
  <c r="P3343" i="6"/>
  <c r="O3343" i="6"/>
  <c r="R3342" i="6"/>
  <c r="Q3342" i="6"/>
  <c r="P3342" i="6"/>
  <c r="O3342" i="6"/>
  <c r="R3341" i="6"/>
  <c r="Q3341" i="6"/>
  <c r="P3341" i="6"/>
  <c r="O3341" i="6"/>
  <c r="R3340" i="6"/>
  <c r="Q3340" i="6"/>
  <c r="P3340" i="6"/>
  <c r="O3340" i="6"/>
  <c r="R3339" i="6"/>
  <c r="Q3339" i="6"/>
  <c r="P3339" i="6"/>
  <c r="O3339" i="6"/>
  <c r="R3338" i="6"/>
  <c r="Q3338" i="6"/>
  <c r="P3338" i="6"/>
  <c r="O3338" i="6"/>
  <c r="R3337" i="6"/>
  <c r="Q3337" i="6"/>
  <c r="P3337" i="6"/>
  <c r="O3337" i="6"/>
  <c r="R3336" i="6"/>
  <c r="Q3336" i="6"/>
  <c r="P3336" i="6"/>
  <c r="O3336" i="6"/>
  <c r="R3335" i="6"/>
  <c r="Q3335" i="6"/>
  <c r="P3335" i="6"/>
  <c r="O3335" i="6"/>
  <c r="R3334" i="6"/>
  <c r="Q3334" i="6"/>
  <c r="P3334" i="6"/>
  <c r="O3334" i="6"/>
  <c r="R3333" i="6"/>
  <c r="Q3333" i="6"/>
  <c r="P3333" i="6"/>
  <c r="O3333" i="6"/>
  <c r="R3332" i="6"/>
  <c r="Q3332" i="6"/>
  <c r="P3332" i="6"/>
  <c r="O3332" i="6"/>
  <c r="R3331" i="6"/>
  <c r="Q3331" i="6"/>
  <c r="P3331" i="6"/>
  <c r="O3331" i="6"/>
  <c r="R3330" i="6"/>
  <c r="Q3330" i="6"/>
  <c r="P3330" i="6"/>
  <c r="O3330" i="6"/>
  <c r="R3329" i="6"/>
  <c r="Q3329" i="6"/>
  <c r="P3329" i="6"/>
  <c r="O3329" i="6"/>
  <c r="R3328" i="6"/>
  <c r="Q3328" i="6"/>
  <c r="P3328" i="6"/>
  <c r="O3328" i="6"/>
  <c r="R3327" i="6"/>
  <c r="Q3327" i="6"/>
  <c r="P3327" i="6"/>
  <c r="O3327" i="6"/>
  <c r="R3326" i="6"/>
  <c r="Q3326" i="6"/>
  <c r="P3326" i="6"/>
  <c r="O3326" i="6"/>
  <c r="R3325" i="6"/>
  <c r="Q3325" i="6"/>
  <c r="P3325" i="6"/>
  <c r="O3325" i="6"/>
  <c r="R3324" i="6"/>
  <c r="Q3324" i="6"/>
  <c r="P3324" i="6"/>
  <c r="O3324" i="6"/>
  <c r="R3323" i="6"/>
  <c r="Q3323" i="6"/>
  <c r="P3323" i="6"/>
  <c r="O3323" i="6"/>
  <c r="R3322" i="6"/>
  <c r="Q3322" i="6"/>
  <c r="P3322" i="6"/>
  <c r="O3322" i="6"/>
  <c r="R3321" i="6"/>
  <c r="Q3321" i="6"/>
  <c r="P3321" i="6"/>
  <c r="O3321" i="6"/>
  <c r="R3320" i="6"/>
  <c r="Q3320" i="6"/>
  <c r="P3320" i="6"/>
  <c r="O3320" i="6"/>
  <c r="R3319" i="6"/>
  <c r="Q3319" i="6"/>
  <c r="P3319" i="6"/>
  <c r="O3319" i="6"/>
  <c r="R3318" i="6"/>
  <c r="Q3318" i="6"/>
  <c r="P3318" i="6"/>
  <c r="O3318" i="6"/>
  <c r="R3317" i="6"/>
  <c r="Q3317" i="6"/>
  <c r="P3317" i="6"/>
  <c r="O3317" i="6"/>
  <c r="R3316" i="6"/>
  <c r="Q3316" i="6"/>
  <c r="P3316" i="6"/>
  <c r="O3316" i="6"/>
  <c r="R3315" i="6"/>
  <c r="Q3315" i="6"/>
  <c r="P3315" i="6"/>
  <c r="O3315" i="6"/>
  <c r="R3314" i="6"/>
  <c r="Q3314" i="6"/>
  <c r="P3314" i="6"/>
  <c r="O3314" i="6"/>
  <c r="R3313" i="6"/>
  <c r="Q3313" i="6"/>
  <c r="P3313" i="6"/>
  <c r="O3313" i="6"/>
  <c r="R3312" i="6"/>
  <c r="Q3312" i="6"/>
  <c r="P3312" i="6"/>
  <c r="O3312" i="6"/>
  <c r="R3311" i="6"/>
  <c r="Q3311" i="6"/>
  <c r="P3311" i="6"/>
  <c r="O3311" i="6"/>
  <c r="R3310" i="6"/>
  <c r="Q3310" i="6"/>
  <c r="P3310" i="6"/>
  <c r="O3310" i="6"/>
  <c r="R3309" i="6"/>
  <c r="Q3309" i="6"/>
  <c r="P3309" i="6"/>
  <c r="O3309" i="6"/>
  <c r="R3308" i="6"/>
  <c r="Q3308" i="6"/>
  <c r="P3308" i="6"/>
  <c r="O3308" i="6"/>
  <c r="R3307" i="6"/>
  <c r="Q3307" i="6"/>
  <c r="P3307" i="6"/>
  <c r="O3307" i="6"/>
  <c r="R3306" i="6"/>
  <c r="Q3306" i="6"/>
  <c r="P3306" i="6"/>
  <c r="O3306" i="6"/>
  <c r="R3305" i="6"/>
  <c r="Q3305" i="6"/>
  <c r="P3305" i="6"/>
  <c r="O3305" i="6"/>
  <c r="R3304" i="6"/>
  <c r="Q3304" i="6"/>
  <c r="P3304" i="6"/>
  <c r="O3304" i="6"/>
  <c r="R3303" i="6"/>
  <c r="Q3303" i="6"/>
  <c r="P3303" i="6"/>
  <c r="O3303" i="6"/>
  <c r="R3302" i="6"/>
  <c r="Q3302" i="6"/>
  <c r="P3302" i="6"/>
  <c r="O3302" i="6"/>
  <c r="R3301" i="6"/>
  <c r="Q3301" i="6"/>
  <c r="P3301" i="6"/>
  <c r="O3301" i="6"/>
  <c r="R3300" i="6"/>
  <c r="Q3300" i="6"/>
  <c r="P3300" i="6"/>
  <c r="O3300" i="6"/>
  <c r="R3299" i="6"/>
  <c r="Q3299" i="6"/>
  <c r="P3299" i="6"/>
  <c r="O3299" i="6"/>
  <c r="R3298" i="6"/>
  <c r="Q3298" i="6"/>
  <c r="P3298" i="6"/>
  <c r="O3298" i="6"/>
  <c r="R3297" i="6"/>
  <c r="Q3297" i="6"/>
  <c r="P3297" i="6"/>
  <c r="O3297" i="6"/>
  <c r="R3296" i="6"/>
  <c r="Q3296" i="6"/>
  <c r="P3296" i="6"/>
  <c r="O3296" i="6"/>
  <c r="R3295" i="6"/>
  <c r="Q3295" i="6"/>
  <c r="P3295" i="6"/>
  <c r="O3295" i="6"/>
  <c r="R3294" i="6"/>
  <c r="Q3294" i="6"/>
  <c r="P3294" i="6"/>
  <c r="O3294" i="6"/>
  <c r="R3293" i="6"/>
  <c r="Q3293" i="6"/>
  <c r="P3293" i="6"/>
  <c r="O3293" i="6"/>
  <c r="R3292" i="6"/>
  <c r="Q3292" i="6"/>
  <c r="P3292" i="6"/>
  <c r="O3292" i="6"/>
  <c r="R3291" i="6"/>
  <c r="Q3291" i="6"/>
  <c r="P3291" i="6"/>
  <c r="O3291" i="6"/>
  <c r="R3290" i="6"/>
  <c r="Q3290" i="6"/>
  <c r="P3290" i="6"/>
  <c r="O3290" i="6"/>
  <c r="R3289" i="6"/>
  <c r="Q3289" i="6"/>
  <c r="P3289" i="6"/>
  <c r="O3289" i="6"/>
  <c r="R3288" i="6"/>
  <c r="Q3288" i="6"/>
  <c r="P3288" i="6"/>
  <c r="O3288" i="6"/>
  <c r="R3287" i="6"/>
  <c r="Q3287" i="6"/>
  <c r="P3287" i="6"/>
  <c r="O3287" i="6"/>
  <c r="R3286" i="6"/>
  <c r="Q3286" i="6"/>
  <c r="P3286" i="6"/>
  <c r="O3286" i="6"/>
  <c r="R3285" i="6"/>
  <c r="Q3285" i="6"/>
  <c r="P3285" i="6"/>
  <c r="O3285" i="6"/>
  <c r="R3284" i="6"/>
  <c r="Q3284" i="6"/>
  <c r="P3284" i="6"/>
  <c r="O3284" i="6"/>
  <c r="R3283" i="6"/>
  <c r="Q3283" i="6"/>
  <c r="P3283" i="6"/>
  <c r="O3283" i="6"/>
  <c r="R3282" i="6"/>
  <c r="Q3282" i="6"/>
  <c r="P3282" i="6"/>
  <c r="O3282" i="6"/>
  <c r="R3281" i="6"/>
  <c r="Q3281" i="6"/>
  <c r="P3281" i="6"/>
  <c r="O3281" i="6"/>
  <c r="R3280" i="6"/>
  <c r="Q3280" i="6"/>
  <c r="P3280" i="6"/>
  <c r="O3280" i="6"/>
  <c r="R3279" i="6"/>
  <c r="Q3279" i="6"/>
  <c r="P3279" i="6"/>
  <c r="O3279" i="6"/>
  <c r="R3278" i="6"/>
  <c r="Q3278" i="6"/>
  <c r="P3278" i="6"/>
  <c r="O3278" i="6"/>
  <c r="R3277" i="6"/>
  <c r="Q3277" i="6"/>
  <c r="P3277" i="6"/>
  <c r="O3277" i="6"/>
  <c r="R3276" i="6"/>
  <c r="Q3276" i="6"/>
  <c r="P3276" i="6"/>
  <c r="O3276" i="6"/>
  <c r="R3275" i="6"/>
  <c r="Q3275" i="6"/>
  <c r="P3275" i="6"/>
  <c r="O3275" i="6"/>
  <c r="R3274" i="6"/>
  <c r="Q3274" i="6"/>
  <c r="P3274" i="6"/>
  <c r="O3274" i="6"/>
  <c r="R3273" i="6"/>
  <c r="Q3273" i="6"/>
  <c r="P3273" i="6"/>
  <c r="O3273" i="6"/>
  <c r="R3272" i="6"/>
  <c r="Q3272" i="6"/>
  <c r="P3272" i="6"/>
  <c r="O3272" i="6"/>
  <c r="R3271" i="6"/>
  <c r="Q3271" i="6"/>
  <c r="P3271" i="6"/>
  <c r="O3271" i="6"/>
  <c r="R3270" i="6"/>
  <c r="Q3270" i="6"/>
  <c r="P3270" i="6"/>
  <c r="O3270" i="6"/>
  <c r="R3269" i="6"/>
  <c r="Q3269" i="6"/>
  <c r="P3269" i="6"/>
  <c r="O3269" i="6"/>
  <c r="R3268" i="6"/>
  <c r="Q3268" i="6"/>
  <c r="P3268" i="6"/>
  <c r="O3268" i="6"/>
  <c r="R3267" i="6"/>
  <c r="Q3267" i="6"/>
  <c r="P3267" i="6"/>
  <c r="O3267" i="6"/>
  <c r="R3266" i="6"/>
  <c r="Q3266" i="6"/>
  <c r="P3266" i="6"/>
  <c r="O3266" i="6"/>
  <c r="R3265" i="6"/>
  <c r="Q3265" i="6"/>
  <c r="P3265" i="6"/>
  <c r="O3265" i="6"/>
  <c r="R3264" i="6"/>
  <c r="Q3264" i="6"/>
  <c r="P3264" i="6"/>
  <c r="O3264" i="6"/>
  <c r="R3263" i="6"/>
  <c r="Q3263" i="6"/>
  <c r="P3263" i="6"/>
  <c r="O3263" i="6"/>
  <c r="R3262" i="6"/>
  <c r="Q3262" i="6"/>
  <c r="P3262" i="6"/>
  <c r="O3262" i="6"/>
  <c r="R3261" i="6"/>
  <c r="Q3261" i="6"/>
  <c r="P3261" i="6"/>
  <c r="O3261" i="6"/>
  <c r="R3260" i="6"/>
  <c r="Q3260" i="6"/>
  <c r="P3260" i="6"/>
  <c r="O3260" i="6"/>
  <c r="R3259" i="6"/>
  <c r="Q3259" i="6"/>
  <c r="P3259" i="6"/>
  <c r="O3259" i="6"/>
  <c r="R3258" i="6"/>
  <c r="Q3258" i="6"/>
  <c r="P3258" i="6"/>
  <c r="O3258" i="6"/>
  <c r="R3257" i="6"/>
  <c r="Q3257" i="6"/>
  <c r="P3257" i="6"/>
  <c r="O3257" i="6"/>
  <c r="R3256" i="6"/>
  <c r="Q3256" i="6"/>
  <c r="P3256" i="6"/>
  <c r="O3256" i="6"/>
  <c r="R3255" i="6"/>
  <c r="Q3255" i="6"/>
  <c r="P3255" i="6"/>
  <c r="O3255" i="6"/>
  <c r="R3254" i="6"/>
  <c r="Q3254" i="6"/>
  <c r="P3254" i="6"/>
  <c r="O3254" i="6"/>
  <c r="R3253" i="6"/>
  <c r="Q3253" i="6"/>
  <c r="P3253" i="6"/>
  <c r="O3253" i="6"/>
  <c r="R3252" i="6"/>
  <c r="Q3252" i="6"/>
  <c r="P3252" i="6"/>
  <c r="O3252" i="6"/>
  <c r="R3251" i="6"/>
  <c r="Q3251" i="6"/>
  <c r="P3251" i="6"/>
  <c r="O3251" i="6"/>
  <c r="R3250" i="6"/>
  <c r="Q3250" i="6"/>
  <c r="P3250" i="6"/>
  <c r="O3250" i="6"/>
  <c r="R3249" i="6"/>
  <c r="Q3249" i="6"/>
  <c r="P3249" i="6"/>
  <c r="O3249" i="6"/>
  <c r="R3248" i="6"/>
  <c r="Q3248" i="6"/>
  <c r="P3248" i="6"/>
  <c r="O3248" i="6"/>
  <c r="R3247" i="6"/>
  <c r="Q3247" i="6"/>
  <c r="P3247" i="6"/>
  <c r="O3247" i="6"/>
  <c r="R3246" i="6"/>
  <c r="Q3246" i="6"/>
  <c r="P3246" i="6"/>
  <c r="O3246" i="6"/>
  <c r="R3245" i="6"/>
  <c r="Q3245" i="6"/>
  <c r="P3245" i="6"/>
  <c r="O3245" i="6"/>
  <c r="R3244" i="6"/>
  <c r="Q3244" i="6"/>
  <c r="P3244" i="6"/>
  <c r="O3244" i="6"/>
  <c r="R3243" i="6"/>
  <c r="Q3243" i="6"/>
  <c r="P3243" i="6"/>
  <c r="O3243" i="6"/>
  <c r="R3242" i="6"/>
  <c r="Q3242" i="6"/>
  <c r="P3242" i="6"/>
  <c r="O3242" i="6"/>
  <c r="R3241" i="6"/>
  <c r="Q3241" i="6"/>
  <c r="P3241" i="6"/>
  <c r="O3241" i="6"/>
  <c r="R3240" i="6"/>
  <c r="Q3240" i="6"/>
  <c r="P3240" i="6"/>
  <c r="O3240" i="6"/>
  <c r="R3239" i="6"/>
  <c r="Q3239" i="6"/>
  <c r="P3239" i="6"/>
  <c r="O3239" i="6"/>
  <c r="R3238" i="6"/>
  <c r="Q3238" i="6"/>
  <c r="P3238" i="6"/>
  <c r="O3238" i="6"/>
  <c r="R3237" i="6"/>
  <c r="Q3237" i="6"/>
  <c r="P3237" i="6"/>
  <c r="O3237" i="6"/>
  <c r="R3236" i="6"/>
  <c r="Q3236" i="6"/>
  <c r="P3236" i="6"/>
  <c r="O3236" i="6"/>
  <c r="R3235" i="6"/>
  <c r="Q3235" i="6"/>
  <c r="P3235" i="6"/>
  <c r="O3235" i="6"/>
  <c r="R3234" i="6"/>
  <c r="Q3234" i="6"/>
  <c r="P3234" i="6"/>
  <c r="O3234" i="6"/>
  <c r="R3233" i="6"/>
  <c r="Q3233" i="6"/>
  <c r="P3233" i="6"/>
  <c r="O3233" i="6"/>
  <c r="R3232" i="6"/>
  <c r="Q3232" i="6"/>
  <c r="P3232" i="6"/>
  <c r="O3232" i="6"/>
  <c r="R3231" i="6"/>
  <c r="Q3231" i="6"/>
  <c r="P3231" i="6"/>
  <c r="O3231" i="6"/>
  <c r="R3230" i="6"/>
  <c r="Q3230" i="6"/>
  <c r="P3230" i="6"/>
  <c r="O3230" i="6"/>
  <c r="R3229" i="6"/>
  <c r="Q3229" i="6"/>
  <c r="P3229" i="6"/>
  <c r="O3229" i="6"/>
  <c r="R3228" i="6"/>
  <c r="Q3228" i="6"/>
  <c r="P3228" i="6"/>
  <c r="O3228" i="6"/>
  <c r="R3227" i="6"/>
  <c r="Q3227" i="6"/>
  <c r="P3227" i="6"/>
  <c r="O3227" i="6"/>
  <c r="R3226" i="6"/>
  <c r="Q3226" i="6"/>
  <c r="P3226" i="6"/>
  <c r="O3226" i="6"/>
  <c r="R3225" i="6"/>
  <c r="Q3225" i="6"/>
  <c r="P3225" i="6"/>
  <c r="O3225" i="6"/>
  <c r="R3224" i="6"/>
  <c r="Q3224" i="6"/>
  <c r="P3224" i="6"/>
  <c r="O3224" i="6"/>
  <c r="R3223" i="6"/>
  <c r="Q3223" i="6"/>
  <c r="P3223" i="6"/>
  <c r="O3223" i="6"/>
  <c r="R3222" i="6"/>
  <c r="Q3222" i="6"/>
  <c r="P3222" i="6"/>
  <c r="O3222" i="6"/>
  <c r="R3221" i="6"/>
  <c r="Q3221" i="6"/>
  <c r="P3221" i="6"/>
  <c r="O3221" i="6"/>
  <c r="R3220" i="6"/>
  <c r="Q3220" i="6"/>
  <c r="P3220" i="6"/>
  <c r="O3220" i="6"/>
  <c r="R3219" i="6"/>
  <c r="Q3219" i="6"/>
  <c r="P3219" i="6"/>
  <c r="O3219" i="6"/>
  <c r="R3218" i="6"/>
  <c r="Q3218" i="6"/>
  <c r="P3218" i="6"/>
  <c r="O3218" i="6"/>
  <c r="R3217" i="6"/>
  <c r="Q3217" i="6"/>
  <c r="P3217" i="6"/>
  <c r="O3217" i="6"/>
  <c r="R3216" i="6"/>
  <c r="Q3216" i="6"/>
  <c r="P3216" i="6"/>
  <c r="O3216" i="6"/>
  <c r="R3215" i="6"/>
  <c r="Q3215" i="6"/>
  <c r="P3215" i="6"/>
  <c r="O3215" i="6"/>
  <c r="R3214" i="6"/>
  <c r="Q3214" i="6"/>
  <c r="P3214" i="6"/>
  <c r="O3214" i="6"/>
  <c r="R3213" i="6"/>
  <c r="Q3213" i="6"/>
  <c r="P3213" i="6"/>
  <c r="O3213" i="6"/>
  <c r="R3212" i="6"/>
  <c r="Q3212" i="6"/>
  <c r="P3212" i="6"/>
  <c r="O3212" i="6"/>
  <c r="R3211" i="6"/>
  <c r="Q3211" i="6"/>
  <c r="P3211" i="6"/>
  <c r="O3211" i="6"/>
  <c r="R3210" i="6"/>
  <c r="Q3210" i="6"/>
  <c r="P3210" i="6"/>
  <c r="O3210" i="6"/>
  <c r="R3209" i="6"/>
  <c r="Q3209" i="6"/>
  <c r="P3209" i="6"/>
  <c r="O3209" i="6"/>
  <c r="R3208" i="6"/>
  <c r="Q3208" i="6"/>
  <c r="P3208" i="6"/>
  <c r="O3208" i="6"/>
  <c r="R3207" i="6"/>
  <c r="Q3207" i="6"/>
  <c r="P3207" i="6"/>
  <c r="O3207" i="6"/>
  <c r="R3206" i="6"/>
  <c r="Q3206" i="6"/>
  <c r="P3206" i="6"/>
  <c r="O3206" i="6"/>
  <c r="R3205" i="6"/>
  <c r="Q3205" i="6"/>
  <c r="P3205" i="6"/>
  <c r="O3205" i="6"/>
  <c r="R3204" i="6"/>
  <c r="Q3204" i="6"/>
  <c r="P3204" i="6"/>
  <c r="O3204" i="6"/>
  <c r="R3203" i="6"/>
  <c r="Q3203" i="6"/>
  <c r="P3203" i="6"/>
  <c r="O3203" i="6"/>
  <c r="R3202" i="6"/>
  <c r="Q3202" i="6"/>
  <c r="P3202" i="6"/>
  <c r="O3202" i="6"/>
  <c r="R3201" i="6"/>
  <c r="Q3201" i="6"/>
  <c r="P3201" i="6"/>
  <c r="O3201" i="6"/>
  <c r="R3200" i="6"/>
  <c r="Q3200" i="6"/>
  <c r="P3200" i="6"/>
  <c r="O3200" i="6"/>
  <c r="R3199" i="6"/>
  <c r="Q3199" i="6"/>
  <c r="P3199" i="6"/>
  <c r="O3199" i="6"/>
  <c r="R3198" i="6"/>
  <c r="Q3198" i="6"/>
  <c r="P3198" i="6"/>
  <c r="O3198" i="6"/>
  <c r="R3197" i="6"/>
  <c r="Q3197" i="6"/>
  <c r="P3197" i="6"/>
  <c r="O3197" i="6"/>
  <c r="R3196" i="6"/>
  <c r="Q3196" i="6"/>
  <c r="P3196" i="6"/>
  <c r="O3196" i="6"/>
  <c r="R3195" i="6"/>
  <c r="Q3195" i="6"/>
  <c r="P3195" i="6"/>
  <c r="O3195" i="6"/>
  <c r="R3194" i="6"/>
  <c r="Q3194" i="6"/>
  <c r="P3194" i="6"/>
  <c r="O3194" i="6"/>
  <c r="R3193" i="6"/>
  <c r="Q3193" i="6"/>
  <c r="P3193" i="6"/>
  <c r="O3193" i="6"/>
  <c r="R3192" i="6"/>
  <c r="Q3192" i="6"/>
  <c r="P3192" i="6"/>
  <c r="O3192" i="6"/>
  <c r="R3191" i="6"/>
  <c r="Q3191" i="6"/>
  <c r="P3191" i="6"/>
  <c r="O3191" i="6"/>
  <c r="R3190" i="6"/>
  <c r="Q3190" i="6"/>
  <c r="P3190" i="6"/>
  <c r="O3190" i="6"/>
  <c r="R3189" i="6"/>
  <c r="Q3189" i="6"/>
  <c r="P3189" i="6"/>
  <c r="O3189" i="6"/>
  <c r="R3188" i="6"/>
  <c r="Q3188" i="6"/>
  <c r="P3188" i="6"/>
  <c r="O3188" i="6"/>
  <c r="R3187" i="6"/>
  <c r="Q3187" i="6"/>
  <c r="P3187" i="6"/>
  <c r="O3187" i="6"/>
  <c r="R3186" i="6"/>
  <c r="Q3186" i="6"/>
  <c r="P3186" i="6"/>
  <c r="O3186" i="6"/>
  <c r="R3185" i="6"/>
  <c r="Q3185" i="6"/>
  <c r="P3185" i="6"/>
  <c r="O3185" i="6"/>
  <c r="R3184" i="6"/>
  <c r="Q3184" i="6"/>
  <c r="P3184" i="6"/>
  <c r="O3184" i="6"/>
  <c r="R3183" i="6"/>
  <c r="Q3183" i="6"/>
  <c r="P3183" i="6"/>
  <c r="O3183" i="6"/>
  <c r="R3182" i="6"/>
  <c r="Q3182" i="6"/>
  <c r="P3182" i="6"/>
  <c r="O3182" i="6"/>
  <c r="R3181" i="6"/>
  <c r="Q3181" i="6"/>
  <c r="P3181" i="6"/>
  <c r="O3181" i="6"/>
  <c r="R3180" i="6"/>
  <c r="Q3180" i="6"/>
  <c r="P3180" i="6"/>
  <c r="O3180" i="6"/>
  <c r="R3179" i="6"/>
  <c r="Q3179" i="6"/>
  <c r="P3179" i="6"/>
  <c r="O3179" i="6"/>
  <c r="R3178" i="6"/>
  <c r="Q3178" i="6"/>
  <c r="P3178" i="6"/>
  <c r="O3178" i="6"/>
  <c r="R3177" i="6"/>
  <c r="Q3177" i="6"/>
  <c r="P3177" i="6"/>
  <c r="O3177" i="6"/>
  <c r="R3176" i="6"/>
  <c r="Q3176" i="6"/>
  <c r="P3176" i="6"/>
  <c r="O3176" i="6"/>
  <c r="R3175" i="6"/>
  <c r="Q3175" i="6"/>
  <c r="P3175" i="6"/>
  <c r="O3175" i="6"/>
  <c r="R3174" i="6"/>
  <c r="Q3174" i="6"/>
  <c r="P3174" i="6"/>
  <c r="O3174" i="6"/>
  <c r="R3173" i="6"/>
  <c r="Q3173" i="6"/>
  <c r="P3173" i="6"/>
  <c r="O3173" i="6"/>
  <c r="R3172" i="6"/>
  <c r="Q3172" i="6"/>
  <c r="P3172" i="6"/>
  <c r="O3172" i="6"/>
  <c r="R3171" i="6"/>
  <c r="Q3171" i="6"/>
  <c r="P3171" i="6"/>
  <c r="O3171" i="6"/>
  <c r="R3170" i="6"/>
  <c r="Q3170" i="6"/>
  <c r="P3170" i="6"/>
  <c r="O3170" i="6"/>
  <c r="R3169" i="6"/>
  <c r="Q3169" i="6"/>
  <c r="P3169" i="6"/>
  <c r="O3169" i="6"/>
  <c r="R3168" i="6"/>
  <c r="Q3168" i="6"/>
  <c r="P3168" i="6"/>
  <c r="O3168" i="6"/>
  <c r="R3167" i="6"/>
  <c r="Q3167" i="6"/>
  <c r="P3167" i="6"/>
  <c r="O3167" i="6"/>
  <c r="R3166" i="6"/>
  <c r="Q3166" i="6"/>
  <c r="P3166" i="6"/>
  <c r="O3166" i="6"/>
  <c r="R3165" i="6"/>
  <c r="Q3165" i="6"/>
  <c r="P3165" i="6"/>
  <c r="O3165" i="6"/>
  <c r="R3164" i="6"/>
  <c r="Q3164" i="6"/>
  <c r="P3164" i="6"/>
  <c r="O3164" i="6"/>
  <c r="R3163" i="6"/>
  <c r="Q3163" i="6"/>
  <c r="P3163" i="6"/>
  <c r="O3163" i="6"/>
  <c r="R3162" i="6"/>
  <c r="Q3162" i="6"/>
  <c r="P3162" i="6"/>
  <c r="O3162" i="6"/>
  <c r="R3161" i="6"/>
  <c r="Q3161" i="6"/>
  <c r="P3161" i="6"/>
  <c r="O3161" i="6"/>
  <c r="R3160" i="6"/>
  <c r="Q3160" i="6"/>
  <c r="P3160" i="6"/>
  <c r="O3160" i="6"/>
  <c r="R3159" i="6"/>
  <c r="Q3159" i="6"/>
  <c r="P3159" i="6"/>
  <c r="O3159" i="6"/>
  <c r="R3158" i="6"/>
  <c r="Q3158" i="6"/>
  <c r="P3158" i="6"/>
  <c r="O3158" i="6"/>
  <c r="R3157" i="6"/>
  <c r="Q3157" i="6"/>
  <c r="P3157" i="6"/>
  <c r="O3157" i="6"/>
  <c r="R3156" i="6"/>
  <c r="Q3156" i="6"/>
  <c r="P3156" i="6"/>
  <c r="O3156" i="6"/>
  <c r="R3155" i="6"/>
  <c r="Q3155" i="6"/>
  <c r="P3155" i="6"/>
  <c r="O3155" i="6"/>
  <c r="R3154" i="6"/>
  <c r="Q3154" i="6"/>
  <c r="P3154" i="6"/>
  <c r="O3154" i="6"/>
  <c r="R3153" i="6"/>
  <c r="Q3153" i="6"/>
  <c r="P3153" i="6"/>
  <c r="O3153" i="6"/>
  <c r="R3152" i="6"/>
  <c r="Q3152" i="6"/>
  <c r="P3152" i="6"/>
  <c r="O3152" i="6"/>
  <c r="R3151" i="6"/>
  <c r="Q3151" i="6"/>
  <c r="P3151" i="6"/>
  <c r="O3151" i="6"/>
  <c r="R3150" i="6"/>
  <c r="Q3150" i="6"/>
  <c r="P3150" i="6"/>
  <c r="O3150" i="6"/>
  <c r="R3149" i="6"/>
  <c r="Q3149" i="6"/>
  <c r="P3149" i="6"/>
  <c r="O3149" i="6"/>
  <c r="R3148" i="6"/>
  <c r="Q3148" i="6"/>
  <c r="P3148" i="6"/>
  <c r="O3148" i="6"/>
  <c r="R3147" i="6"/>
  <c r="Q3147" i="6"/>
  <c r="P3147" i="6"/>
  <c r="O3147" i="6"/>
  <c r="R3146" i="6"/>
  <c r="Q3146" i="6"/>
  <c r="P3146" i="6"/>
  <c r="O3146" i="6"/>
  <c r="R3145" i="6"/>
  <c r="Q3145" i="6"/>
  <c r="P3145" i="6"/>
  <c r="O3145" i="6"/>
  <c r="R3144" i="6"/>
  <c r="Q3144" i="6"/>
  <c r="P3144" i="6"/>
  <c r="O3144" i="6"/>
  <c r="R3143" i="6"/>
  <c r="Q3143" i="6"/>
  <c r="P3143" i="6"/>
  <c r="O3143" i="6"/>
  <c r="R3142" i="6"/>
  <c r="Q3142" i="6"/>
  <c r="P3142" i="6"/>
  <c r="O3142" i="6"/>
  <c r="R3141" i="6"/>
  <c r="Q3141" i="6"/>
  <c r="P3141" i="6"/>
  <c r="O3141" i="6"/>
  <c r="R3140" i="6"/>
  <c r="Q3140" i="6"/>
  <c r="P3140" i="6"/>
  <c r="O3140" i="6"/>
  <c r="R3139" i="6"/>
  <c r="Q3139" i="6"/>
  <c r="P3139" i="6"/>
  <c r="O3139" i="6"/>
  <c r="R3138" i="6"/>
  <c r="Q3138" i="6"/>
  <c r="P3138" i="6"/>
  <c r="O3138" i="6"/>
  <c r="R3137" i="6"/>
  <c r="Q3137" i="6"/>
  <c r="P3137" i="6"/>
  <c r="O3137" i="6"/>
  <c r="R3136" i="6"/>
  <c r="Q3136" i="6"/>
  <c r="P3136" i="6"/>
  <c r="O3136" i="6"/>
  <c r="R3135" i="6"/>
  <c r="Q3135" i="6"/>
  <c r="P3135" i="6"/>
  <c r="O3135" i="6"/>
  <c r="R3134" i="6"/>
  <c r="Q3134" i="6"/>
  <c r="P3134" i="6"/>
  <c r="O3134" i="6"/>
  <c r="R3133" i="6"/>
  <c r="Q3133" i="6"/>
  <c r="P3133" i="6"/>
  <c r="O3133" i="6"/>
  <c r="R3132" i="6"/>
  <c r="Q3132" i="6"/>
  <c r="P3132" i="6"/>
  <c r="O3132" i="6"/>
  <c r="R3131" i="6"/>
  <c r="Q3131" i="6"/>
  <c r="P3131" i="6"/>
  <c r="O3131" i="6"/>
  <c r="R3130" i="6"/>
  <c r="Q3130" i="6"/>
  <c r="P3130" i="6"/>
  <c r="O3130" i="6"/>
  <c r="R3129" i="6"/>
  <c r="Q3129" i="6"/>
  <c r="P3129" i="6"/>
  <c r="O3129" i="6"/>
  <c r="R3128" i="6"/>
  <c r="Q3128" i="6"/>
  <c r="P3128" i="6"/>
  <c r="O3128" i="6"/>
  <c r="R3127" i="6"/>
  <c r="Q3127" i="6"/>
  <c r="P3127" i="6"/>
  <c r="O3127" i="6"/>
  <c r="R3126" i="6"/>
  <c r="Q3126" i="6"/>
  <c r="P3126" i="6"/>
  <c r="O3126" i="6"/>
  <c r="R3125" i="6"/>
  <c r="Q3125" i="6"/>
  <c r="P3125" i="6"/>
  <c r="O3125" i="6"/>
  <c r="R3124" i="6"/>
  <c r="Q3124" i="6"/>
  <c r="P3124" i="6"/>
  <c r="O3124" i="6"/>
  <c r="R3123" i="6"/>
  <c r="Q3123" i="6"/>
  <c r="P3123" i="6"/>
  <c r="O3123" i="6"/>
  <c r="R3122" i="6"/>
  <c r="Q3122" i="6"/>
  <c r="P3122" i="6"/>
  <c r="O3122" i="6"/>
  <c r="R3121" i="6"/>
  <c r="Q3121" i="6"/>
  <c r="P3121" i="6"/>
  <c r="O3121" i="6"/>
  <c r="R3120" i="6"/>
  <c r="Q3120" i="6"/>
  <c r="P3120" i="6"/>
  <c r="O3120" i="6"/>
  <c r="R3119" i="6"/>
  <c r="Q3119" i="6"/>
  <c r="P3119" i="6"/>
  <c r="O3119" i="6"/>
  <c r="R3118" i="6"/>
  <c r="Q3118" i="6"/>
  <c r="P3118" i="6"/>
  <c r="O3118" i="6"/>
  <c r="R3117" i="6"/>
  <c r="Q3117" i="6"/>
  <c r="P3117" i="6"/>
  <c r="O3117" i="6"/>
  <c r="R3116" i="6"/>
  <c r="Q3116" i="6"/>
  <c r="P3116" i="6"/>
  <c r="O3116" i="6"/>
  <c r="R3115" i="6"/>
  <c r="Q3115" i="6"/>
  <c r="P3115" i="6"/>
  <c r="O3115" i="6"/>
  <c r="R3114" i="6"/>
  <c r="Q3114" i="6"/>
  <c r="P3114" i="6"/>
  <c r="O3114" i="6"/>
  <c r="R3113" i="6"/>
  <c r="Q3113" i="6"/>
  <c r="P3113" i="6"/>
  <c r="O3113" i="6"/>
  <c r="R3112" i="6"/>
  <c r="Q3112" i="6"/>
  <c r="P3112" i="6"/>
  <c r="O3112" i="6"/>
  <c r="R3111" i="6"/>
  <c r="Q3111" i="6"/>
  <c r="P3111" i="6"/>
  <c r="O3111" i="6"/>
  <c r="R3110" i="6"/>
  <c r="Q3110" i="6"/>
  <c r="P3110" i="6"/>
  <c r="O3110" i="6"/>
  <c r="R3109" i="6"/>
  <c r="Q3109" i="6"/>
  <c r="P3109" i="6"/>
  <c r="O3109" i="6"/>
  <c r="R3108" i="6"/>
  <c r="Q3108" i="6"/>
  <c r="P3108" i="6"/>
  <c r="O3108" i="6"/>
  <c r="R3107" i="6"/>
  <c r="Q3107" i="6"/>
  <c r="P3107" i="6"/>
  <c r="O3107" i="6"/>
  <c r="R3106" i="6"/>
  <c r="Q3106" i="6"/>
  <c r="P3106" i="6"/>
  <c r="O3106" i="6"/>
  <c r="R3105" i="6"/>
  <c r="Q3105" i="6"/>
  <c r="P3105" i="6"/>
  <c r="O3105" i="6"/>
  <c r="R3104" i="6"/>
  <c r="Q3104" i="6"/>
  <c r="P3104" i="6"/>
  <c r="O3104" i="6"/>
  <c r="R3103" i="6"/>
  <c r="Q3103" i="6"/>
  <c r="P3103" i="6"/>
  <c r="O3103" i="6"/>
  <c r="R3102" i="6"/>
  <c r="Q3102" i="6"/>
  <c r="P3102" i="6"/>
  <c r="O3102" i="6"/>
  <c r="R3101" i="6"/>
  <c r="Q3101" i="6"/>
  <c r="P3101" i="6"/>
  <c r="O3101" i="6"/>
  <c r="R3100" i="6"/>
  <c r="Q3100" i="6"/>
  <c r="P3100" i="6"/>
  <c r="O3100" i="6"/>
  <c r="R3099" i="6"/>
  <c r="Q3099" i="6"/>
  <c r="P3099" i="6"/>
  <c r="O3099" i="6"/>
  <c r="R3098" i="6"/>
  <c r="Q3098" i="6"/>
  <c r="P3098" i="6"/>
  <c r="O3098" i="6"/>
  <c r="R3097" i="6"/>
  <c r="Q3097" i="6"/>
  <c r="P3097" i="6"/>
  <c r="O3097" i="6"/>
  <c r="R3096" i="6"/>
  <c r="Q3096" i="6"/>
  <c r="P3096" i="6"/>
  <c r="O3096" i="6"/>
  <c r="R3095" i="6"/>
  <c r="Q3095" i="6"/>
  <c r="P3095" i="6"/>
  <c r="O3095" i="6"/>
  <c r="R3094" i="6"/>
  <c r="Q3094" i="6"/>
  <c r="P3094" i="6"/>
  <c r="O3094" i="6"/>
  <c r="R3093" i="6"/>
  <c r="Q3093" i="6"/>
  <c r="P3093" i="6"/>
  <c r="O3093" i="6"/>
  <c r="R3092" i="6"/>
  <c r="Q3092" i="6"/>
  <c r="P3092" i="6"/>
  <c r="O3092" i="6"/>
  <c r="R3091" i="6"/>
  <c r="Q3091" i="6"/>
  <c r="P3091" i="6"/>
  <c r="O3091" i="6"/>
  <c r="R3090" i="6"/>
  <c r="Q3090" i="6"/>
  <c r="P3090" i="6"/>
  <c r="O3090" i="6"/>
  <c r="R3089" i="6"/>
  <c r="Q3089" i="6"/>
  <c r="P3089" i="6"/>
  <c r="O3089" i="6"/>
  <c r="R3088" i="6"/>
  <c r="Q3088" i="6"/>
  <c r="P3088" i="6"/>
  <c r="O3088" i="6"/>
  <c r="R3087" i="6"/>
  <c r="Q3087" i="6"/>
  <c r="P3087" i="6"/>
  <c r="O3087" i="6"/>
  <c r="R3086" i="6"/>
  <c r="Q3086" i="6"/>
  <c r="P3086" i="6"/>
  <c r="O3086" i="6"/>
  <c r="R3085" i="6"/>
  <c r="Q3085" i="6"/>
  <c r="P3085" i="6"/>
  <c r="O3085" i="6"/>
  <c r="R3084" i="6"/>
  <c r="Q3084" i="6"/>
  <c r="P3084" i="6"/>
  <c r="O3084" i="6"/>
  <c r="R3083" i="6"/>
  <c r="Q3083" i="6"/>
  <c r="P3083" i="6"/>
  <c r="O3083" i="6"/>
  <c r="R3082" i="6"/>
  <c r="Q3082" i="6"/>
  <c r="P3082" i="6"/>
  <c r="O3082" i="6"/>
  <c r="R3081" i="6"/>
  <c r="Q3081" i="6"/>
  <c r="P3081" i="6"/>
  <c r="O3081" i="6"/>
  <c r="R3080" i="6"/>
  <c r="Q3080" i="6"/>
  <c r="P3080" i="6"/>
  <c r="O3080" i="6"/>
  <c r="R3079" i="6"/>
  <c r="Q3079" i="6"/>
  <c r="P3079" i="6"/>
  <c r="O3079" i="6"/>
  <c r="R3078" i="6"/>
  <c r="Q3078" i="6"/>
  <c r="P3078" i="6"/>
  <c r="O3078" i="6"/>
  <c r="R3077" i="6"/>
  <c r="Q3077" i="6"/>
  <c r="P3077" i="6"/>
  <c r="O3077" i="6"/>
  <c r="R3076" i="6"/>
  <c r="Q3076" i="6"/>
  <c r="P3076" i="6"/>
  <c r="O3076" i="6"/>
  <c r="R3075" i="6"/>
  <c r="Q3075" i="6"/>
  <c r="P3075" i="6"/>
  <c r="O3075" i="6"/>
  <c r="R3074" i="6"/>
  <c r="Q3074" i="6"/>
  <c r="P3074" i="6"/>
  <c r="O3074" i="6"/>
  <c r="R3073" i="6"/>
  <c r="Q3073" i="6"/>
  <c r="P3073" i="6"/>
  <c r="O3073" i="6"/>
  <c r="R3072" i="6"/>
  <c r="Q3072" i="6"/>
  <c r="P3072" i="6"/>
  <c r="O3072" i="6"/>
  <c r="R3071" i="6"/>
  <c r="Q3071" i="6"/>
  <c r="P3071" i="6"/>
  <c r="O3071" i="6"/>
  <c r="R3070" i="6"/>
  <c r="Q3070" i="6"/>
  <c r="P3070" i="6"/>
  <c r="O3070" i="6"/>
  <c r="R3069" i="6"/>
  <c r="Q3069" i="6"/>
  <c r="P3069" i="6"/>
  <c r="O3069" i="6"/>
  <c r="R3068" i="6"/>
  <c r="Q3068" i="6"/>
  <c r="P3068" i="6"/>
  <c r="O3068" i="6"/>
  <c r="R3067" i="6"/>
  <c r="Q3067" i="6"/>
  <c r="P3067" i="6"/>
  <c r="O3067" i="6"/>
  <c r="R3066" i="6"/>
  <c r="Q3066" i="6"/>
  <c r="P3066" i="6"/>
  <c r="O3066" i="6"/>
  <c r="R3065" i="6"/>
  <c r="Q3065" i="6"/>
  <c r="P3065" i="6"/>
  <c r="O3065" i="6"/>
  <c r="R3064" i="6"/>
  <c r="Q3064" i="6"/>
  <c r="P3064" i="6"/>
  <c r="O3064" i="6"/>
  <c r="R3063" i="6"/>
  <c r="Q3063" i="6"/>
  <c r="P3063" i="6"/>
  <c r="O3063" i="6"/>
  <c r="R3062" i="6"/>
  <c r="Q3062" i="6"/>
  <c r="P3062" i="6"/>
  <c r="O3062" i="6"/>
  <c r="R3061" i="6"/>
  <c r="Q3061" i="6"/>
  <c r="P3061" i="6"/>
  <c r="O3061" i="6"/>
  <c r="R3060" i="6"/>
  <c r="Q3060" i="6"/>
  <c r="P3060" i="6"/>
  <c r="O3060" i="6"/>
  <c r="R3059" i="6"/>
  <c r="Q3059" i="6"/>
  <c r="P3059" i="6"/>
  <c r="O3059" i="6"/>
  <c r="R3058" i="6"/>
  <c r="Q3058" i="6"/>
  <c r="P3058" i="6"/>
  <c r="O3058" i="6"/>
  <c r="R3057" i="6"/>
  <c r="Q3057" i="6"/>
  <c r="P3057" i="6"/>
  <c r="O3057" i="6"/>
  <c r="R3056" i="6"/>
  <c r="Q3056" i="6"/>
  <c r="P3056" i="6"/>
  <c r="O3056" i="6"/>
  <c r="R3055" i="6"/>
  <c r="Q3055" i="6"/>
  <c r="P3055" i="6"/>
  <c r="O3055" i="6"/>
  <c r="R3054" i="6"/>
  <c r="Q3054" i="6"/>
  <c r="P3054" i="6"/>
  <c r="O3054" i="6"/>
  <c r="R3053" i="6"/>
  <c r="Q3053" i="6"/>
  <c r="P3053" i="6"/>
  <c r="O3053" i="6"/>
  <c r="R3052" i="6"/>
  <c r="Q3052" i="6"/>
  <c r="P3052" i="6"/>
  <c r="O3052" i="6"/>
  <c r="R3051" i="6"/>
  <c r="Q3051" i="6"/>
  <c r="P3051" i="6"/>
  <c r="O3051" i="6"/>
  <c r="R3050" i="6"/>
  <c r="Q3050" i="6"/>
  <c r="P3050" i="6"/>
  <c r="O3050" i="6"/>
  <c r="R3049" i="6"/>
  <c r="Q3049" i="6"/>
  <c r="P3049" i="6"/>
  <c r="O3049" i="6"/>
  <c r="R3048" i="6"/>
  <c r="Q3048" i="6"/>
  <c r="P3048" i="6"/>
  <c r="O3048" i="6"/>
  <c r="R3047" i="6"/>
  <c r="Q3047" i="6"/>
  <c r="P3047" i="6"/>
  <c r="O3047" i="6"/>
  <c r="R3046" i="6"/>
  <c r="Q3046" i="6"/>
  <c r="P3046" i="6"/>
  <c r="O3046" i="6"/>
  <c r="R3045" i="6"/>
  <c r="Q3045" i="6"/>
  <c r="P3045" i="6"/>
  <c r="O3045" i="6"/>
  <c r="R3044" i="6"/>
  <c r="Q3044" i="6"/>
  <c r="P3044" i="6"/>
  <c r="O3044" i="6"/>
  <c r="R3043" i="6"/>
  <c r="Q3043" i="6"/>
  <c r="P3043" i="6"/>
  <c r="O3043" i="6"/>
  <c r="R3042" i="6"/>
  <c r="Q3042" i="6"/>
  <c r="P3042" i="6"/>
  <c r="O3042" i="6"/>
  <c r="R3041" i="6"/>
  <c r="Q3041" i="6"/>
  <c r="P3041" i="6"/>
  <c r="O3041" i="6"/>
  <c r="R3040" i="6"/>
  <c r="Q3040" i="6"/>
  <c r="P3040" i="6"/>
  <c r="O3040" i="6"/>
  <c r="R3039" i="6"/>
  <c r="Q3039" i="6"/>
  <c r="P3039" i="6"/>
  <c r="O3039" i="6"/>
  <c r="R3038" i="6"/>
  <c r="Q3038" i="6"/>
  <c r="P3038" i="6"/>
  <c r="O3038" i="6"/>
  <c r="R3037" i="6"/>
  <c r="Q3037" i="6"/>
  <c r="P3037" i="6"/>
  <c r="O3037" i="6"/>
  <c r="R3036" i="6"/>
  <c r="Q3036" i="6"/>
  <c r="P3036" i="6"/>
  <c r="O3036" i="6"/>
  <c r="R3035" i="6"/>
  <c r="Q3035" i="6"/>
  <c r="P3035" i="6"/>
  <c r="O3035" i="6"/>
  <c r="R3034" i="6"/>
  <c r="Q3034" i="6"/>
  <c r="P3034" i="6"/>
  <c r="O3034" i="6"/>
  <c r="R3033" i="6"/>
  <c r="Q3033" i="6"/>
  <c r="P3033" i="6"/>
  <c r="O3033" i="6"/>
  <c r="R3032" i="6"/>
  <c r="Q3032" i="6"/>
  <c r="P3032" i="6"/>
  <c r="O3032" i="6"/>
  <c r="R3031" i="6"/>
  <c r="Q3031" i="6"/>
  <c r="P3031" i="6"/>
  <c r="O3031" i="6"/>
  <c r="R3030" i="6"/>
  <c r="Q3030" i="6"/>
  <c r="P3030" i="6"/>
  <c r="O3030" i="6"/>
  <c r="R3029" i="6"/>
  <c r="Q3029" i="6"/>
  <c r="P3029" i="6"/>
  <c r="O3029" i="6"/>
  <c r="R3028" i="6"/>
  <c r="Q3028" i="6"/>
  <c r="P3028" i="6"/>
  <c r="O3028" i="6"/>
  <c r="R3027" i="6"/>
  <c r="Q3027" i="6"/>
  <c r="P3027" i="6"/>
  <c r="O3027" i="6"/>
  <c r="R3026" i="6"/>
  <c r="Q3026" i="6"/>
  <c r="P3026" i="6"/>
  <c r="O3026" i="6"/>
  <c r="R3025" i="6"/>
  <c r="Q3025" i="6"/>
  <c r="P3025" i="6"/>
  <c r="O3025" i="6"/>
  <c r="R3024" i="6"/>
  <c r="Q3024" i="6"/>
  <c r="P3024" i="6"/>
  <c r="O3024" i="6"/>
  <c r="R3023" i="6"/>
  <c r="Q3023" i="6"/>
  <c r="P3023" i="6"/>
  <c r="O3023" i="6"/>
  <c r="R3022" i="6"/>
  <c r="Q3022" i="6"/>
  <c r="P3022" i="6"/>
  <c r="O3022" i="6"/>
  <c r="R3021" i="6"/>
  <c r="Q3021" i="6"/>
  <c r="P3021" i="6"/>
  <c r="O3021" i="6"/>
  <c r="R3020" i="6"/>
  <c r="Q3020" i="6"/>
  <c r="P3020" i="6"/>
  <c r="O3020" i="6"/>
  <c r="R3019" i="6"/>
  <c r="Q3019" i="6"/>
  <c r="P3019" i="6"/>
  <c r="O3019" i="6"/>
  <c r="R3018" i="6"/>
  <c r="Q3018" i="6"/>
  <c r="P3018" i="6"/>
  <c r="O3018" i="6"/>
  <c r="R3017" i="6"/>
  <c r="Q3017" i="6"/>
  <c r="P3017" i="6"/>
  <c r="O3017" i="6"/>
  <c r="R3016" i="6"/>
  <c r="Q3016" i="6"/>
  <c r="P3016" i="6"/>
  <c r="O3016" i="6"/>
  <c r="R3015" i="6"/>
  <c r="Q3015" i="6"/>
  <c r="P3015" i="6"/>
  <c r="O3015" i="6"/>
  <c r="R3014" i="6"/>
  <c r="Q3014" i="6"/>
  <c r="P3014" i="6"/>
  <c r="O3014" i="6"/>
  <c r="R3013" i="6"/>
  <c r="Q3013" i="6"/>
  <c r="P3013" i="6"/>
  <c r="O3013" i="6"/>
  <c r="R3012" i="6"/>
  <c r="Q3012" i="6"/>
  <c r="P3012" i="6"/>
  <c r="O3012" i="6"/>
  <c r="R3011" i="6"/>
  <c r="Q3011" i="6"/>
  <c r="P3011" i="6"/>
  <c r="O3011" i="6"/>
  <c r="R3010" i="6"/>
  <c r="Q3010" i="6"/>
  <c r="P3010" i="6"/>
  <c r="O3010" i="6"/>
  <c r="R3009" i="6"/>
  <c r="Q3009" i="6"/>
  <c r="P3009" i="6"/>
  <c r="O3009" i="6"/>
  <c r="R3008" i="6"/>
  <c r="Q3008" i="6"/>
  <c r="P3008" i="6"/>
  <c r="O3008" i="6"/>
  <c r="R3007" i="6"/>
  <c r="Q3007" i="6"/>
  <c r="P3007" i="6"/>
  <c r="O3007" i="6"/>
  <c r="R3006" i="6"/>
  <c r="Q3006" i="6"/>
  <c r="P3006" i="6"/>
  <c r="O3006" i="6"/>
  <c r="R3005" i="6"/>
  <c r="Q3005" i="6"/>
  <c r="P3005" i="6"/>
  <c r="O3005" i="6"/>
  <c r="R3004" i="6"/>
  <c r="Q3004" i="6"/>
  <c r="P3004" i="6"/>
  <c r="O3004" i="6"/>
  <c r="R3003" i="6"/>
  <c r="Q3003" i="6"/>
  <c r="P3003" i="6"/>
  <c r="O3003" i="6"/>
  <c r="R3002" i="6"/>
  <c r="Q3002" i="6"/>
  <c r="P3002" i="6"/>
  <c r="O3002" i="6"/>
  <c r="R3001" i="6"/>
  <c r="Q3001" i="6"/>
  <c r="P3001" i="6"/>
  <c r="O3001" i="6"/>
  <c r="R3000" i="6"/>
  <c r="Q3000" i="6"/>
  <c r="P3000" i="6"/>
  <c r="O3000" i="6"/>
  <c r="R2999" i="6"/>
  <c r="Q2999" i="6"/>
  <c r="P2999" i="6"/>
  <c r="O2999" i="6"/>
  <c r="R2998" i="6"/>
  <c r="Q2998" i="6"/>
  <c r="P2998" i="6"/>
  <c r="O2998" i="6"/>
  <c r="R2997" i="6"/>
  <c r="Q2997" i="6"/>
  <c r="P2997" i="6"/>
  <c r="O2997" i="6"/>
  <c r="R2996" i="6"/>
  <c r="Q2996" i="6"/>
  <c r="P2996" i="6"/>
  <c r="O2996" i="6"/>
  <c r="R2995" i="6"/>
  <c r="Q2995" i="6"/>
  <c r="P2995" i="6"/>
  <c r="O2995" i="6"/>
  <c r="R2994" i="6"/>
  <c r="Q2994" i="6"/>
  <c r="P2994" i="6"/>
  <c r="O2994" i="6"/>
  <c r="R2993" i="6"/>
  <c r="Q2993" i="6"/>
  <c r="P2993" i="6"/>
  <c r="O2993" i="6"/>
  <c r="R2992" i="6"/>
  <c r="Q2992" i="6"/>
  <c r="P2992" i="6"/>
  <c r="O2992" i="6"/>
  <c r="R2991" i="6"/>
  <c r="Q2991" i="6"/>
  <c r="P2991" i="6"/>
  <c r="O2991" i="6"/>
  <c r="R2990" i="6"/>
  <c r="Q2990" i="6"/>
  <c r="P2990" i="6"/>
  <c r="O2990" i="6"/>
  <c r="R2989" i="6"/>
  <c r="Q2989" i="6"/>
  <c r="P2989" i="6"/>
  <c r="O2989" i="6"/>
  <c r="R2988" i="6"/>
  <c r="Q2988" i="6"/>
  <c r="P2988" i="6"/>
  <c r="O2988" i="6"/>
  <c r="R2987" i="6"/>
  <c r="Q2987" i="6"/>
  <c r="P2987" i="6"/>
  <c r="O2987" i="6"/>
  <c r="R2986" i="6"/>
  <c r="Q2986" i="6"/>
  <c r="P2986" i="6"/>
  <c r="O2986" i="6"/>
  <c r="R2985" i="6"/>
  <c r="Q2985" i="6"/>
  <c r="P2985" i="6"/>
  <c r="O2985" i="6"/>
  <c r="R2984" i="6"/>
  <c r="Q2984" i="6"/>
  <c r="P2984" i="6"/>
  <c r="O2984" i="6"/>
  <c r="R2983" i="6"/>
  <c r="Q2983" i="6"/>
  <c r="P2983" i="6"/>
  <c r="O2983" i="6"/>
  <c r="R2982" i="6"/>
  <c r="Q2982" i="6"/>
  <c r="P2982" i="6"/>
  <c r="O2982" i="6"/>
  <c r="R2981" i="6"/>
  <c r="Q2981" i="6"/>
  <c r="P2981" i="6"/>
  <c r="O2981" i="6"/>
  <c r="R2980" i="6"/>
  <c r="Q2980" i="6"/>
  <c r="P2980" i="6"/>
  <c r="O2980" i="6"/>
  <c r="R2979" i="6"/>
  <c r="Q2979" i="6"/>
  <c r="P2979" i="6"/>
  <c r="O2979" i="6"/>
  <c r="R2978" i="6"/>
  <c r="Q2978" i="6"/>
  <c r="P2978" i="6"/>
  <c r="O2978" i="6"/>
  <c r="R2977" i="6"/>
  <c r="Q2977" i="6"/>
  <c r="P2977" i="6"/>
  <c r="O2977" i="6"/>
  <c r="R2976" i="6"/>
  <c r="Q2976" i="6"/>
  <c r="P2976" i="6"/>
  <c r="O2976" i="6"/>
  <c r="R2975" i="6"/>
  <c r="Q2975" i="6"/>
  <c r="P2975" i="6"/>
  <c r="O2975" i="6"/>
  <c r="R2974" i="6"/>
  <c r="Q2974" i="6"/>
  <c r="P2974" i="6"/>
  <c r="O2974" i="6"/>
  <c r="R2973" i="6"/>
  <c r="Q2973" i="6"/>
  <c r="P2973" i="6"/>
  <c r="O2973" i="6"/>
  <c r="R2972" i="6"/>
  <c r="Q2972" i="6"/>
  <c r="P2972" i="6"/>
  <c r="O2972" i="6"/>
  <c r="R2971" i="6"/>
  <c r="Q2971" i="6"/>
  <c r="P2971" i="6"/>
  <c r="O2971" i="6"/>
  <c r="R2970" i="6"/>
  <c r="Q2970" i="6"/>
  <c r="P2970" i="6"/>
  <c r="O2970" i="6"/>
  <c r="R2969" i="6"/>
  <c r="Q2969" i="6"/>
  <c r="P2969" i="6"/>
  <c r="O2969" i="6"/>
  <c r="R2968" i="6"/>
  <c r="Q2968" i="6"/>
  <c r="P2968" i="6"/>
  <c r="O2968" i="6"/>
  <c r="R2967" i="6"/>
  <c r="Q2967" i="6"/>
  <c r="P2967" i="6"/>
  <c r="O2967" i="6"/>
  <c r="R2966" i="6"/>
  <c r="Q2966" i="6"/>
  <c r="P2966" i="6"/>
  <c r="O2966" i="6"/>
  <c r="R2965" i="6"/>
  <c r="Q2965" i="6"/>
  <c r="P2965" i="6"/>
  <c r="O2965" i="6"/>
  <c r="R2964" i="6"/>
  <c r="Q2964" i="6"/>
  <c r="P2964" i="6"/>
  <c r="O2964" i="6"/>
  <c r="R2963" i="6"/>
  <c r="Q2963" i="6"/>
  <c r="P2963" i="6"/>
  <c r="O2963" i="6"/>
  <c r="R2962" i="6"/>
  <c r="Q2962" i="6"/>
  <c r="P2962" i="6"/>
  <c r="O2962" i="6"/>
  <c r="R2961" i="6"/>
  <c r="Q2961" i="6"/>
  <c r="P2961" i="6"/>
  <c r="O2961" i="6"/>
  <c r="R2960" i="6"/>
  <c r="Q2960" i="6"/>
  <c r="P2960" i="6"/>
  <c r="O2960" i="6"/>
  <c r="R2959" i="6"/>
  <c r="Q2959" i="6"/>
  <c r="P2959" i="6"/>
  <c r="O2959" i="6"/>
  <c r="R2958" i="6"/>
  <c r="Q2958" i="6"/>
  <c r="P2958" i="6"/>
  <c r="O2958" i="6"/>
  <c r="R2957" i="6"/>
  <c r="Q2957" i="6"/>
  <c r="P2957" i="6"/>
  <c r="O2957" i="6"/>
  <c r="R2956" i="6"/>
  <c r="Q2956" i="6"/>
  <c r="P2956" i="6"/>
  <c r="O2956" i="6"/>
  <c r="R2955" i="6"/>
  <c r="Q2955" i="6"/>
  <c r="P2955" i="6"/>
  <c r="O2955" i="6"/>
  <c r="R2954" i="6"/>
  <c r="Q2954" i="6"/>
  <c r="P2954" i="6"/>
  <c r="O2954" i="6"/>
  <c r="R2953" i="6"/>
  <c r="Q2953" i="6"/>
  <c r="P2953" i="6"/>
  <c r="O2953" i="6"/>
  <c r="R2952" i="6"/>
  <c r="Q2952" i="6"/>
  <c r="P2952" i="6"/>
  <c r="O2952" i="6"/>
  <c r="R2951" i="6"/>
  <c r="Q2951" i="6"/>
  <c r="P2951" i="6"/>
  <c r="O2951" i="6"/>
  <c r="R2950" i="6"/>
  <c r="Q2950" i="6"/>
  <c r="P2950" i="6"/>
  <c r="O2950" i="6"/>
  <c r="R2949" i="6"/>
  <c r="Q2949" i="6"/>
  <c r="P2949" i="6"/>
  <c r="O2949" i="6"/>
  <c r="R2948" i="6"/>
  <c r="Q2948" i="6"/>
  <c r="P2948" i="6"/>
  <c r="O2948" i="6"/>
  <c r="R2947" i="6"/>
  <c r="Q2947" i="6"/>
  <c r="P2947" i="6"/>
  <c r="O2947" i="6"/>
  <c r="R2946" i="6"/>
  <c r="Q2946" i="6"/>
  <c r="P2946" i="6"/>
  <c r="O2946" i="6"/>
  <c r="R2945" i="6"/>
  <c r="Q2945" i="6"/>
  <c r="P2945" i="6"/>
  <c r="O2945" i="6"/>
  <c r="R2944" i="6"/>
  <c r="Q2944" i="6"/>
  <c r="P2944" i="6"/>
  <c r="O2944" i="6"/>
  <c r="R2943" i="6"/>
  <c r="Q2943" i="6"/>
  <c r="P2943" i="6"/>
  <c r="O2943" i="6"/>
  <c r="R2942" i="6"/>
  <c r="Q2942" i="6"/>
  <c r="P2942" i="6"/>
  <c r="O2942" i="6"/>
  <c r="R2941" i="6"/>
  <c r="Q2941" i="6"/>
  <c r="P2941" i="6"/>
  <c r="O2941" i="6"/>
  <c r="R2940" i="6"/>
  <c r="Q2940" i="6"/>
  <c r="P2940" i="6"/>
  <c r="O2940" i="6"/>
  <c r="R2939" i="6"/>
  <c r="Q2939" i="6"/>
  <c r="P2939" i="6"/>
  <c r="O2939" i="6"/>
  <c r="R2938" i="6"/>
  <c r="Q2938" i="6"/>
  <c r="P2938" i="6"/>
  <c r="O2938" i="6"/>
  <c r="R2937" i="6"/>
  <c r="Q2937" i="6"/>
  <c r="P2937" i="6"/>
  <c r="O2937" i="6"/>
  <c r="R2936" i="6"/>
  <c r="Q2936" i="6"/>
  <c r="P2936" i="6"/>
  <c r="O2936" i="6"/>
  <c r="R2935" i="6"/>
  <c r="Q2935" i="6"/>
  <c r="P2935" i="6"/>
  <c r="O2935" i="6"/>
  <c r="R2934" i="6"/>
  <c r="Q2934" i="6"/>
  <c r="P2934" i="6"/>
  <c r="O2934" i="6"/>
  <c r="R2933" i="6"/>
  <c r="Q2933" i="6"/>
  <c r="P2933" i="6"/>
  <c r="O2933" i="6"/>
  <c r="R2932" i="6"/>
  <c r="Q2932" i="6"/>
  <c r="P2932" i="6"/>
  <c r="O2932" i="6"/>
  <c r="R2931" i="6"/>
  <c r="Q2931" i="6"/>
  <c r="P2931" i="6"/>
  <c r="O2931" i="6"/>
  <c r="R2930" i="6"/>
  <c r="Q2930" i="6"/>
  <c r="P2930" i="6"/>
  <c r="O2930" i="6"/>
  <c r="R2929" i="6"/>
  <c r="Q2929" i="6"/>
  <c r="P2929" i="6"/>
  <c r="O2929" i="6"/>
  <c r="R2928" i="6"/>
  <c r="Q2928" i="6"/>
  <c r="P2928" i="6"/>
  <c r="O2928" i="6"/>
  <c r="R2927" i="6"/>
  <c r="Q2927" i="6"/>
  <c r="P2927" i="6"/>
  <c r="O2927" i="6"/>
  <c r="R2926" i="6"/>
  <c r="Q2926" i="6"/>
  <c r="P2926" i="6"/>
  <c r="O2926" i="6"/>
  <c r="R2925" i="6"/>
  <c r="Q2925" i="6"/>
  <c r="P2925" i="6"/>
  <c r="O2925" i="6"/>
  <c r="R2924" i="6"/>
  <c r="Q2924" i="6"/>
  <c r="P2924" i="6"/>
  <c r="O2924" i="6"/>
  <c r="R2923" i="6"/>
  <c r="Q2923" i="6"/>
  <c r="P2923" i="6"/>
  <c r="O2923" i="6"/>
  <c r="R2922" i="6"/>
  <c r="Q2922" i="6"/>
  <c r="P2922" i="6"/>
  <c r="O2922" i="6"/>
  <c r="R2921" i="6"/>
  <c r="Q2921" i="6"/>
  <c r="P2921" i="6"/>
  <c r="O2921" i="6"/>
  <c r="R2920" i="6"/>
  <c r="Q2920" i="6"/>
  <c r="P2920" i="6"/>
  <c r="O2920" i="6"/>
  <c r="R2919" i="6"/>
  <c r="Q2919" i="6"/>
  <c r="P2919" i="6"/>
  <c r="O2919" i="6"/>
  <c r="R2918" i="6"/>
  <c r="Q2918" i="6"/>
  <c r="P2918" i="6"/>
  <c r="O2918" i="6"/>
  <c r="R2917" i="6"/>
  <c r="Q2917" i="6"/>
  <c r="P2917" i="6"/>
  <c r="O2917" i="6"/>
  <c r="R2916" i="6"/>
  <c r="Q2916" i="6"/>
  <c r="P2916" i="6"/>
  <c r="O2916" i="6"/>
  <c r="R2915" i="6"/>
  <c r="Q2915" i="6"/>
  <c r="P2915" i="6"/>
  <c r="O2915" i="6"/>
  <c r="R2914" i="6"/>
  <c r="Q2914" i="6"/>
  <c r="P2914" i="6"/>
  <c r="O2914" i="6"/>
  <c r="R2913" i="6"/>
  <c r="Q2913" i="6"/>
  <c r="P2913" i="6"/>
  <c r="O2913" i="6"/>
  <c r="R2912" i="6"/>
  <c r="Q2912" i="6"/>
  <c r="P2912" i="6"/>
  <c r="O2912" i="6"/>
  <c r="R2911" i="6"/>
  <c r="Q2911" i="6"/>
  <c r="P2911" i="6"/>
  <c r="O2911" i="6"/>
  <c r="R2910" i="6"/>
  <c r="Q2910" i="6"/>
  <c r="P2910" i="6"/>
  <c r="O2910" i="6"/>
  <c r="R2909" i="6"/>
  <c r="Q2909" i="6"/>
  <c r="P2909" i="6"/>
  <c r="O2909" i="6"/>
  <c r="R2908" i="6"/>
  <c r="Q2908" i="6"/>
  <c r="P2908" i="6"/>
  <c r="O2908" i="6"/>
  <c r="R2907" i="6"/>
  <c r="Q2907" i="6"/>
  <c r="P2907" i="6"/>
  <c r="O2907" i="6"/>
  <c r="R2906" i="6"/>
  <c r="Q2906" i="6"/>
  <c r="P2906" i="6"/>
  <c r="O2906" i="6"/>
  <c r="R2905" i="6"/>
  <c r="Q2905" i="6"/>
  <c r="P2905" i="6"/>
  <c r="O2905" i="6"/>
  <c r="R2904" i="6"/>
  <c r="Q2904" i="6"/>
  <c r="P2904" i="6"/>
  <c r="O2904" i="6"/>
  <c r="R2903" i="6"/>
  <c r="Q2903" i="6"/>
  <c r="P2903" i="6"/>
  <c r="O2903" i="6"/>
  <c r="R2902" i="6"/>
  <c r="Q2902" i="6"/>
  <c r="P2902" i="6"/>
  <c r="O2902" i="6"/>
  <c r="R2901" i="6"/>
  <c r="Q2901" i="6"/>
  <c r="P2901" i="6"/>
  <c r="O2901" i="6"/>
  <c r="R2900" i="6"/>
  <c r="Q2900" i="6"/>
  <c r="P2900" i="6"/>
  <c r="O2900" i="6"/>
  <c r="R2899" i="6"/>
  <c r="Q2899" i="6"/>
  <c r="P2899" i="6"/>
  <c r="O2899" i="6"/>
  <c r="R2898" i="6"/>
  <c r="Q2898" i="6"/>
  <c r="P2898" i="6"/>
  <c r="O2898" i="6"/>
  <c r="R2897" i="6"/>
  <c r="Q2897" i="6"/>
  <c r="P2897" i="6"/>
  <c r="O2897" i="6"/>
  <c r="R2896" i="6"/>
  <c r="Q2896" i="6"/>
  <c r="P2896" i="6"/>
  <c r="O2896" i="6"/>
  <c r="R2895" i="6"/>
  <c r="Q2895" i="6"/>
  <c r="P2895" i="6"/>
  <c r="O2895" i="6"/>
  <c r="R2894" i="6"/>
  <c r="Q2894" i="6"/>
  <c r="P2894" i="6"/>
  <c r="O2894" i="6"/>
  <c r="R2893" i="6"/>
  <c r="Q2893" i="6"/>
  <c r="P2893" i="6"/>
  <c r="O2893" i="6"/>
  <c r="R2892" i="6"/>
  <c r="Q2892" i="6"/>
  <c r="P2892" i="6"/>
  <c r="O2892" i="6"/>
  <c r="R2891" i="6"/>
  <c r="Q2891" i="6"/>
  <c r="P2891" i="6"/>
  <c r="O2891" i="6"/>
  <c r="R2890" i="6"/>
  <c r="Q2890" i="6"/>
  <c r="P2890" i="6"/>
  <c r="O2890" i="6"/>
  <c r="R2889" i="6"/>
  <c r="Q2889" i="6"/>
  <c r="P2889" i="6"/>
  <c r="O2889" i="6"/>
  <c r="R2888" i="6"/>
  <c r="Q2888" i="6"/>
  <c r="P2888" i="6"/>
  <c r="O2888" i="6"/>
  <c r="R2887" i="6"/>
  <c r="Q2887" i="6"/>
  <c r="P2887" i="6"/>
  <c r="O2887" i="6"/>
  <c r="R2886" i="6"/>
  <c r="Q2886" i="6"/>
  <c r="P2886" i="6"/>
  <c r="O2886" i="6"/>
  <c r="R2885" i="6"/>
  <c r="Q2885" i="6"/>
  <c r="P2885" i="6"/>
  <c r="O2885" i="6"/>
  <c r="R2884" i="6"/>
  <c r="Q2884" i="6"/>
  <c r="P2884" i="6"/>
  <c r="O2884" i="6"/>
  <c r="R2883" i="6"/>
  <c r="Q2883" i="6"/>
  <c r="P2883" i="6"/>
  <c r="O2883" i="6"/>
  <c r="R2882" i="6"/>
  <c r="Q2882" i="6"/>
  <c r="P2882" i="6"/>
  <c r="O2882" i="6"/>
  <c r="R2881" i="6"/>
  <c r="Q2881" i="6"/>
  <c r="P2881" i="6"/>
  <c r="O2881" i="6"/>
  <c r="R2880" i="6"/>
  <c r="Q2880" i="6"/>
  <c r="P2880" i="6"/>
  <c r="O2880" i="6"/>
  <c r="R2879" i="6"/>
  <c r="Q2879" i="6"/>
  <c r="P2879" i="6"/>
  <c r="O2879" i="6"/>
  <c r="R2878" i="6"/>
  <c r="Q2878" i="6"/>
  <c r="P2878" i="6"/>
  <c r="O2878" i="6"/>
  <c r="R2877" i="6"/>
  <c r="Q2877" i="6"/>
  <c r="P2877" i="6"/>
  <c r="O2877" i="6"/>
  <c r="R2876" i="6"/>
  <c r="Q2876" i="6"/>
  <c r="P2876" i="6"/>
  <c r="O2876" i="6"/>
  <c r="R2875" i="6"/>
  <c r="Q2875" i="6"/>
  <c r="P2875" i="6"/>
  <c r="O2875" i="6"/>
  <c r="R2874" i="6"/>
  <c r="Q2874" i="6"/>
  <c r="P2874" i="6"/>
  <c r="O2874" i="6"/>
  <c r="R2873" i="6"/>
  <c r="Q2873" i="6"/>
  <c r="P2873" i="6"/>
  <c r="O2873" i="6"/>
  <c r="R2872" i="6"/>
  <c r="Q2872" i="6"/>
  <c r="P2872" i="6"/>
  <c r="O2872" i="6"/>
  <c r="R2871" i="6"/>
  <c r="Q2871" i="6"/>
  <c r="P2871" i="6"/>
  <c r="O2871" i="6"/>
  <c r="R2870" i="6"/>
  <c r="Q2870" i="6"/>
  <c r="P2870" i="6"/>
  <c r="O2870" i="6"/>
  <c r="R2869" i="6"/>
  <c r="Q2869" i="6"/>
  <c r="P2869" i="6"/>
  <c r="O2869" i="6"/>
  <c r="R2868" i="6"/>
  <c r="Q2868" i="6"/>
  <c r="P2868" i="6"/>
  <c r="O2868" i="6"/>
  <c r="R2867" i="6"/>
  <c r="Q2867" i="6"/>
  <c r="P2867" i="6"/>
  <c r="O2867" i="6"/>
  <c r="R2866" i="6"/>
  <c r="Q2866" i="6"/>
  <c r="P2866" i="6"/>
  <c r="O2866" i="6"/>
  <c r="R2865" i="6"/>
  <c r="Q2865" i="6"/>
  <c r="P2865" i="6"/>
  <c r="O2865" i="6"/>
  <c r="R2864" i="6"/>
  <c r="Q2864" i="6"/>
  <c r="P2864" i="6"/>
  <c r="O2864" i="6"/>
  <c r="R2863" i="6"/>
  <c r="Q2863" i="6"/>
  <c r="P2863" i="6"/>
  <c r="O2863" i="6"/>
  <c r="R2862" i="6"/>
  <c r="Q2862" i="6"/>
  <c r="P2862" i="6"/>
  <c r="O2862" i="6"/>
  <c r="R2861" i="6"/>
  <c r="Q2861" i="6"/>
  <c r="P2861" i="6"/>
  <c r="O2861" i="6"/>
  <c r="R2860" i="6"/>
  <c r="Q2860" i="6"/>
  <c r="P2860" i="6"/>
  <c r="O2860" i="6"/>
  <c r="R2859" i="6"/>
  <c r="Q2859" i="6"/>
  <c r="P2859" i="6"/>
  <c r="O2859" i="6"/>
  <c r="R2858" i="6"/>
  <c r="Q2858" i="6"/>
  <c r="P2858" i="6"/>
  <c r="O2858" i="6"/>
  <c r="R2857" i="6"/>
  <c r="Q2857" i="6"/>
  <c r="P2857" i="6"/>
  <c r="O2857" i="6"/>
  <c r="R2856" i="6"/>
  <c r="Q2856" i="6"/>
  <c r="P2856" i="6"/>
  <c r="O2856" i="6"/>
  <c r="R2855" i="6"/>
  <c r="Q2855" i="6"/>
  <c r="P2855" i="6"/>
  <c r="O2855" i="6"/>
  <c r="R2854" i="6"/>
  <c r="Q2854" i="6"/>
  <c r="P2854" i="6"/>
  <c r="O2854" i="6"/>
  <c r="R2853" i="6"/>
  <c r="Q2853" i="6"/>
  <c r="P2853" i="6"/>
  <c r="O2853" i="6"/>
  <c r="R2852" i="6"/>
  <c r="Q2852" i="6"/>
  <c r="P2852" i="6"/>
  <c r="O2852" i="6"/>
  <c r="R2851" i="6"/>
  <c r="Q2851" i="6"/>
  <c r="P2851" i="6"/>
  <c r="O2851" i="6"/>
  <c r="R2850" i="6"/>
  <c r="Q2850" i="6"/>
  <c r="P2850" i="6"/>
  <c r="O2850" i="6"/>
  <c r="R2849" i="6"/>
  <c r="Q2849" i="6"/>
  <c r="P2849" i="6"/>
  <c r="O2849" i="6"/>
  <c r="R2848" i="6"/>
  <c r="Q2848" i="6"/>
  <c r="P2848" i="6"/>
  <c r="O2848" i="6"/>
  <c r="R2847" i="6"/>
  <c r="Q2847" i="6"/>
  <c r="P2847" i="6"/>
  <c r="O2847" i="6"/>
  <c r="R2846" i="6"/>
  <c r="Q2846" i="6"/>
  <c r="P2846" i="6"/>
  <c r="O2846" i="6"/>
  <c r="R2845" i="6"/>
  <c r="Q2845" i="6"/>
  <c r="P2845" i="6"/>
  <c r="O2845" i="6"/>
  <c r="R2844" i="6"/>
  <c r="Q2844" i="6"/>
  <c r="P2844" i="6"/>
  <c r="O2844" i="6"/>
  <c r="R2843" i="6"/>
  <c r="Q2843" i="6"/>
  <c r="P2843" i="6"/>
  <c r="O2843" i="6"/>
  <c r="R2842" i="6"/>
  <c r="Q2842" i="6"/>
  <c r="P2842" i="6"/>
  <c r="O2842" i="6"/>
  <c r="R2841" i="6"/>
  <c r="Q2841" i="6"/>
  <c r="P2841" i="6"/>
  <c r="O2841" i="6"/>
  <c r="R2840" i="6"/>
  <c r="Q2840" i="6"/>
  <c r="P2840" i="6"/>
  <c r="O2840" i="6"/>
  <c r="R2839" i="6"/>
  <c r="Q2839" i="6"/>
  <c r="P2839" i="6"/>
  <c r="O2839" i="6"/>
  <c r="R2838" i="6"/>
  <c r="Q2838" i="6"/>
  <c r="P2838" i="6"/>
  <c r="O2838" i="6"/>
  <c r="R2837" i="6"/>
  <c r="Q2837" i="6"/>
  <c r="P2837" i="6"/>
  <c r="O2837" i="6"/>
  <c r="R2836" i="6"/>
  <c r="Q2836" i="6"/>
  <c r="P2836" i="6"/>
  <c r="O2836" i="6"/>
  <c r="R2835" i="6"/>
  <c r="Q2835" i="6"/>
  <c r="P2835" i="6"/>
  <c r="O2835" i="6"/>
  <c r="R2834" i="6"/>
  <c r="Q2834" i="6"/>
  <c r="P2834" i="6"/>
  <c r="O2834" i="6"/>
  <c r="R2833" i="6"/>
  <c r="Q2833" i="6"/>
  <c r="P2833" i="6"/>
  <c r="O2833" i="6"/>
  <c r="R2832" i="6"/>
  <c r="Q2832" i="6"/>
  <c r="P2832" i="6"/>
  <c r="O2832" i="6"/>
  <c r="R2831" i="6"/>
  <c r="Q2831" i="6"/>
  <c r="P2831" i="6"/>
  <c r="O2831" i="6"/>
  <c r="R2830" i="6"/>
  <c r="Q2830" i="6"/>
  <c r="P2830" i="6"/>
  <c r="O2830" i="6"/>
  <c r="R2829" i="6"/>
  <c r="Q2829" i="6"/>
  <c r="P2829" i="6"/>
  <c r="O2829" i="6"/>
  <c r="R2828" i="6"/>
  <c r="Q2828" i="6"/>
  <c r="P2828" i="6"/>
  <c r="O2828" i="6"/>
  <c r="R2827" i="6"/>
  <c r="Q2827" i="6"/>
  <c r="P2827" i="6"/>
  <c r="O2827" i="6"/>
  <c r="R2826" i="6"/>
  <c r="Q2826" i="6"/>
  <c r="P2826" i="6"/>
  <c r="O2826" i="6"/>
  <c r="R2825" i="6"/>
  <c r="Q2825" i="6"/>
  <c r="P2825" i="6"/>
  <c r="O2825" i="6"/>
  <c r="R2824" i="6"/>
  <c r="Q2824" i="6"/>
  <c r="P2824" i="6"/>
  <c r="O2824" i="6"/>
  <c r="R2823" i="6"/>
  <c r="Q2823" i="6"/>
  <c r="P2823" i="6"/>
  <c r="O2823" i="6"/>
  <c r="R2822" i="6"/>
  <c r="Q2822" i="6"/>
  <c r="P2822" i="6"/>
  <c r="O2822" i="6"/>
  <c r="R2821" i="6"/>
  <c r="Q2821" i="6"/>
  <c r="P2821" i="6"/>
  <c r="O2821" i="6"/>
  <c r="R2820" i="6"/>
  <c r="Q2820" i="6"/>
  <c r="P2820" i="6"/>
  <c r="O2820" i="6"/>
  <c r="R2819" i="6"/>
  <c r="Q2819" i="6"/>
  <c r="P2819" i="6"/>
  <c r="O2819" i="6"/>
  <c r="R2818" i="6"/>
  <c r="Q2818" i="6"/>
  <c r="P2818" i="6"/>
  <c r="O2818" i="6"/>
  <c r="R2817" i="6"/>
  <c r="Q2817" i="6"/>
  <c r="P2817" i="6"/>
  <c r="O2817" i="6"/>
  <c r="R2816" i="6"/>
  <c r="Q2816" i="6"/>
  <c r="P2816" i="6"/>
  <c r="O2816" i="6"/>
  <c r="R2815" i="6"/>
  <c r="Q2815" i="6"/>
  <c r="P2815" i="6"/>
  <c r="O2815" i="6"/>
  <c r="R2814" i="6"/>
  <c r="Q2814" i="6"/>
  <c r="P2814" i="6"/>
  <c r="O2814" i="6"/>
  <c r="R2813" i="6"/>
  <c r="Q2813" i="6"/>
  <c r="P2813" i="6"/>
  <c r="O2813" i="6"/>
  <c r="R2812" i="6"/>
  <c r="Q2812" i="6"/>
  <c r="P2812" i="6"/>
  <c r="O2812" i="6"/>
  <c r="R2811" i="6"/>
  <c r="Q2811" i="6"/>
  <c r="P2811" i="6"/>
  <c r="O2811" i="6"/>
  <c r="R2810" i="6"/>
  <c r="Q2810" i="6"/>
  <c r="P2810" i="6"/>
  <c r="O2810" i="6"/>
  <c r="R2809" i="6"/>
  <c r="Q2809" i="6"/>
  <c r="P2809" i="6"/>
  <c r="O2809" i="6"/>
  <c r="R2808" i="6"/>
  <c r="Q2808" i="6"/>
  <c r="P2808" i="6"/>
  <c r="O2808" i="6"/>
  <c r="R2807" i="6"/>
  <c r="Q2807" i="6"/>
  <c r="P2807" i="6"/>
  <c r="O2807" i="6"/>
  <c r="R2806" i="6"/>
  <c r="Q2806" i="6"/>
  <c r="P2806" i="6"/>
  <c r="O2806" i="6"/>
  <c r="R2805" i="6"/>
  <c r="Q2805" i="6"/>
  <c r="P2805" i="6"/>
  <c r="O2805" i="6"/>
  <c r="R2804" i="6"/>
  <c r="Q2804" i="6"/>
  <c r="P2804" i="6"/>
  <c r="O2804" i="6"/>
  <c r="R2803" i="6"/>
  <c r="Q2803" i="6"/>
  <c r="P2803" i="6"/>
  <c r="O2803" i="6"/>
  <c r="R2802" i="6"/>
  <c r="Q2802" i="6"/>
  <c r="P2802" i="6"/>
  <c r="O2802" i="6"/>
  <c r="R2801" i="6"/>
  <c r="Q2801" i="6"/>
  <c r="P2801" i="6"/>
  <c r="O2801" i="6"/>
  <c r="R2800" i="6"/>
  <c r="Q2800" i="6"/>
  <c r="P2800" i="6"/>
  <c r="O2800" i="6"/>
  <c r="R2799" i="6"/>
  <c r="Q2799" i="6"/>
  <c r="P2799" i="6"/>
  <c r="O2799" i="6"/>
  <c r="R2798" i="6"/>
  <c r="Q2798" i="6"/>
  <c r="P2798" i="6"/>
  <c r="O2798" i="6"/>
  <c r="R2797" i="6"/>
  <c r="Q2797" i="6"/>
  <c r="P2797" i="6"/>
  <c r="O2797" i="6"/>
  <c r="R2796" i="6"/>
  <c r="Q2796" i="6"/>
  <c r="P2796" i="6"/>
  <c r="O2796" i="6"/>
  <c r="R2795" i="6"/>
  <c r="Q2795" i="6"/>
  <c r="P2795" i="6"/>
  <c r="O2795" i="6"/>
  <c r="R2794" i="6"/>
  <c r="Q2794" i="6"/>
  <c r="P2794" i="6"/>
  <c r="O2794" i="6"/>
  <c r="R2793" i="6"/>
  <c r="Q2793" i="6"/>
  <c r="P2793" i="6"/>
  <c r="O2793" i="6"/>
  <c r="R2792" i="6"/>
  <c r="Q2792" i="6"/>
  <c r="P2792" i="6"/>
  <c r="O2792" i="6"/>
  <c r="R2791" i="6"/>
  <c r="Q2791" i="6"/>
  <c r="P2791" i="6"/>
  <c r="O2791" i="6"/>
  <c r="R2790" i="6"/>
  <c r="Q2790" i="6"/>
  <c r="P2790" i="6"/>
  <c r="O2790" i="6"/>
  <c r="R2789" i="6"/>
  <c r="Q2789" i="6"/>
  <c r="P2789" i="6"/>
  <c r="O2789" i="6"/>
  <c r="R2788" i="6"/>
  <c r="Q2788" i="6"/>
  <c r="P2788" i="6"/>
  <c r="O2788" i="6"/>
  <c r="R2787" i="6"/>
  <c r="Q2787" i="6"/>
  <c r="P2787" i="6"/>
  <c r="O2787" i="6"/>
  <c r="R2786" i="6"/>
  <c r="Q2786" i="6"/>
  <c r="P2786" i="6"/>
  <c r="O2786" i="6"/>
  <c r="R2785" i="6"/>
  <c r="Q2785" i="6"/>
  <c r="P2785" i="6"/>
  <c r="O2785" i="6"/>
  <c r="R2784" i="6"/>
  <c r="Q2784" i="6"/>
  <c r="P2784" i="6"/>
  <c r="O2784" i="6"/>
  <c r="R2783" i="6"/>
  <c r="Q2783" i="6"/>
  <c r="P2783" i="6"/>
  <c r="O2783" i="6"/>
  <c r="R2782" i="6"/>
  <c r="Q2782" i="6"/>
  <c r="P2782" i="6"/>
  <c r="O2782" i="6"/>
  <c r="R2781" i="6"/>
  <c r="Q2781" i="6"/>
  <c r="P2781" i="6"/>
  <c r="O2781" i="6"/>
  <c r="R2780" i="6"/>
  <c r="Q2780" i="6"/>
  <c r="P2780" i="6"/>
  <c r="O2780" i="6"/>
  <c r="R2779" i="6"/>
  <c r="Q2779" i="6"/>
  <c r="P2779" i="6"/>
  <c r="O2779" i="6"/>
  <c r="R2778" i="6"/>
  <c r="Q2778" i="6"/>
  <c r="P2778" i="6"/>
  <c r="O2778" i="6"/>
  <c r="R2777" i="6"/>
  <c r="Q2777" i="6"/>
  <c r="P2777" i="6"/>
  <c r="O2777" i="6"/>
  <c r="R2776" i="6"/>
  <c r="Q2776" i="6"/>
  <c r="P2776" i="6"/>
  <c r="O2776" i="6"/>
  <c r="R2775" i="6"/>
  <c r="Q2775" i="6"/>
  <c r="P2775" i="6"/>
  <c r="O2775" i="6"/>
  <c r="R2774" i="6"/>
  <c r="Q2774" i="6"/>
  <c r="P2774" i="6"/>
  <c r="O2774" i="6"/>
  <c r="R2773" i="6"/>
  <c r="Q2773" i="6"/>
  <c r="P2773" i="6"/>
  <c r="O2773" i="6"/>
  <c r="R2772" i="6"/>
  <c r="Q2772" i="6"/>
  <c r="P2772" i="6"/>
  <c r="O2772" i="6"/>
  <c r="R2771" i="6"/>
  <c r="Q2771" i="6"/>
  <c r="P2771" i="6"/>
  <c r="O2771" i="6"/>
  <c r="R2770" i="6"/>
  <c r="Q2770" i="6"/>
  <c r="P2770" i="6"/>
  <c r="O2770" i="6"/>
  <c r="R2769" i="6"/>
  <c r="Q2769" i="6"/>
  <c r="P2769" i="6"/>
  <c r="O2769" i="6"/>
  <c r="R2768" i="6"/>
  <c r="Q2768" i="6"/>
  <c r="P2768" i="6"/>
  <c r="O2768" i="6"/>
  <c r="R2767" i="6"/>
  <c r="Q2767" i="6"/>
  <c r="P2767" i="6"/>
  <c r="O2767" i="6"/>
  <c r="R2766" i="6"/>
  <c r="Q2766" i="6"/>
  <c r="P2766" i="6"/>
  <c r="O2766" i="6"/>
  <c r="R2765" i="6"/>
  <c r="Q2765" i="6"/>
  <c r="P2765" i="6"/>
  <c r="O2765" i="6"/>
  <c r="R2764" i="6"/>
  <c r="Q2764" i="6"/>
  <c r="P2764" i="6"/>
  <c r="O2764" i="6"/>
  <c r="R2763" i="6"/>
  <c r="Q2763" i="6"/>
  <c r="P2763" i="6"/>
  <c r="O2763" i="6"/>
  <c r="R2762" i="6"/>
  <c r="Q2762" i="6"/>
  <c r="P2762" i="6"/>
  <c r="O2762" i="6"/>
  <c r="R2761" i="6"/>
  <c r="Q2761" i="6"/>
  <c r="P2761" i="6"/>
  <c r="O2761" i="6"/>
  <c r="R2760" i="6"/>
  <c r="Q2760" i="6"/>
  <c r="P2760" i="6"/>
  <c r="O2760" i="6"/>
  <c r="R2759" i="6"/>
  <c r="Q2759" i="6"/>
  <c r="P2759" i="6"/>
  <c r="O2759" i="6"/>
  <c r="R2758" i="6"/>
  <c r="Q2758" i="6"/>
  <c r="P2758" i="6"/>
  <c r="O2758" i="6"/>
  <c r="R2757" i="6"/>
  <c r="Q2757" i="6"/>
  <c r="P2757" i="6"/>
  <c r="O2757" i="6"/>
  <c r="R2756" i="6"/>
  <c r="Q2756" i="6"/>
  <c r="P2756" i="6"/>
  <c r="O2756" i="6"/>
  <c r="R2755" i="6"/>
  <c r="Q2755" i="6"/>
  <c r="P2755" i="6"/>
  <c r="O2755" i="6"/>
  <c r="R2754" i="6"/>
  <c r="Q2754" i="6"/>
  <c r="P2754" i="6"/>
  <c r="O2754" i="6"/>
  <c r="R2753" i="6"/>
  <c r="Q2753" i="6"/>
  <c r="P2753" i="6"/>
  <c r="O2753" i="6"/>
  <c r="R2752" i="6"/>
  <c r="Q2752" i="6"/>
  <c r="P2752" i="6"/>
  <c r="O2752" i="6"/>
  <c r="R2751" i="6"/>
  <c r="Q2751" i="6"/>
  <c r="P2751" i="6"/>
  <c r="O2751" i="6"/>
  <c r="R2750" i="6"/>
  <c r="Q2750" i="6"/>
  <c r="P2750" i="6"/>
  <c r="O2750" i="6"/>
  <c r="R2749" i="6"/>
  <c r="Q2749" i="6"/>
  <c r="P2749" i="6"/>
  <c r="O2749" i="6"/>
  <c r="R2748" i="6"/>
  <c r="Q2748" i="6"/>
  <c r="P2748" i="6"/>
  <c r="O2748" i="6"/>
  <c r="R2747" i="6"/>
  <c r="Q2747" i="6"/>
  <c r="P2747" i="6"/>
  <c r="O2747" i="6"/>
  <c r="R2746" i="6"/>
  <c r="Q2746" i="6"/>
  <c r="P2746" i="6"/>
  <c r="O2746" i="6"/>
  <c r="R2745" i="6"/>
  <c r="Q2745" i="6"/>
  <c r="P2745" i="6"/>
  <c r="O2745" i="6"/>
  <c r="R2744" i="6"/>
  <c r="Q2744" i="6"/>
  <c r="P2744" i="6"/>
  <c r="O2744" i="6"/>
  <c r="R2743" i="6"/>
  <c r="Q2743" i="6"/>
  <c r="P2743" i="6"/>
  <c r="O2743" i="6"/>
  <c r="R2742" i="6"/>
  <c r="Q2742" i="6"/>
  <c r="P2742" i="6"/>
  <c r="O2742" i="6"/>
  <c r="R2741" i="6"/>
  <c r="Q2741" i="6"/>
  <c r="P2741" i="6"/>
  <c r="O2741" i="6"/>
  <c r="R2740" i="6"/>
  <c r="Q2740" i="6"/>
  <c r="P2740" i="6"/>
  <c r="O2740" i="6"/>
  <c r="R2739" i="6"/>
  <c r="Q2739" i="6"/>
  <c r="P2739" i="6"/>
  <c r="O2739" i="6"/>
  <c r="R2738" i="6"/>
  <c r="Q2738" i="6"/>
  <c r="P2738" i="6"/>
  <c r="O2738" i="6"/>
  <c r="R2737" i="6"/>
  <c r="Q2737" i="6"/>
  <c r="P2737" i="6"/>
  <c r="O2737" i="6"/>
  <c r="R2736" i="6"/>
  <c r="Q2736" i="6"/>
  <c r="P2736" i="6"/>
  <c r="O2736" i="6"/>
  <c r="R2735" i="6"/>
  <c r="Q2735" i="6"/>
  <c r="P2735" i="6"/>
  <c r="O2735" i="6"/>
  <c r="R2734" i="6"/>
  <c r="Q2734" i="6"/>
  <c r="P2734" i="6"/>
  <c r="O2734" i="6"/>
  <c r="R2733" i="6"/>
  <c r="Q2733" i="6"/>
  <c r="P2733" i="6"/>
  <c r="O2733" i="6"/>
  <c r="R2732" i="6"/>
  <c r="Q2732" i="6"/>
  <c r="P2732" i="6"/>
  <c r="O2732" i="6"/>
  <c r="R2731" i="6"/>
  <c r="Q2731" i="6"/>
  <c r="P2731" i="6"/>
  <c r="O2731" i="6"/>
  <c r="R2730" i="6"/>
  <c r="Q2730" i="6"/>
  <c r="P2730" i="6"/>
  <c r="O2730" i="6"/>
  <c r="R2729" i="6"/>
  <c r="Q2729" i="6"/>
  <c r="P2729" i="6"/>
  <c r="O2729" i="6"/>
  <c r="R2728" i="6"/>
  <c r="Q2728" i="6"/>
  <c r="P2728" i="6"/>
  <c r="O2728" i="6"/>
  <c r="R2727" i="6"/>
  <c r="Q2727" i="6"/>
  <c r="P2727" i="6"/>
  <c r="O2727" i="6"/>
  <c r="R2726" i="6"/>
  <c r="Q2726" i="6"/>
  <c r="P2726" i="6"/>
  <c r="O2726" i="6"/>
  <c r="R2725" i="6"/>
  <c r="Q2725" i="6"/>
  <c r="P2725" i="6"/>
  <c r="O2725" i="6"/>
  <c r="R2724" i="6"/>
  <c r="Q2724" i="6"/>
  <c r="P2724" i="6"/>
  <c r="O2724" i="6"/>
  <c r="R2723" i="6"/>
  <c r="Q2723" i="6"/>
  <c r="P2723" i="6"/>
  <c r="O2723" i="6"/>
  <c r="R2722" i="6"/>
  <c r="Q2722" i="6"/>
  <c r="P2722" i="6"/>
  <c r="O2722" i="6"/>
  <c r="R2721" i="6"/>
  <c r="Q2721" i="6"/>
  <c r="P2721" i="6"/>
  <c r="O2721" i="6"/>
  <c r="R2720" i="6"/>
  <c r="Q2720" i="6"/>
  <c r="P2720" i="6"/>
  <c r="O2720" i="6"/>
  <c r="R2719" i="6"/>
  <c r="Q2719" i="6"/>
  <c r="P2719" i="6"/>
  <c r="O2719" i="6"/>
  <c r="R2718" i="6"/>
  <c r="Q2718" i="6"/>
  <c r="P2718" i="6"/>
  <c r="O2718" i="6"/>
  <c r="R2717" i="6"/>
  <c r="Q2717" i="6"/>
  <c r="P2717" i="6"/>
  <c r="O2717" i="6"/>
  <c r="R2716" i="6"/>
  <c r="Q2716" i="6"/>
  <c r="P2716" i="6"/>
  <c r="O2716" i="6"/>
  <c r="R2715" i="6"/>
  <c r="Q2715" i="6"/>
  <c r="P2715" i="6"/>
  <c r="O2715" i="6"/>
  <c r="R2714" i="6"/>
  <c r="Q2714" i="6"/>
  <c r="P2714" i="6"/>
  <c r="O2714" i="6"/>
  <c r="R2713" i="6"/>
  <c r="Q2713" i="6"/>
  <c r="P2713" i="6"/>
  <c r="O2713" i="6"/>
  <c r="R2712" i="6"/>
  <c r="Q2712" i="6"/>
  <c r="P2712" i="6"/>
  <c r="O2712" i="6"/>
  <c r="R2711" i="6"/>
  <c r="Q2711" i="6"/>
  <c r="P2711" i="6"/>
  <c r="O2711" i="6"/>
  <c r="R2710" i="6"/>
  <c r="Q2710" i="6"/>
  <c r="P2710" i="6"/>
  <c r="O2710" i="6"/>
  <c r="R2709" i="6"/>
  <c r="Q2709" i="6"/>
  <c r="P2709" i="6"/>
  <c r="O2709" i="6"/>
  <c r="R2708" i="6"/>
  <c r="Q2708" i="6"/>
  <c r="P2708" i="6"/>
  <c r="O2708" i="6"/>
  <c r="R2707" i="6"/>
  <c r="Q2707" i="6"/>
  <c r="P2707" i="6"/>
  <c r="O2707" i="6"/>
  <c r="R2706" i="6"/>
  <c r="Q2706" i="6"/>
  <c r="P2706" i="6"/>
  <c r="O2706" i="6"/>
  <c r="R2705" i="6"/>
  <c r="Q2705" i="6"/>
  <c r="P2705" i="6"/>
  <c r="O2705" i="6"/>
  <c r="R2704" i="6"/>
  <c r="Q2704" i="6"/>
  <c r="P2704" i="6"/>
  <c r="O2704" i="6"/>
  <c r="R2703" i="6"/>
  <c r="Q2703" i="6"/>
  <c r="P2703" i="6"/>
  <c r="O2703" i="6"/>
  <c r="R2702" i="6"/>
  <c r="Q2702" i="6"/>
  <c r="P2702" i="6"/>
  <c r="O2702" i="6"/>
  <c r="R2701" i="6"/>
  <c r="Q2701" i="6"/>
  <c r="P2701" i="6"/>
  <c r="O2701" i="6"/>
  <c r="R2700" i="6"/>
  <c r="Q2700" i="6"/>
  <c r="P2700" i="6"/>
  <c r="O2700" i="6"/>
  <c r="R2699" i="6"/>
  <c r="Q2699" i="6"/>
  <c r="P2699" i="6"/>
  <c r="O2699" i="6"/>
  <c r="R2698" i="6"/>
  <c r="Q2698" i="6"/>
  <c r="P2698" i="6"/>
  <c r="O2698" i="6"/>
  <c r="R2697" i="6"/>
  <c r="Q2697" i="6"/>
  <c r="P2697" i="6"/>
  <c r="O2697" i="6"/>
  <c r="R2696" i="6"/>
  <c r="Q2696" i="6"/>
  <c r="P2696" i="6"/>
  <c r="O2696" i="6"/>
  <c r="R2695" i="6"/>
  <c r="Q2695" i="6"/>
  <c r="P2695" i="6"/>
  <c r="O2695" i="6"/>
  <c r="R2694" i="6"/>
  <c r="Q2694" i="6"/>
  <c r="P2694" i="6"/>
  <c r="O2694" i="6"/>
  <c r="R2693" i="6"/>
  <c r="Q2693" i="6"/>
  <c r="P2693" i="6"/>
  <c r="O2693" i="6"/>
  <c r="R2692" i="6"/>
  <c r="Q2692" i="6"/>
  <c r="P2692" i="6"/>
  <c r="O2692" i="6"/>
  <c r="R2691" i="6"/>
  <c r="Q2691" i="6"/>
  <c r="P2691" i="6"/>
  <c r="O2691" i="6"/>
  <c r="R2690" i="6"/>
  <c r="Q2690" i="6"/>
  <c r="P2690" i="6"/>
  <c r="O2690" i="6"/>
  <c r="R2689" i="6"/>
  <c r="Q2689" i="6"/>
  <c r="P2689" i="6"/>
  <c r="O2689" i="6"/>
  <c r="R2688" i="6"/>
  <c r="Q2688" i="6"/>
  <c r="P2688" i="6"/>
  <c r="O2688" i="6"/>
  <c r="R2687" i="6"/>
  <c r="Q2687" i="6"/>
  <c r="P2687" i="6"/>
  <c r="O2687" i="6"/>
  <c r="R2686" i="6"/>
  <c r="Q2686" i="6"/>
  <c r="P2686" i="6"/>
  <c r="O2686" i="6"/>
  <c r="R2685" i="6"/>
  <c r="Q2685" i="6"/>
  <c r="P2685" i="6"/>
  <c r="O2685" i="6"/>
  <c r="R2684" i="6"/>
  <c r="Q2684" i="6"/>
  <c r="P2684" i="6"/>
  <c r="O2684" i="6"/>
  <c r="R2683" i="6"/>
  <c r="Q2683" i="6"/>
  <c r="P2683" i="6"/>
  <c r="O2683" i="6"/>
  <c r="R2682" i="6"/>
  <c r="Q2682" i="6"/>
  <c r="P2682" i="6"/>
  <c r="O2682" i="6"/>
  <c r="R2681" i="6"/>
  <c r="Q2681" i="6"/>
  <c r="P2681" i="6"/>
  <c r="O2681" i="6"/>
  <c r="R2680" i="6"/>
  <c r="Q2680" i="6"/>
  <c r="P2680" i="6"/>
  <c r="O2680" i="6"/>
  <c r="R2679" i="6"/>
  <c r="Q2679" i="6"/>
  <c r="P2679" i="6"/>
  <c r="O2679" i="6"/>
  <c r="R2678" i="6"/>
  <c r="Q2678" i="6"/>
  <c r="P2678" i="6"/>
  <c r="O2678" i="6"/>
  <c r="R2677" i="6"/>
  <c r="Q2677" i="6"/>
  <c r="P2677" i="6"/>
  <c r="O2677" i="6"/>
  <c r="R2676" i="6"/>
  <c r="Q2676" i="6"/>
  <c r="P2676" i="6"/>
  <c r="O2676" i="6"/>
  <c r="R2675" i="6"/>
  <c r="Q2675" i="6"/>
  <c r="P2675" i="6"/>
  <c r="O2675" i="6"/>
  <c r="R2674" i="6"/>
  <c r="Q2674" i="6"/>
  <c r="P2674" i="6"/>
  <c r="O2674" i="6"/>
  <c r="R2673" i="6"/>
  <c r="Q2673" i="6"/>
  <c r="P2673" i="6"/>
  <c r="O2673" i="6"/>
  <c r="R2672" i="6"/>
  <c r="Q2672" i="6"/>
  <c r="P2672" i="6"/>
  <c r="O2672" i="6"/>
  <c r="R2671" i="6"/>
  <c r="Q2671" i="6"/>
  <c r="P2671" i="6"/>
  <c r="O2671" i="6"/>
  <c r="R2670" i="6"/>
  <c r="Q2670" i="6"/>
  <c r="P2670" i="6"/>
  <c r="O2670" i="6"/>
  <c r="R2669" i="6"/>
  <c r="Q2669" i="6"/>
  <c r="P2669" i="6"/>
  <c r="O2669" i="6"/>
  <c r="R2668" i="6"/>
  <c r="Q2668" i="6"/>
  <c r="P2668" i="6"/>
  <c r="O2668" i="6"/>
  <c r="R2667" i="6"/>
  <c r="Q2667" i="6"/>
  <c r="P2667" i="6"/>
  <c r="O2667" i="6"/>
  <c r="R2666" i="6"/>
  <c r="Q2666" i="6"/>
  <c r="P2666" i="6"/>
  <c r="O2666" i="6"/>
  <c r="R2665" i="6"/>
  <c r="Q2665" i="6"/>
  <c r="P2665" i="6"/>
  <c r="O2665" i="6"/>
  <c r="R2664" i="6"/>
  <c r="Q2664" i="6"/>
  <c r="P2664" i="6"/>
  <c r="O2664" i="6"/>
  <c r="R2663" i="6"/>
  <c r="Q2663" i="6"/>
  <c r="P2663" i="6"/>
  <c r="O2663" i="6"/>
  <c r="R2662" i="6"/>
  <c r="Q2662" i="6"/>
  <c r="P2662" i="6"/>
  <c r="O2662" i="6"/>
  <c r="R2661" i="6"/>
  <c r="Q2661" i="6"/>
  <c r="P2661" i="6"/>
  <c r="O2661" i="6"/>
  <c r="R2660" i="6"/>
  <c r="Q2660" i="6"/>
  <c r="P2660" i="6"/>
  <c r="O2660" i="6"/>
  <c r="R2659" i="6"/>
  <c r="Q2659" i="6"/>
  <c r="P2659" i="6"/>
  <c r="O2659" i="6"/>
  <c r="R2658" i="6"/>
  <c r="Q2658" i="6"/>
  <c r="P2658" i="6"/>
  <c r="O2658" i="6"/>
  <c r="R2657" i="6"/>
  <c r="Q2657" i="6"/>
  <c r="P2657" i="6"/>
  <c r="O2657" i="6"/>
  <c r="R2656" i="6"/>
  <c r="Q2656" i="6"/>
  <c r="P2656" i="6"/>
  <c r="O2656" i="6"/>
  <c r="R2655" i="6"/>
  <c r="Q2655" i="6"/>
  <c r="P2655" i="6"/>
  <c r="O2655" i="6"/>
  <c r="R2654" i="6"/>
  <c r="Q2654" i="6"/>
  <c r="P2654" i="6"/>
  <c r="O2654" i="6"/>
  <c r="R2653" i="6"/>
  <c r="Q2653" i="6"/>
  <c r="P2653" i="6"/>
  <c r="O2653" i="6"/>
  <c r="R2652" i="6"/>
  <c r="Q2652" i="6"/>
  <c r="P2652" i="6"/>
  <c r="O2652" i="6"/>
  <c r="R2651" i="6"/>
  <c r="Q2651" i="6"/>
  <c r="P2651" i="6"/>
  <c r="O2651" i="6"/>
  <c r="R2650" i="6"/>
  <c r="Q2650" i="6"/>
  <c r="P2650" i="6"/>
  <c r="O2650" i="6"/>
  <c r="R2649" i="6"/>
  <c r="Q2649" i="6"/>
  <c r="P2649" i="6"/>
  <c r="O2649" i="6"/>
  <c r="R2648" i="6"/>
  <c r="Q2648" i="6"/>
  <c r="P2648" i="6"/>
  <c r="O2648" i="6"/>
  <c r="R2647" i="6"/>
  <c r="Q2647" i="6"/>
  <c r="P2647" i="6"/>
  <c r="O2647" i="6"/>
  <c r="R2646" i="6"/>
  <c r="Q2646" i="6"/>
  <c r="P2646" i="6"/>
  <c r="O2646" i="6"/>
  <c r="R2645" i="6"/>
  <c r="Q2645" i="6"/>
  <c r="P2645" i="6"/>
  <c r="O2645" i="6"/>
  <c r="R2644" i="6"/>
  <c r="Q2644" i="6"/>
  <c r="P2644" i="6"/>
  <c r="O2644" i="6"/>
  <c r="R2643" i="6"/>
  <c r="Q2643" i="6"/>
  <c r="P2643" i="6"/>
  <c r="O2643" i="6"/>
  <c r="R2642" i="6"/>
  <c r="Q2642" i="6"/>
  <c r="P2642" i="6"/>
  <c r="O2642" i="6"/>
  <c r="R2641" i="6"/>
  <c r="Q2641" i="6"/>
  <c r="P2641" i="6"/>
  <c r="O2641" i="6"/>
  <c r="R2640" i="6"/>
  <c r="Q2640" i="6"/>
  <c r="P2640" i="6"/>
  <c r="O2640" i="6"/>
  <c r="R2639" i="6"/>
  <c r="Q2639" i="6"/>
  <c r="P2639" i="6"/>
  <c r="O2639" i="6"/>
  <c r="R2638" i="6"/>
  <c r="Q2638" i="6"/>
  <c r="P2638" i="6"/>
  <c r="O2638" i="6"/>
  <c r="R2637" i="6"/>
  <c r="Q2637" i="6"/>
  <c r="P2637" i="6"/>
  <c r="O2637" i="6"/>
  <c r="R2636" i="6"/>
  <c r="Q2636" i="6"/>
  <c r="P2636" i="6"/>
  <c r="O2636" i="6"/>
  <c r="R2635" i="6"/>
  <c r="Q2635" i="6"/>
  <c r="P2635" i="6"/>
  <c r="O2635" i="6"/>
  <c r="R2634" i="6"/>
  <c r="Q2634" i="6"/>
  <c r="P2634" i="6"/>
  <c r="O2634" i="6"/>
  <c r="R2633" i="6"/>
  <c r="Q2633" i="6"/>
  <c r="P2633" i="6"/>
  <c r="O2633" i="6"/>
  <c r="R2632" i="6"/>
  <c r="Q2632" i="6"/>
  <c r="P2632" i="6"/>
  <c r="O2632" i="6"/>
  <c r="R2631" i="6"/>
  <c r="Q2631" i="6"/>
  <c r="P2631" i="6"/>
  <c r="O2631" i="6"/>
  <c r="R2630" i="6"/>
  <c r="Q2630" i="6"/>
  <c r="P2630" i="6"/>
  <c r="O2630" i="6"/>
  <c r="R2629" i="6"/>
  <c r="Q2629" i="6"/>
  <c r="P2629" i="6"/>
  <c r="O2629" i="6"/>
  <c r="R2628" i="6"/>
  <c r="Q2628" i="6"/>
  <c r="P2628" i="6"/>
  <c r="O2628" i="6"/>
  <c r="R2627" i="6"/>
  <c r="Q2627" i="6"/>
  <c r="P2627" i="6"/>
  <c r="O2627" i="6"/>
  <c r="R2626" i="6"/>
  <c r="Q2626" i="6"/>
  <c r="P2626" i="6"/>
  <c r="O2626" i="6"/>
  <c r="R2625" i="6"/>
  <c r="Q2625" i="6"/>
  <c r="P2625" i="6"/>
  <c r="O2625" i="6"/>
  <c r="R2624" i="6"/>
  <c r="Q2624" i="6"/>
  <c r="P2624" i="6"/>
  <c r="O2624" i="6"/>
  <c r="R2623" i="6"/>
  <c r="Q2623" i="6"/>
  <c r="P2623" i="6"/>
  <c r="O2623" i="6"/>
  <c r="R2622" i="6"/>
  <c r="Q2622" i="6"/>
  <c r="P2622" i="6"/>
  <c r="O2622" i="6"/>
  <c r="R2621" i="6"/>
  <c r="Q2621" i="6"/>
  <c r="P2621" i="6"/>
  <c r="O2621" i="6"/>
  <c r="R2620" i="6"/>
  <c r="Q2620" i="6"/>
  <c r="P2620" i="6"/>
  <c r="O2620" i="6"/>
  <c r="R2619" i="6"/>
  <c r="Q2619" i="6"/>
  <c r="P2619" i="6"/>
  <c r="O2619" i="6"/>
  <c r="R2618" i="6"/>
  <c r="Q2618" i="6"/>
  <c r="P2618" i="6"/>
  <c r="O2618" i="6"/>
  <c r="R2617" i="6"/>
  <c r="Q2617" i="6"/>
  <c r="P2617" i="6"/>
  <c r="O2617" i="6"/>
  <c r="R2616" i="6"/>
  <c r="Q2616" i="6"/>
  <c r="P2616" i="6"/>
  <c r="O2616" i="6"/>
  <c r="R2615" i="6"/>
  <c r="Q2615" i="6"/>
  <c r="P2615" i="6"/>
  <c r="O2615" i="6"/>
  <c r="R2614" i="6"/>
  <c r="Q2614" i="6"/>
  <c r="P2614" i="6"/>
  <c r="O2614" i="6"/>
  <c r="R2613" i="6"/>
  <c r="Q2613" i="6"/>
  <c r="P2613" i="6"/>
  <c r="O2613" i="6"/>
  <c r="R2612" i="6"/>
  <c r="Q2612" i="6"/>
  <c r="P2612" i="6"/>
  <c r="O2612" i="6"/>
  <c r="R2611" i="6"/>
  <c r="Q2611" i="6"/>
  <c r="P2611" i="6"/>
  <c r="O2611" i="6"/>
  <c r="R2610" i="6"/>
  <c r="Q2610" i="6"/>
  <c r="P2610" i="6"/>
  <c r="O2610" i="6"/>
  <c r="R2609" i="6"/>
  <c r="Q2609" i="6"/>
  <c r="P2609" i="6"/>
  <c r="O2609" i="6"/>
  <c r="R2608" i="6"/>
  <c r="Q2608" i="6"/>
  <c r="P2608" i="6"/>
  <c r="O2608" i="6"/>
  <c r="R2607" i="6"/>
  <c r="Q2607" i="6"/>
  <c r="P2607" i="6"/>
  <c r="O2607" i="6"/>
  <c r="R2606" i="6"/>
  <c r="Q2606" i="6"/>
  <c r="P2606" i="6"/>
  <c r="O2606" i="6"/>
  <c r="R2605" i="6"/>
  <c r="Q2605" i="6"/>
  <c r="P2605" i="6"/>
  <c r="O2605" i="6"/>
  <c r="R2604" i="6"/>
  <c r="Q2604" i="6"/>
  <c r="P2604" i="6"/>
  <c r="O2604" i="6"/>
  <c r="R2603" i="6"/>
  <c r="Q2603" i="6"/>
  <c r="P2603" i="6"/>
  <c r="O2603" i="6"/>
  <c r="R2602" i="6"/>
  <c r="Q2602" i="6"/>
  <c r="P2602" i="6"/>
  <c r="O2602" i="6"/>
  <c r="R2601" i="6"/>
  <c r="Q2601" i="6"/>
  <c r="P2601" i="6"/>
  <c r="O2601" i="6"/>
  <c r="R2600" i="6"/>
  <c r="Q2600" i="6"/>
  <c r="P2600" i="6"/>
  <c r="O2600" i="6"/>
  <c r="R2599" i="6"/>
  <c r="Q2599" i="6"/>
  <c r="P2599" i="6"/>
  <c r="O2599" i="6"/>
  <c r="R2598" i="6"/>
  <c r="Q2598" i="6"/>
  <c r="P2598" i="6"/>
  <c r="O2598" i="6"/>
  <c r="R2597" i="6"/>
  <c r="Q2597" i="6"/>
  <c r="P2597" i="6"/>
  <c r="O2597" i="6"/>
  <c r="R2596" i="6"/>
  <c r="Q2596" i="6"/>
  <c r="P2596" i="6"/>
  <c r="O2596" i="6"/>
  <c r="R2595" i="6"/>
  <c r="Q2595" i="6"/>
  <c r="P2595" i="6"/>
  <c r="O2595" i="6"/>
  <c r="R2594" i="6"/>
  <c r="Q2594" i="6"/>
  <c r="P2594" i="6"/>
  <c r="O2594" i="6"/>
  <c r="R2593" i="6"/>
  <c r="Q2593" i="6"/>
  <c r="P2593" i="6"/>
  <c r="O2593" i="6"/>
  <c r="R2592" i="6"/>
  <c r="Q2592" i="6"/>
  <c r="P2592" i="6"/>
  <c r="O2592" i="6"/>
  <c r="R2591" i="6"/>
  <c r="Q2591" i="6"/>
  <c r="P2591" i="6"/>
  <c r="O2591" i="6"/>
  <c r="R2590" i="6"/>
  <c r="Q2590" i="6"/>
  <c r="P2590" i="6"/>
  <c r="O2590" i="6"/>
  <c r="R2589" i="6"/>
  <c r="Q2589" i="6"/>
  <c r="P2589" i="6"/>
  <c r="O2589" i="6"/>
  <c r="R2588" i="6"/>
  <c r="Q2588" i="6"/>
  <c r="P2588" i="6"/>
  <c r="O2588" i="6"/>
  <c r="R2587" i="6"/>
  <c r="Q2587" i="6"/>
  <c r="P2587" i="6"/>
  <c r="O2587" i="6"/>
  <c r="R2586" i="6"/>
  <c r="Q2586" i="6"/>
  <c r="P2586" i="6"/>
  <c r="O2586" i="6"/>
  <c r="R2585" i="6"/>
  <c r="Q2585" i="6"/>
  <c r="P2585" i="6"/>
  <c r="O2585" i="6"/>
  <c r="R2584" i="6"/>
  <c r="Q2584" i="6"/>
  <c r="P2584" i="6"/>
  <c r="O2584" i="6"/>
  <c r="R2583" i="6"/>
  <c r="Q2583" i="6"/>
  <c r="P2583" i="6"/>
  <c r="O2583" i="6"/>
  <c r="R2582" i="6"/>
  <c r="Q2582" i="6"/>
  <c r="P2582" i="6"/>
  <c r="O2582" i="6"/>
  <c r="R2581" i="6"/>
  <c r="Q2581" i="6"/>
  <c r="P2581" i="6"/>
  <c r="O2581" i="6"/>
  <c r="R2580" i="6"/>
  <c r="Q2580" i="6"/>
  <c r="P2580" i="6"/>
  <c r="O2580" i="6"/>
  <c r="R2579" i="6"/>
  <c r="Q2579" i="6"/>
  <c r="P2579" i="6"/>
  <c r="O2579" i="6"/>
  <c r="R2578" i="6"/>
  <c r="Q2578" i="6"/>
  <c r="P2578" i="6"/>
  <c r="O2578" i="6"/>
  <c r="R2577" i="6"/>
  <c r="Q2577" i="6"/>
  <c r="P2577" i="6"/>
  <c r="O2577" i="6"/>
  <c r="R2576" i="6"/>
  <c r="Q2576" i="6"/>
  <c r="P2576" i="6"/>
  <c r="O2576" i="6"/>
  <c r="R2575" i="6"/>
  <c r="Q2575" i="6"/>
  <c r="P2575" i="6"/>
  <c r="O2575" i="6"/>
  <c r="R2574" i="6"/>
  <c r="Q2574" i="6"/>
  <c r="P2574" i="6"/>
  <c r="O2574" i="6"/>
  <c r="R2573" i="6"/>
  <c r="Q2573" i="6"/>
  <c r="P2573" i="6"/>
  <c r="O2573" i="6"/>
  <c r="R2572" i="6"/>
  <c r="Q2572" i="6"/>
  <c r="P2572" i="6"/>
  <c r="O2572" i="6"/>
  <c r="R2571" i="6"/>
  <c r="Q2571" i="6"/>
  <c r="P2571" i="6"/>
  <c r="O2571" i="6"/>
  <c r="R2570" i="6"/>
  <c r="Q2570" i="6"/>
  <c r="P2570" i="6"/>
  <c r="O2570" i="6"/>
  <c r="R2569" i="6"/>
  <c r="Q2569" i="6"/>
  <c r="P2569" i="6"/>
  <c r="O2569" i="6"/>
  <c r="R2568" i="6"/>
  <c r="Q2568" i="6"/>
  <c r="P2568" i="6"/>
  <c r="O2568" i="6"/>
  <c r="R2567" i="6"/>
  <c r="Q2567" i="6"/>
  <c r="P2567" i="6"/>
  <c r="O2567" i="6"/>
  <c r="R2566" i="6"/>
  <c r="Q2566" i="6"/>
  <c r="P2566" i="6"/>
  <c r="O2566" i="6"/>
  <c r="R2565" i="6"/>
  <c r="Q2565" i="6"/>
  <c r="P2565" i="6"/>
  <c r="O2565" i="6"/>
  <c r="R2564" i="6"/>
  <c r="Q2564" i="6"/>
  <c r="P2564" i="6"/>
  <c r="O2564" i="6"/>
  <c r="R2563" i="6"/>
  <c r="Q2563" i="6"/>
  <c r="P2563" i="6"/>
  <c r="O2563" i="6"/>
  <c r="R2562" i="6"/>
  <c r="Q2562" i="6"/>
  <c r="P2562" i="6"/>
  <c r="O2562" i="6"/>
  <c r="R2561" i="6"/>
  <c r="Q2561" i="6"/>
  <c r="P2561" i="6"/>
  <c r="O2561" i="6"/>
  <c r="R2560" i="6"/>
  <c r="Q2560" i="6"/>
  <c r="P2560" i="6"/>
  <c r="O2560" i="6"/>
  <c r="R2559" i="6"/>
  <c r="Q2559" i="6"/>
  <c r="P2559" i="6"/>
  <c r="O2559" i="6"/>
  <c r="R2558" i="6"/>
  <c r="Q2558" i="6"/>
  <c r="P2558" i="6"/>
  <c r="O2558" i="6"/>
  <c r="R2557" i="6"/>
  <c r="Q2557" i="6"/>
  <c r="P2557" i="6"/>
  <c r="O2557" i="6"/>
  <c r="R2556" i="6"/>
  <c r="Q2556" i="6"/>
  <c r="P2556" i="6"/>
  <c r="O2556" i="6"/>
  <c r="R2555" i="6"/>
  <c r="Q2555" i="6"/>
  <c r="P2555" i="6"/>
  <c r="O2555" i="6"/>
  <c r="R2554" i="6"/>
  <c r="Q2554" i="6"/>
  <c r="P2554" i="6"/>
  <c r="O2554" i="6"/>
  <c r="R2553" i="6"/>
  <c r="Q2553" i="6"/>
  <c r="P2553" i="6"/>
  <c r="O2553" i="6"/>
  <c r="R2552" i="6"/>
  <c r="Q2552" i="6"/>
  <c r="P2552" i="6"/>
  <c r="O2552" i="6"/>
  <c r="R2551" i="6"/>
  <c r="Q2551" i="6"/>
  <c r="P2551" i="6"/>
  <c r="O2551" i="6"/>
  <c r="R2550" i="6"/>
  <c r="Q2550" i="6"/>
  <c r="P2550" i="6"/>
  <c r="O2550" i="6"/>
  <c r="R2549" i="6"/>
  <c r="Q2549" i="6"/>
  <c r="P2549" i="6"/>
  <c r="O2549" i="6"/>
  <c r="R2548" i="6"/>
  <c r="Q2548" i="6"/>
  <c r="P2548" i="6"/>
  <c r="O2548" i="6"/>
  <c r="R2547" i="6"/>
  <c r="Q2547" i="6"/>
  <c r="P2547" i="6"/>
  <c r="O2547" i="6"/>
  <c r="R2546" i="6"/>
  <c r="Q2546" i="6"/>
  <c r="P2546" i="6"/>
  <c r="O2546" i="6"/>
  <c r="R2545" i="6"/>
  <c r="Q2545" i="6"/>
  <c r="P2545" i="6"/>
  <c r="O2545" i="6"/>
  <c r="R2544" i="6"/>
  <c r="Q2544" i="6"/>
  <c r="P2544" i="6"/>
  <c r="O2544" i="6"/>
  <c r="R2543" i="6"/>
  <c r="Q2543" i="6"/>
  <c r="P2543" i="6"/>
  <c r="O2543" i="6"/>
  <c r="R2542" i="6"/>
  <c r="Q2542" i="6"/>
  <c r="P2542" i="6"/>
  <c r="O2542" i="6"/>
  <c r="R2541" i="6"/>
  <c r="Q2541" i="6"/>
  <c r="P2541" i="6"/>
  <c r="O2541" i="6"/>
  <c r="R2540" i="6"/>
  <c r="Q2540" i="6"/>
  <c r="P2540" i="6"/>
  <c r="O2540" i="6"/>
  <c r="R2539" i="6"/>
  <c r="Q2539" i="6"/>
  <c r="P2539" i="6"/>
  <c r="O2539" i="6"/>
  <c r="R2538" i="6"/>
  <c r="Q2538" i="6"/>
  <c r="P2538" i="6"/>
  <c r="O2538" i="6"/>
  <c r="R2537" i="6"/>
  <c r="Q2537" i="6"/>
  <c r="P2537" i="6"/>
  <c r="O2537" i="6"/>
  <c r="R2536" i="6"/>
  <c r="Q2536" i="6"/>
  <c r="P2536" i="6"/>
  <c r="O2536" i="6"/>
  <c r="R2535" i="6"/>
  <c r="Q2535" i="6"/>
  <c r="P2535" i="6"/>
  <c r="O2535" i="6"/>
  <c r="R2534" i="6"/>
  <c r="Q2534" i="6"/>
  <c r="P2534" i="6"/>
  <c r="O2534" i="6"/>
  <c r="R2533" i="6"/>
  <c r="Q2533" i="6"/>
  <c r="P2533" i="6"/>
  <c r="O2533" i="6"/>
  <c r="R2532" i="6"/>
  <c r="Q2532" i="6"/>
  <c r="P2532" i="6"/>
  <c r="O2532" i="6"/>
  <c r="R2531" i="6"/>
  <c r="Q2531" i="6"/>
  <c r="P2531" i="6"/>
  <c r="O2531" i="6"/>
  <c r="R2530" i="6"/>
  <c r="Q2530" i="6"/>
  <c r="P2530" i="6"/>
  <c r="O2530" i="6"/>
  <c r="R2529" i="6"/>
  <c r="Q2529" i="6"/>
  <c r="P2529" i="6"/>
  <c r="O2529" i="6"/>
  <c r="R2528" i="6"/>
  <c r="Q2528" i="6"/>
  <c r="P2528" i="6"/>
  <c r="O2528" i="6"/>
  <c r="R2527" i="6"/>
  <c r="Q2527" i="6"/>
  <c r="P2527" i="6"/>
  <c r="O2527" i="6"/>
  <c r="R2526" i="6"/>
  <c r="Q2526" i="6"/>
  <c r="P2526" i="6"/>
  <c r="O2526" i="6"/>
  <c r="R2525" i="6"/>
  <c r="Q2525" i="6"/>
  <c r="P2525" i="6"/>
  <c r="O2525" i="6"/>
  <c r="R2524" i="6"/>
  <c r="Q2524" i="6"/>
  <c r="P2524" i="6"/>
  <c r="O2524" i="6"/>
  <c r="R2523" i="6"/>
  <c r="Q2523" i="6"/>
  <c r="P2523" i="6"/>
  <c r="O2523" i="6"/>
  <c r="R2522" i="6"/>
  <c r="Q2522" i="6"/>
  <c r="P2522" i="6"/>
  <c r="O2522" i="6"/>
  <c r="R2521" i="6"/>
  <c r="Q2521" i="6"/>
  <c r="P2521" i="6"/>
  <c r="O2521" i="6"/>
  <c r="R2520" i="6"/>
  <c r="Q2520" i="6"/>
  <c r="P2520" i="6"/>
  <c r="O2520" i="6"/>
  <c r="R2519" i="6"/>
  <c r="Q2519" i="6"/>
  <c r="P2519" i="6"/>
  <c r="O2519" i="6"/>
  <c r="R2518" i="6"/>
  <c r="Q2518" i="6"/>
  <c r="P2518" i="6"/>
  <c r="O2518" i="6"/>
  <c r="R2517" i="6"/>
  <c r="Q2517" i="6"/>
  <c r="P2517" i="6"/>
  <c r="O2517" i="6"/>
  <c r="R2516" i="6"/>
  <c r="Q2516" i="6"/>
  <c r="P2516" i="6"/>
  <c r="O2516" i="6"/>
  <c r="R2515" i="6"/>
  <c r="Q2515" i="6"/>
  <c r="P2515" i="6"/>
  <c r="O2515" i="6"/>
  <c r="R2514" i="6"/>
  <c r="Q2514" i="6"/>
  <c r="P2514" i="6"/>
  <c r="O2514" i="6"/>
  <c r="R2513" i="6"/>
  <c r="Q2513" i="6"/>
  <c r="P2513" i="6"/>
  <c r="O2513" i="6"/>
  <c r="R2512" i="6"/>
  <c r="Q2512" i="6"/>
  <c r="P2512" i="6"/>
  <c r="O2512" i="6"/>
  <c r="R2511" i="6"/>
  <c r="Q2511" i="6"/>
  <c r="P2511" i="6"/>
  <c r="O2511" i="6"/>
  <c r="R2510" i="6"/>
  <c r="Q2510" i="6"/>
  <c r="P2510" i="6"/>
  <c r="O2510" i="6"/>
  <c r="R2509" i="6"/>
  <c r="Q2509" i="6"/>
  <c r="P2509" i="6"/>
  <c r="O2509" i="6"/>
  <c r="R2508" i="6"/>
  <c r="Q2508" i="6"/>
  <c r="P2508" i="6"/>
  <c r="O2508" i="6"/>
  <c r="R2507" i="6"/>
  <c r="Q2507" i="6"/>
  <c r="P2507" i="6"/>
  <c r="O2507" i="6"/>
  <c r="R2506" i="6"/>
  <c r="Q2506" i="6"/>
  <c r="P2506" i="6"/>
  <c r="O2506" i="6"/>
  <c r="R2505" i="6"/>
  <c r="Q2505" i="6"/>
  <c r="P2505" i="6"/>
  <c r="O2505" i="6"/>
  <c r="R2504" i="6"/>
  <c r="Q2504" i="6"/>
  <c r="P2504" i="6"/>
  <c r="O2504" i="6"/>
  <c r="R2503" i="6"/>
  <c r="Q2503" i="6"/>
  <c r="P2503" i="6"/>
  <c r="O2503" i="6"/>
  <c r="R2502" i="6"/>
  <c r="Q2502" i="6"/>
  <c r="P2502" i="6"/>
  <c r="O2502" i="6"/>
  <c r="R2501" i="6"/>
  <c r="Q2501" i="6"/>
  <c r="P2501" i="6"/>
  <c r="O2501" i="6"/>
  <c r="R2500" i="6"/>
  <c r="Q2500" i="6"/>
  <c r="P2500" i="6"/>
  <c r="O2500" i="6"/>
  <c r="R2499" i="6"/>
  <c r="Q2499" i="6"/>
  <c r="P2499" i="6"/>
  <c r="O2499" i="6"/>
  <c r="R2498" i="6"/>
  <c r="Q2498" i="6"/>
  <c r="P2498" i="6"/>
  <c r="O2498" i="6"/>
  <c r="R2497" i="6"/>
  <c r="Q2497" i="6"/>
  <c r="P2497" i="6"/>
  <c r="O2497" i="6"/>
  <c r="R2496" i="6"/>
  <c r="Q2496" i="6"/>
  <c r="P2496" i="6"/>
  <c r="O2496" i="6"/>
  <c r="R2495" i="6"/>
  <c r="Q2495" i="6"/>
  <c r="P2495" i="6"/>
  <c r="O2495" i="6"/>
  <c r="R2494" i="6"/>
  <c r="Q2494" i="6"/>
  <c r="P2494" i="6"/>
  <c r="O2494" i="6"/>
  <c r="R2493" i="6"/>
  <c r="Q2493" i="6"/>
  <c r="P2493" i="6"/>
  <c r="O2493" i="6"/>
  <c r="R2492" i="6"/>
  <c r="Q2492" i="6"/>
  <c r="P2492" i="6"/>
  <c r="O2492" i="6"/>
  <c r="R2491" i="6"/>
  <c r="Q2491" i="6"/>
  <c r="P2491" i="6"/>
  <c r="O2491" i="6"/>
  <c r="R2490" i="6"/>
  <c r="Q2490" i="6"/>
  <c r="P2490" i="6"/>
  <c r="O2490" i="6"/>
  <c r="R2489" i="6"/>
  <c r="Q2489" i="6"/>
  <c r="P2489" i="6"/>
  <c r="O2489" i="6"/>
  <c r="R2488" i="6"/>
  <c r="Q2488" i="6"/>
  <c r="P2488" i="6"/>
  <c r="O2488" i="6"/>
  <c r="R2487" i="6"/>
  <c r="Q2487" i="6"/>
  <c r="P2487" i="6"/>
  <c r="O2487" i="6"/>
  <c r="R2486" i="6"/>
  <c r="Q2486" i="6"/>
  <c r="P2486" i="6"/>
  <c r="O2486" i="6"/>
  <c r="R2485" i="6"/>
  <c r="Q2485" i="6"/>
  <c r="P2485" i="6"/>
  <c r="O2485" i="6"/>
  <c r="R2484" i="6"/>
  <c r="Q2484" i="6"/>
  <c r="P2484" i="6"/>
  <c r="O2484" i="6"/>
  <c r="R2483" i="6"/>
  <c r="Q2483" i="6"/>
  <c r="P2483" i="6"/>
  <c r="O2483" i="6"/>
  <c r="R2482" i="6"/>
  <c r="Q2482" i="6"/>
  <c r="P2482" i="6"/>
  <c r="O2482" i="6"/>
  <c r="R2481" i="6"/>
  <c r="Q2481" i="6"/>
  <c r="P2481" i="6"/>
  <c r="O2481" i="6"/>
  <c r="R2480" i="6"/>
  <c r="Q2480" i="6"/>
  <c r="P2480" i="6"/>
  <c r="O2480" i="6"/>
  <c r="R2479" i="6"/>
  <c r="Q2479" i="6"/>
  <c r="P2479" i="6"/>
  <c r="O2479" i="6"/>
  <c r="R2478" i="6"/>
  <c r="Q2478" i="6"/>
  <c r="P2478" i="6"/>
  <c r="O2478" i="6"/>
  <c r="R2477" i="6"/>
  <c r="Q2477" i="6"/>
  <c r="P2477" i="6"/>
  <c r="O2477" i="6"/>
  <c r="R2476" i="6"/>
  <c r="Q2476" i="6"/>
  <c r="P2476" i="6"/>
  <c r="O2476" i="6"/>
  <c r="R2475" i="6"/>
  <c r="Q2475" i="6"/>
  <c r="P2475" i="6"/>
  <c r="O2475" i="6"/>
  <c r="R2474" i="6"/>
  <c r="Q2474" i="6"/>
  <c r="P2474" i="6"/>
  <c r="O2474" i="6"/>
  <c r="R2473" i="6"/>
  <c r="Q2473" i="6"/>
  <c r="P2473" i="6"/>
  <c r="O2473" i="6"/>
  <c r="R2472" i="6"/>
  <c r="Q2472" i="6"/>
  <c r="P2472" i="6"/>
  <c r="O2472" i="6"/>
  <c r="R2471" i="6"/>
  <c r="Q2471" i="6"/>
  <c r="P2471" i="6"/>
  <c r="O2471" i="6"/>
  <c r="R2470" i="6"/>
  <c r="Q2470" i="6"/>
  <c r="P2470" i="6"/>
  <c r="O2470" i="6"/>
  <c r="R2469" i="6"/>
  <c r="Q2469" i="6"/>
  <c r="P2469" i="6"/>
  <c r="O2469" i="6"/>
  <c r="R2468" i="6"/>
  <c r="Q2468" i="6"/>
  <c r="P2468" i="6"/>
  <c r="O2468" i="6"/>
  <c r="R2467" i="6"/>
  <c r="Q2467" i="6"/>
  <c r="P2467" i="6"/>
  <c r="O2467" i="6"/>
  <c r="R2466" i="6"/>
  <c r="Q2466" i="6"/>
  <c r="P2466" i="6"/>
  <c r="O2466" i="6"/>
  <c r="R2465" i="6"/>
  <c r="Q2465" i="6"/>
  <c r="P2465" i="6"/>
  <c r="O2465" i="6"/>
  <c r="R2464" i="6"/>
  <c r="Q2464" i="6"/>
  <c r="P2464" i="6"/>
  <c r="O2464" i="6"/>
  <c r="R2463" i="6"/>
  <c r="Q2463" i="6"/>
  <c r="P2463" i="6"/>
  <c r="O2463" i="6"/>
  <c r="R2462" i="6"/>
  <c r="Q2462" i="6"/>
  <c r="P2462" i="6"/>
  <c r="O2462" i="6"/>
  <c r="R2461" i="6"/>
  <c r="Q2461" i="6"/>
  <c r="P2461" i="6"/>
  <c r="O2461" i="6"/>
  <c r="R2460" i="6"/>
  <c r="Q2460" i="6"/>
  <c r="P2460" i="6"/>
  <c r="O2460" i="6"/>
  <c r="R2459" i="6"/>
  <c r="Q2459" i="6"/>
  <c r="P2459" i="6"/>
  <c r="O2459" i="6"/>
  <c r="R2458" i="6"/>
  <c r="Q2458" i="6"/>
  <c r="P2458" i="6"/>
  <c r="O2458" i="6"/>
  <c r="R2457" i="6"/>
  <c r="Q2457" i="6"/>
  <c r="P2457" i="6"/>
  <c r="O2457" i="6"/>
  <c r="R2456" i="6"/>
  <c r="Q2456" i="6"/>
  <c r="P2456" i="6"/>
  <c r="O2456" i="6"/>
  <c r="R2455" i="6"/>
  <c r="Q2455" i="6"/>
  <c r="P2455" i="6"/>
  <c r="O2455" i="6"/>
  <c r="R2454" i="6"/>
  <c r="Q2454" i="6"/>
  <c r="P2454" i="6"/>
  <c r="O2454" i="6"/>
  <c r="R2453" i="6"/>
  <c r="Q2453" i="6"/>
  <c r="P2453" i="6"/>
  <c r="O2453" i="6"/>
  <c r="R2452" i="6"/>
  <c r="Q2452" i="6"/>
  <c r="P2452" i="6"/>
  <c r="O2452" i="6"/>
  <c r="R2451" i="6"/>
  <c r="Q2451" i="6"/>
  <c r="P2451" i="6"/>
  <c r="O2451" i="6"/>
  <c r="R2450" i="6"/>
  <c r="Q2450" i="6"/>
  <c r="P2450" i="6"/>
  <c r="O2450" i="6"/>
  <c r="R2449" i="6"/>
  <c r="Q2449" i="6"/>
  <c r="P2449" i="6"/>
  <c r="O2449" i="6"/>
  <c r="R2448" i="6"/>
  <c r="Q2448" i="6"/>
  <c r="P2448" i="6"/>
  <c r="O2448" i="6"/>
  <c r="R2447" i="6"/>
  <c r="Q2447" i="6"/>
  <c r="P2447" i="6"/>
  <c r="O2447" i="6"/>
  <c r="R2446" i="6"/>
  <c r="Q2446" i="6"/>
  <c r="P2446" i="6"/>
  <c r="O2446" i="6"/>
  <c r="R2445" i="6"/>
  <c r="Q2445" i="6"/>
  <c r="P2445" i="6"/>
  <c r="O2445" i="6"/>
  <c r="R2444" i="6"/>
  <c r="Q2444" i="6"/>
  <c r="P2444" i="6"/>
  <c r="O2444" i="6"/>
  <c r="R2443" i="6"/>
  <c r="Q2443" i="6"/>
  <c r="P2443" i="6"/>
  <c r="O2443" i="6"/>
  <c r="R2442" i="6"/>
  <c r="Q2442" i="6"/>
  <c r="P2442" i="6"/>
  <c r="O2442" i="6"/>
  <c r="R2441" i="6"/>
  <c r="Q2441" i="6"/>
  <c r="P2441" i="6"/>
  <c r="O2441" i="6"/>
  <c r="R2440" i="6"/>
  <c r="Q2440" i="6"/>
  <c r="P2440" i="6"/>
  <c r="O2440" i="6"/>
  <c r="R2439" i="6"/>
  <c r="Q2439" i="6"/>
  <c r="P2439" i="6"/>
  <c r="O2439" i="6"/>
  <c r="R2438" i="6"/>
  <c r="Q2438" i="6"/>
  <c r="P2438" i="6"/>
  <c r="O2438" i="6"/>
  <c r="R2437" i="6"/>
  <c r="Q2437" i="6"/>
  <c r="P2437" i="6"/>
  <c r="O2437" i="6"/>
  <c r="R2436" i="6"/>
  <c r="Q2436" i="6"/>
  <c r="P2436" i="6"/>
  <c r="O2436" i="6"/>
  <c r="R2435" i="6"/>
  <c r="Q2435" i="6"/>
  <c r="P2435" i="6"/>
  <c r="O2435" i="6"/>
  <c r="R2434" i="6"/>
  <c r="Q2434" i="6"/>
  <c r="P2434" i="6"/>
  <c r="O2434" i="6"/>
  <c r="R2433" i="6"/>
  <c r="Q2433" i="6"/>
  <c r="P2433" i="6"/>
  <c r="O2433" i="6"/>
  <c r="R2432" i="6"/>
  <c r="Q2432" i="6"/>
  <c r="P2432" i="6"/>
  <c r="O2432" i="6"/>
  <c r="R2431" i="6"/>
  <c r="Q2431" i="6"/>
  <c r="P2431" i="6"/>
  <c r="O2431" i="6"/>
  <c r="R2430" i="6"/>
  <c r="Q2430" i="6"/>
  <c r="P2430" i="6"/>
  <c r="O2430" i="6"/>
  <c r="R2429" i="6"/>
  <c r="Q2429" i="6"/>
  <c r="P2429" i="6"/>
  <c r="O2429" i="6"/>
  <c r="R2428" i="6"/>
  <c r="Q2428" i="6"/>
  <c r="P2428" i="6"/>
  <c r="O2428" i="6"/>
  <c r="R2427" i="6"/>
  <c r="Q2427" i="6"/>
  <c r="P2427" i="6"/>
  <c r="O2427" i="6"/>
  <c r="R2426" i="6"/>
  <c r="Q2426" i="6"/>
  <c r="P2426" i="6"/>
  <c r="O2426" i="6"/>
  <c r="R2425" i="6"/>
  <c r="Q2425" i="6"/>
  <c r="P2425" i="6"/>
  <c r="O2425" i="6"/>
  <c r="R2424" i="6"/>
  <c r="Q2424" i="6"/>
  <c r="P2424" i="6"/>
  <c r="O2424" i="6"/>
  <c r="R2423" i="6"/>
  <c r="Q2423" i="6"/>
  <c r="P2423" i="6"/>
  <c r="O2423" i="6"/>
  <c r="R2422" i="6"/>
  <c r="Q2422" i="6"/>
  <c r="P2422" i="6"/>
  <c r="O2422" i="6"/>
  <c r="R2421" i="6"/>
  <c r="Q2421" i="6"/>
  <c r="P2421" i="6"/>
  <c r="O2421" i="6"/>
  <c r="R2420" i="6"/>
  <c r="Q2420" i="6"/>
  <c r="P2420" i="6"/>
  <c r="O2420" i="6"/>
  <c r="R2419" i="6"/>
  <c r="Q2419" i="6"/>
  <c r="P2419" i="6"/>
  <c r="O2419" i="6"/>
  <c r="R2418" i="6"/>
  <c r="Q2418" i="6"/>
  <c r="P2418" i="6"/>
  <c r="O2418" i="6"/>
  <c r="R2417" i="6"/>
  <c r="Q2417" i="6"/>
  <c r="P2417" i="6"/>
  <c r="O2417" i="6"/>
  <c r="R2416" i="6"/>
  <c r="Q2416" i="6"/>
  <c r="P2416" i="6"/>
  <c r="O2416" i="6"/>
  <c r="R2415" i="6"/>
  <c r="Q2415" i="6"/>
  <c r="P2415" i="6"/>
  <c r="O2415" i="6"/>
  <c r="R2414" i="6"/>
  <c r="Q2414" i="6"/>
  <c r="P2414" i="6"/>
  <c r="O2414" i="6"/>
  <c r="R2413" i="6"/>
  <c r="Q2413" i="6"/>
  <c r="P2413" i="6"/>
  <c r="O2413" i="6"/>
  <c r="R2412" i="6"/>
  <c r="Q2412" i="6"/>
  <c r="P2412" i="6"/>
  <c r="O2412" i="6"/>
  <c r="R2411" i="6"/>
  <c r="Q2411" i="6"/>
  <c r="P2411" i="6"/>
  <c r="O2411" i="6"/>
  <c r="R2410" i="6"/>
  <c r="Q2410" i="6"/>
  <c r="P2410" i="6"/>
  <c r="O2410" i="6"/>
  <c r="R2409" i="6"/>
  <c r="Q2409" i="6"/>
  <c r="P2409" i="6"/>
  <c r="O2409" i="6"/>
  <c r="R2408" i="6"/>
  <c r="Q2408" i="6"/>
  <c r="P2408" i="6"/>
  <c r="O2408" i="6"/>
  <c r="R2407" i="6"/>
  <c r="Q2407" i="6"/>
  <c r="P2407" i="6"/>
  <c r="O2407" i="6"/>
  <c r="R2406" i="6"/>
  <c r="Q2406" i="6"/>
  <c r="P2406" i="6"/>
  <c r="O2406" i="6"/>
  <c r="R2405" i="6"/>
  <c r="Q2405" i="6"/>
  <c r="P2405" i="6"/>
  <c r="O2405" i="6"/>
  <c r="R2404" i="6"/>
  <c r="Q2404" i="6"/>
  <c r="P2404" i="6"/>
  <c r="O2404" i="6"/>
  <c r="R2403" i="6"/>
  <c r="Q2403" i="6"/>
  <c r="P2403" i="6"/>
  <c r="O2403" i="6"/>
  <c r="R2402" i="6"/>
  <c r="Q2402" i="6"/>
  <c r="P2402" i="6"/>
  <c r="O2402" i="6"/>
  <c r="R2401" i="6"/>
  <c r="Q2401" i="6"/>
  <c r="P2401" i="6"/>
  <c r="O2401" i="6"/>
  <c r="R2400" i="6"/>
  <c r="Q2400" i="6"/>
  <c r="P2400" i="6"/>
  <c r="O2400" i="6"/>
  <c r="R2399" i="6"/>
  <c r="Q2399" i="6"/>
  <c r="P2399" i="6"/>
  <c r="O2399" i="6"/>
  <c r="R2398" i="6"/>
  <c r="Q2398" i="6"/>
  <c r="P2398" i="6"/>
  <c r="O2398" i="6"/>
  <c r="R2397" i="6"/>
  <c r="Q2397" i="6"/>
  <c r="P2397" i="6"/>
  <c r="O2397" i="6"/>
  <c r="R2396" i="6"/>
  <c r="Q2396" i="6"/>
  <c r="P2396" i="6"/>
  <c r="O2396" i="6"/>
  <c r="R2395" i="6"/>
  <c r="Q2395" i="6"/>
  <c r="P2395" i="6"/>
  <c r="O2395" i="6"/>
  <c r="R2394" i="6"/>
  <c r="Q2394" i="6"/>
  <c r="P2394" i="6"/>
  <c r="O2394" i="6"/>
  <c r="R2393" i="6"/>
  <c r="Q2393" i="6"/>
  <c r="P2393" i="6"/>
  <c r="O2393" i="6"/>
  <c r="R2392" i="6"/>
  <c r="Q2392" i="6"/>
  <c r="P2392" i="6"/>
  <c r="O2392" i="6"/>
  <c r="R2391" i="6"/>
  <c r="Q2391" i="6"/>
  <c r="P2391" i="6"/>
  <c r="O2391" i="6"/>
  <c r="R2390" i="6"/>
  <c r="Q2390" i="6"/>
  <c r="P2390" i="6"/>
  <c r="O2390" i="6"/>
  <c r="R2389" i="6"/>
  <c r="Q2389" i="6"/>
  <c r="P2389" i="6"/>
  <c r="O2389" i="6"/>
  <c r="R2388" i="6"/>
  <c r="Q2388" i="6"/>
  <c r="P2388" i="6"/>
  <c r="O2388" i="6"/>
  <c r="R2387" i="6"/>
  <c r="Q2387" i="6"/>
  <c r="P2387" i="6"/>
  <c r="O2387" i="6"/>
  <c r="R2386" i="6"/>
  <c r="Q2386" i="6"/>
  <c r="P2386" i="6"/>
  <c r="O2386" i="6"/>
  <c r="R2385" i="6"/>
  <c r="Q2385" i="6"/>
  <c r="P2385" i="6"/>
  <c r="O2385" i="6"/>
  <c r="R2384" i="6"/>
  <c r="Q2384" i="6"/>
  <c r="P2384" i="6"/>
  <c r="O2384" i="6"/>
  <c r="R2383" i="6"/>
  <c r="Q2383" i="6"/>
  <c r="P2383" i="6"/>
  <c r="O2383" i="6"/>
  <c r="R2382" i="6"/>
  <c r="Q2382" i="6"/>
  <c r="P2382" i="6"/>
  <c r="O2382" i="6"/>
  <c r="R2381" i="6"/>
  <c r="Q2381" i="6"/>
  <c r="P2381" i="6"/>
  <c r="O2381" i="6"/>
  <c r="R2380" i="6"/>
  <c r="Q2380" i="6"/>
  <c r="P2380" i="6"/>
  <c r="O2380" i="6"/>
  <c r="R2379" i="6"/>
  <c r="Q2379" i="6"/>
  <c r="P2379" i="6"/>
  <c r="O2379" i="6"/>
  <c r="R2378" i="6"/>
  <c r="Q2378" i="6"/>
  <c r="P2378" i="6"/>
  <c r="O2378" i="6"/>
  <c r="R2377" i="6"/>
  <c r="Q2377" i="6"/>
  <c r="P2377" i="6"/>
  <c r="O2377" i="6"/>
  <c r="R2376" i="6"/>
  <c r="Q2376" i="6"/>
  <c r="P2376" i="6"/>
  <c r="O2376" i="6"/>
  <c r="R2375" i="6"/>
  <c r="Q2375" i="6"/>
  <c r="P2375" i="6"/>
  <c r="O2375" i="6"/>
  <c r="R2374" i="6"/>
  <c r="Q2374" i="6"/>
  <c r="P2374" i="6"/>
  <c r="O2374" i="6"/>
  <c r="R2373" i="6"/>
  <c r="Q2373" i="6"/>
  <c r="P2373" i="6"/>
  <c r="O2373" i="6"/>
  <c r="R2372" i="6"/>
  <c r="Q2372" i="6"/>
  <c r="P2372" i="6"/>
  <c r="O2372" i="6"/>
  <c r="R2371" i="6"/>
  <c r="Q2371" i="6"/>
  <c r="P2371" i="6"/>
  <c r="O2371" i="6"/>
  <c r="R2370" i="6"/>
  <c r="Q2370" i="6"/>
  <c r="P2370" i="6"/>
  <c r="O2370" i="6"/>
  <c r="R2369" i="6"/>
  <c r="Q2369" i="6"/>
  <c r="P2369" i="6"/>
  <c r="O2369" i="6"/>
  <c r="R2368" i="6"/>
  <c r="Q2368" i="6"/>
  <c r="P2368" i="6"/>
  <c r="O2368" i="6"/>
  <c r="R2367" i="6"/>
  <c r="Q2367" i="6"/>
  <c r="P2367" i="6"/>
  <c r="O2367" i="6"/>
  <c r="R2366" i="6"/>
  <c r="Q2366" i="6"/>
  <c r="P2366" i="6"/>
  <c r="O2366" i="6"/>
  <c r="R2365" i="6"/>
  <c r="Q2365" i="6"/>
  <c r="P2365" i="6"/>
  <c r="O2365" i="6"/>
  <c r="R2364" i="6"/>
  <c r="Q2364" i="6"/>
  <c r="P2364" i="6"/>
  <c r="O2364" i="6"/>
  <c r="R2363" i="6"/>
  <c r="Q2363" i="6"/>
  <c r="P2363" i="6"/>
  <c r="O2363" i="6"/>
  <c r="R2362" i="6"/>
  <c r="Q2362" i="6"/>
  <c r="P2362" i="6"/>
  <c r="O2362" i="6"/>
  <c r="R2361" i="6"/>
  <c r="Q2361" i="6"/>
  <c r="P2361" i="6"/>
  <c r="O2361" i="6"/>
  <c r="R2360" i="6"/>
  <c r="Q2360" i="6"/>
  <c r="P2360" i="6"/>
  <c r="O2360" i="6"/>
  <c r="R2359" i="6"/>
  <c r="Q2359" i="6"/>
  <c r="P2359" i="6"/>
  <c r="O2359" i="6"/>
  <c r="R2358" i="6"/>
  <c r="Q2358" i="6"/>
  <c r="P2358" i="6"/>
  <c r="O2358" i="6"/>
  <c r="R2357" i="6"/>
  <c r="Q2357" i="6"/>
  <c r="P2357" i="6"/>
  <c r="O2357" i="6"/>
  <c r="R2356" i="6"/>
  <c r="Q2356" i="6"/>
  <c r="P2356" i="6"/>
  <c r="O2356" i="6"/>
  <c r="R2355" i="6"/>
  <c r="Q2355" i="6"/>
  <c r="P2355" i="6"/>
  <c r="O2355" i="6"/>
  <c r="R2354" i="6"/>
  <c r="Q2354" i="6"/>
  <c r="P2354" i="6"/>
  <c r="O2354" i="6"/>
  <c r="R2353" i="6"/>
  <c r="Q2353" i="6"/>
  <c r="P2353" i="6"/>
  <c r="O2353" i="6"/>
  <c r="R2352" i="6"/>
  <c r="Q2352" i="6"/>
  <c r="P2352" i="6"/>
  <c r="O2352" i="6"/>
  <c r="R2351" i="6"/>
  <c r="Q2351" i="6"/>
  <c r="P2351" i="6"/>
  <c r="O2351" i="6"/>
  <c r="R2350" i="6"/>
  <c r="Q2350" i="6"/>
  <c r="P2350" i="6"/>
  <c r="O2350" i="6"/>
  <c r="R2349" i="6"/>
  <c r="Q2349" i="6"/>
  <c r="P2349" i="6"/>
  <c r="O2349" i="6"/>
  <c r="R2348" i="6"/>
  <c r="Q2348" i="6"/>
  <c r="P2348" i="6"/>
  <c r="O2348" i="6"/>
  <c r="R2347" i="6"/>
  <c r="Q2347" i="6"/>
  <c r="P2347" i="6"/>
  <c r="O2347" i="6"/>
  <c r="R2346" i="6"/>
  <c r="Q2346" i="6"/>
  <c r="P2346" i="6"/>
  <c r="O2346" i="6"/>
  <c r="R2345" i="6"/>
  <c r="Q2345" i="6"/>
  <c r="P2345" i="6"/>
  <c r="O2345" i="6"/>
  <c r="R2344" i="6"/>
  <c r="Q2344" i="6"/>
  <c r="P2344" i="6"/>
  <c r="O2344" i="6"/>
  <c r="R2343" i="6"/>
  <c r="Q2343" i="6"/>
  <c r="P2343" i="6"/>
  <c r="O2343" i="6"/>
  <c r="R2342" i="6"/>
  <c r="Q2342" i="6"/>
  <c r="P2342" i="6"/>
  <c r="O2342" i="6"/>
  <c r="R2341" i="6"/>
  <c r="Q2341" i="6"/>
  <c r="P2341" i="6"/>
  <c r="O2341" i="6"/>
  <c r="R2340" i="6"/>
  <c r="Q2340" i="6"/>
  <c r="P2340" i="6"/>
  <c r="O2340" i="6"/>
  <c r="R2339" i="6"/>
  <c r="Q2339" i="6"/>
  <c r="P2339" i="6"/>
  <c r="O2339" i="6"/>
  <c r="R2338" i="6"/>
  <c r="Q2338" i="6"/>
  <c r="P2338" i="6"/>
  <c r="O2338" i="6"/>
  <c r="R2337" i="6"/>
  <c r="Q2337" i="6"/>
  <c r="P2337" i="6"/>
  <c r="O2337" i="6"/>
  <c r="R2336" i="6"/>
  <c r="Q2336" i="6"/>
  <c r="P2336" i="6"/>
  <c r="O2336" i="6"/>
  <c r="R2335" i="6"/>
  <c r="Q2335" i="6"/>
  <c r="P2335" i="6"/>
  <c r="O2335" i="6"/>
  <c r="R2334" i="6"/>
  <c r="Q2334" i="6"/>
  <c r="P2334" i="6"/>
  <c r="O2334" i="6"/>
  <c r="R2333" i="6"/>
  <c r="Q2333" i="6"/>
  <c r="P2333" i="6"/>
  <c r="O2333" i="6"/>
  <c r="R2332" i="6"/>
  <c r="Q2332" i="6"/>
  <c r="P2332" i="6"/>
  <c r="O2332" i="6"/>
  <c r="R2331" i="6"/>
  <c r="Q2331" i="6"/>
  <c r="P2331" i="6"/>
  <c r="O2331" i="6"/>
  <c r="R2330" i="6"/>
  <c r="Q2330" i="6"/>
  <c r="P2330" i="6"/>
  <c r="O2330" i="6"/>
  <c r="R2329" i="6"/>
  <c r="Q2329" i="6"/>
  <c r="P2329" i="6"/>
  <c r="O2329" i="6"/>
  <c r="R2328" i="6"/>
  <c r="Q2328" i="6"/>
  <c r="P2328" i="6"/>
  <c r="O2328" i="6"/>
  <c r="R2327" i="6"/>
  <c r="Q2327" i="6"/>
  <c r="P2327" i="6"/>
  <c r="O2327" i="6"/>
  <c r="R2326" i="6"/>
  <c r="Q2326" i="6"/>
  <c r="P2326" i="6"/>
  <c r="O2326" i="6"/>
  <c r="R2325" i="6"/>
  <c r="Q2325" i="6"/>
  <c r="P2325" i="6"/>
  <c r="O2325" i="6"/>
  <c r="R2324" i="6"/>
  <c r="Q2324" i="6"/>
  <c r="P2324" i="6"/>
  <c r="O2324" i="6"/>
  <c r="R2323" i="6"/>
  <c r="Q2323" i="6"/>
  <c r="P2323" i="6"/>
  <c r="O2323" i="6"/>
  <c r="R2322" i="6"/>
  <c r="Q2322" i="6"/>
  <c r="P2322" i="6"/>
  <c r="O2322" i="6"/>
  <c r="R2321" i="6"/>
  <c r="Q2321" i="6"/>
  <c r="P2321" i="6"/>
  <c r="O2321" i="6"/>
  <c r="R2320" i="6"/>
  <c r="Q2320" i="6"/>
  <c r="P2320" i="6"/>
  <c r="O2320" i="6"/>
  <c r="R2319" i="6"/>
  <c r="Q2319" i="6"/>
  <c r="P2319" i="6"/>
  <c r="O2319" i="6"/>
  <c r="R2318" i="6"/>
  <c r="Q2318" i="6"/>
  <c r="P2318" i="6"/>
  <c r="O2318" i="6"/>
  <c r="R2317" i="6"/>
  <c r="Q2317" i="6"/>
  <c r="P2317" i="6"/>
  <c r="O2317" i="6"/>
  <c r="R2316" i="6"/>
  <c r="Q2316" i="6"/>
  <c r="P2316" i="6"/>
  <c r="O2316" i="6"/>
  <c r="R2315" i="6"/>
  <c r="Q2315" i="6"/>
  <c r="P2315" i="6"/>
  <c r="O2315" i="6"/>
  <c r="R2314" i="6"/>
  <c r="Q2314" i="6"/>
  <c r="P2314" i="6"/>
  <c r="O2314" i="6"/>
  <c r="R2313" i="6"/>
  <c r="Q2313" i="6"/>
  <c r="P2313" i="6"/>
  <c r="O2313" i="6"/>
  <c r="R2312" i="6"/>
  <c r="Q2312" i="6"/>
  <c r="P2312" i="6"/>
  <c r="O2312" i="6"/>
  <c r="R2311" i="6"/>
  <c r="Q2311" i="6"/>
  <c r="P2311" i="6"/>
  <c r="O2311" i="6"/>
  <c r="R2310" i="6"/>
  <c r="Q2310" i="6"/>
  <c r="P2310" i="6"/>
  <c r="O2310" i="6"/>
  <c r="R2309" i="6"/>
  <c r="Q2309" i="6"/>
  <c r="P2309" i="6"/>
  <c r="O2309" i="6"/>
  <c r="R2308" i="6"/>
  <c r="Q2308" i="6"/>
  <c r="P2308" i="6"/>
  <c r="O2308" i="6"/>
  <c r="R2307" i="6"/>
  <c r="Q2307" i="6"/>
  <c r="P2307" i="6"/>
  <c r="O2307" i="6"/>
  <c r="R2306" i="6"/>
  <c r="Q2306" i="6"/>
  <c r="P2306" i="6"/>
  <c r="O2306" i="6"/>
  <c r="R2305" i="6"/>
  <c r="Q2305" i="6"/>
  <c r="P2305" i="6"/>
  <c r="O2305" i="6"/>
  <c r="R2304" i="6"/>
  <c r="Q2304" i="6"/>
  <c r="P2304" i="6"/>
  <c r="O2304" i="6"/>
  <c r="R2303" i="6"/>
  <c r="Q2303" i="6"/>
  <c r="P2303" i="6"/>
  <c r="O2303" i="6"/>
  <c r="R2302" i="6"/>
  <c r="Q2302" i="6"/>
  <c r="P2302" i="6"/>
  <c r="O2302" i="6"/>
  <c r="R2301" i="6"/>
  <c r="Q2301" i="6"/>
  <c r="P2301" i="6"/>
  <c r="O2301" i="6"/>
  <c r="R2300" i="6"/>
  <c r="Q2300" i="6"/>
  <c r="P2300" i="6"/>
  <c r="O2300" i="6"/>
  <c r="R2299" i="6"/>
  <c r="Q2299" i="6"/>
  <c r="P2299" i="6"/>
  <c r="O2299" i="6"/>
  <c r="R2298" i="6"/>
  <c r="Q2298" i="6"/>
  <c r="P2298" i="6"/>
  <c r="O2298" i="6"/>
  <c r="R2297" i="6"/>
  <c r="Q2297" i="6"/>
  <c r="P2297" i="6"/>
  <c r="O2297" i="6"/>
  <c r="R2296" i="6"/>
  <c r="Q2296" i="6"/>
  <c r="P2296" i="6"/>
  <c r="O2296" i="6"/>
  <c r="R2295" i="6"/>
  <c r="Q2295" i="6"/>
  <c r="P2295" i="6"/>
  <c r="O2295" i="6"/>
  <c r="R2294" i="6"/>
  <c r="Q2294" i="6"/>
  <c r="P2294" i="6"/>
  <c r="O2294" i="6"/>
  <c r="R2293" i="6"/>
  <c r="Q2293" i="6"/>
  <c r="P2293" i="6"/>
  <c r="O2293" i="6"/>
  <c r="R2292" i="6"/>
  <c r="Q2292" i="6"/>
  <c r="P2292" i="6"/>
  <c r="O2292" i="6"/>
  <c r="R2291" i="6"/>
  <c r="Q2291" i="6"/>
  <c r="P2291" i="6"/>
  <c r="O2291" i="6"/>
  <c r="R2290" i="6"/>
  <c r="Q2290" i="6"/>
  <c r="P2290" i="6"/>
  <c r="O2290" i="6"/>
  <c r="R2289" i="6"/>
  <c r="Q2289" i="6"/>
  <c r="P2289" i="6"/>
  <c r="O2289" i="6"/>
  <c r="R2288" i="6"/>
  <c r="Q2288" i="6"/>
  <c r="P2288" i="6"/>
  <c r="O2288" i="6"/>
  <c r="R2287" i="6"/>
  <c r="Q2287" i="6"/>
  <c r="P2287" i="6"/>
  <c r="O2287" i="6"/>
  <c r="R2286" i="6"/>
  <c r="Q2286" i="6"/>
  <c r="P2286" i="6"/>
  <c r="O2286" i="6"/>
  <c r="R2285" i="6"/>
  <c r="Q2285" i="6"/>
  <c r="P2285" i="6"/>
  <c r="O2285" i="6"/>
  <c r="R2284" i="6"/>
  <c r="Q2284" i="6"/>
  <c r="P2284" i="6"/>
  <c r="O2284" i="6"/>
  <c r="R2283" i="6"/>
  <c r="Q2283" i="6"/>
  <c r="P2283" i="6"/>
  <c r="O2283" i="6"/>
  <c r="R2282" i="6"/>
  <c r="Q2282" i="6"/>
  <c r="P2282" i="6"/>
  <c r="O2282" i="6"/>
  <c r="R2281" i="6"/>
  <c r="Q2281" i="6"/>
  <c r="P2281" i="6"/>
  <c r="O2281" i="6"/>
  <c r="R2280" i="6"/>
  <c r="Q2280" i="6"/>
  <c r="P2280" i="6"/>
  <c r="O2280" i="6"/>
  <c r="R2279" i="6"/>
  <c r="Q2279" i="6"/>
  <c r="P2279" i="6"/>
  <c r="O2279" i="6"/>
  <c r="R2278" i="6"/>
  <c r="Q2278" i="6"/>
  <c r="P2278" i="6"/>
  <c r="O2278" i="6"/>
  <c r="R2277" i="6"/>
  <c r="Q2277" i="6"/>
  <c r="P2277" i="6"/>
  <c r="O2277" i="6"/>
  <c r="R2276" i="6"/>
  <c r="Q2276" i="6"/>
  <c r="P2276" i="6"/>
  <c r="O2276" i="6"/>
  <c r="R2275" i="6"/>
  <c r="Q2275" i="6"/>
  <c r="P2275" i="6"/>
  <c r="O2275" i="6"/>
  <c r="R2274" i="6"/>
  <c r="Q2274" i="6"/>
  <c r="P2274" i="6"/>
  <c r="O2274" i="6"/>
  <c r="R2273" i="6"/>
  <c r="Q2273" i="6"/>
  <c r="P2273" i="6"/>
  <c r="O2273" i="6"/>
  <c r="R2272" i="6"/>
  <c r="Q2272" i="6"/>
  <c r="P2272" i="6"/>
  <c r="O2272" i="6"/>
  <c r="R2271" i="6"/>
  <c r="Q2271" i="6"/>
  <c r="P2271" i="6"/>
  <c r="O2271" i="6"/>
  <c r="R2270" i="6"/>
  <c r="Q2270" i="6"/>
  <c r="P2270" i="6"/>
  <c r="O2270" i="6"/>
  <c r="R2269" i="6"/>
  <c r="Q2269" i="6"/>
  <c r="P2269" i="6"/>
  <c r="O2269" i="6"/>
  <c r="R2268" i="6"/>
  <c r="Q2268" i="6"/>
  <c r="P2268" i="6"/>
  <c r="O2268" i="6"/>
  <c r="R2267" i="6"/>
  <c r="Q2267" i="6"/>
  <c r="P2267" i="6"/>
  <c r="O2267" i="6"/>
  <c r="R2266" i="6"/>
  <c r="Q2266" i="6"/>
  <c r="P2266" i="6"/>
  <c r="O2266" i="6"/>
  <c r="R2265" i="6"/>
  <c r="Q2265" i="6"/>
  <c r="P2265" i="6"/>
  <c r="O2265" i="6"/>
  <c r="R2264" i="6"/>
  <c r="Q2264" i="6"/>
  <c r="P2264" i="6"/>
  <c r="O2264" i="6"/>
  <c r="R2263" i="6"/>
  <c r="Q2263" i="6"/>
  <c r="P2263" i="6"/>
  <c r="O2263" i="6"/>
  <c r="R2262" i="6"/>
  <c r="Q2262" i="6"/>
  <c r="P2262" i="6"/>
  <c r="O2262" i="6"/>
  <c r="R2261" i="6"/>
  <c r="Q2261" i="6"/>
  <c r="P2261" i="6"/>
  <c r="O2261" i="6"/>
  <c r="R2260" i="6"/>
  <c r="Q2260" i="6"/>
  <c r="P2260" i="6"/>
  <c r="O2260" i="6"/>
  <c r="R2259" i="6"/>
  <c r="Q2259" i="6"/>
  <c r="P2259" i="6"/>
  <c r="O2259" i="6"/>
  <c r="R2258" i="6"/>
  <c r="Q2258" i="6"/>
  <c r="P2258" i="6"/>
  <c r="O2258" i="6"/>
  <c r="R2257" i="6"/>
  <c r="Q2257" i="6"/>
  <c r="P2257" i="6"/>
  <c r="O2257" i="6"/>
  <c r="R2256" i="6"/>
  <c r="Q2256" i="6"/>
  <c r="P2256" i="6"/>
  <c r="O2256" i="6"/>
  <c r="R2255" i="6"/>
  <c r="Q2255" i="6"/>
  <c r="P2255" i="6"/>
  <c r="O2255" i="6"/>
  <c r="R2254" i="6"/>
  <c r="Q2254" i="6"/>
  <c r="P2254" i="6"/>
  <c r="O2254" i="6"/>
  <c r="R2253" i="6"/>
  <c r="Q2253" i="6"/>
  <c r="P2253" i="6"/>
  <c r="O2253" i="6"/>
  <c r="R2252" i="6"/>
  <c r="Q2252" i="6"/>
  <c r="P2252" i="6"/>
  <c r="O2252" i="6"/>
  <c r="R2251" i="6"/>
  <c r="Q2251" i="6"/>
  <c r="P2251" i="6"/>
  <c r="O2251" i="6"/>
  <c r="R2250" i="6"/>
  <c r="Q2250" i="6"/>
  <c r="P2250" i="6"/>
  <c r="O2250" i="6"/>
  <c r="R2249" i="6"/>
  <c r="Q2249" i="6"/>
  <c r="P2249" i="6"/>
  <c r="O2249" i="6"/>
  <c r="R2248" i="6"/>
  <c r="Q2248" i="6"/>
  <c r="P2248" i="6"/>
  <c r="O2248" i="6"/>
  <c r="R2247" i="6"/>
  <c r="Q2247" i="6"/>
  <c r="P2247" i="6"/>
  <c r="O2247" i="6"/>
  <c r="R2246" i="6"/>
  <c r="Q2246" i="6"/>
  <c r="P2246" i="6"/>
  <c r="O2246" i="6"/>
  <c r="R2245" i="6"/>
  <c r="Q2245" i="6"/>
  <c r="P2245" i="6"/>
  <c r="O2245" i="6"/>
  <c r="R2244" i="6"/>
  <c r="Q2244" i="6"/>
  <c r="P2244" i="6"/>
  <c r="O2244" i="6"/>
  <c r="R2243" i="6"/>
  <c r="Q2243" i="6"/>
  <c r="P2243" i="6"/>
  <c r="O2243" i="6"/>
  <c r="R2242" i="6"/>
  <c r="Q2242" i="6"/>
  <c r="P2242" i="6"/>
  <c r="O2242" i="6"/>
  <c r="R2241" i="6"/>
  <c r="Q2241" i="6"/>
  <c r="P2241" i="6"/>
  <c r="O2241" i="6"/>
  <c r="R2240" i="6"/>
  <c r="Q2240" i="6"/>
  <c r="P2240" i="6"/>
  <c r="O2240" i="6"/>
  <c r="R2239" i="6"/>
  <c r="Q2239" i="6"/>
  <c r="P2239" i="6"/>
  <c r="O2239" i="6"/>
  <c r="R2238" i="6"/>
  <c r="Q2238" i="6"/>
  <c r="P2238" i="6"/>
  <c r="O2238" i="6"/>
  <c r="R2237" i="6"/>
  <c r="Q2237" i="6"/>
  <c r="P2237" i="6"/>
  <c r="O2237" i="6"/>
  <c r="R2236" i="6"/>
  <c r="Q2236" i="6"/>
  <c r="P2236" i="6"/>
  <c r="O2236" i="6"/>
  <c r="R2235" i="6"/>
  <c r="Q2235" i="6"/>
  <c r="P2235" i="6"/>
  <c r="O2235" i="6"/>
  <c r="R2234" i="6"/>
  <c r="Q2234" i="6"/>
  <c r="P2234" i="6"/>
  <c r="O2234" i="6"/>
  <c r="R2233" i="6"/>
  <c r="Q2233" i="6"/>
  <c r="P2233" i="6"/>
  <c r="O2233" i="6"/>
  <c r="R2232" i="6"/>
  <c r="Q2232" i="6"/>
  <c r="P2232" i="6"/>
  <c r="O2232" i="6"/>
  <c r="R2231" i="6"/>
  <c r="Q2231" i="6"/>
  <c r="P2231" i="6"/>
  <c r="O2231" i="6"/>
  <c r="R2230" i="6"/>
  <c r="Q2230" i="6"/>
  <c r="P2230" i="6"/>
  <c r="O2230" i="6"/>
  <c r="R2229" i="6"/>
  <c r="Q2229" i="6"/>
  <c r="P2229" i="6"/>
  <c r="O2229" i="6"/>
  <c r="R2228" i="6"/>
  <c r="Q2228" i="6"/>
  <c r="P2228" i="6"/>
  <c r="O2228" i="6"/>
  <c r="R2227" i="6"/>
  <c r="Q2227" i="6"/>
  <c r="P2227" i="6"/>
  <c r="O2227" i="6"/>
  <c r="R2226" i="6"/>
  <c r="Q2226" i="6"/>
  <c r="P2226" i="6"/>
  <c r="O2226" i="6"/>
  <c r="R2225" i="6"/>
  <c r="Q2225" i="6"/>
  <c r="P2225" i="6"/>
  <c r="O2225" i="6"/>
  <c r="R2224" i="6"/>
  <c r="Q2224" i="6"/>
  <c r="P2224" i="6"/>
  <c r="O2224" i="6"/>
  <c r="R2223" i="6"/>
  <c r="Q2223" i="6"/>
  <c r="P2223" i="6"/>
  <c r="O2223" i="6"/>
  <c r="R2222" i="6"/>
  <c r="Q2222" i="6"/>
  <c r="P2222" i="6"/>
  <c r="O2222" i="6"/>
  <c r="R2221" i="6"/>
  <c r="Q2221" i="6"/>
  <c r="P2221" i="6"/>
  <c r="O2221" i="6"/>
  <c r="R2220" i="6"/>
  <c r="Q2220" i="6"/>
  <c r="P2220" i="6"/>
  <c r="O2220" i="6"/>
  <c r="R2219" i="6"/>
  <c r="Q2219" i="6"/>
  <c r="P2219" i="6"/>
  <c r="O2219" i="6"/>
  <c r="R2218" i="6"/>
  <c r="Q2218" i="6"/>
  <c r="P2218" i="6"/>
  <c r="O2218" i="6"/>
  <c r="R2217" i="6"/>
  <c r="Q2217" i="6"/>
  <c r="P2217" i="6"/>
  <c r="O2217" i="6"/>
  <c r="R2216" i="6"/>
  <c r="Q2216" i="6"/>
  <c r="P2216" i="6"/>
  <c r="O2216" i="6"/>
  <c r="R2215" i="6"/>
  <c r="Q2215" i="6"/>
  <c r="P2215" i="6"/>
  <c r="O2215" i="6"/>
  <c r="R2214" i="6"/>
  <c r="Q2214" i="6"/>
  <c r="P2214" i="6"/>
  <c r="O2214" i="6"/>
  <c r="R2213" i="6"/>
  <c r="Q2213" i="6"/>
  <c r="P2213" i="6"/>
  <c r="O2213" i="6"/>
  <c r="R2212" i="6"/>
  <c r="Q2212" i="6"/>
  <c r="P2212" i="6"/>
  <c r="O2212" i="6"/>
  <c r="R2211" i="6"/>
  <c r="Q2211" i="6"/>
  <c r="P2211" i="6"/>
  <c r="O2211" i="6"/>
  <c r="R2210" i="6"/>
  <c r="Q2210" i="6"/>
  <c r="P2210" i="6"/>
  <c r="O2210" i="6"/>
  <c r="R2209" i="6"/>
  <c r="Q2209" i="6"/>
  <c r="P2209" i="6"/>
  <c r="O2209" i="6"/>
  <c r="R2208" i="6"/>
  <c r="Q2208" i="6"/>
  <c r="P2208" i="6"/>
  <c r="O2208" i="6"/>
  <c r="R2207" i="6"/>
  <c r="Q2207" i="6"/>
  <c r="P2207" i="6"/>
  <c r="O2207" i="6"/>
  <c r="R2206" i="6"/>
  <c r="Q2206" i="6"/>
  <c r="P2206" i="6"/>
  <c r="O2206" i="6"/>
  <c r="R2205" i="6"/>
  <c r="Q2205" i="6"/>
  <c r="P2205" i="6"/>
  <c r="O2205" i="6"/>
  <c r="R2204" i="6"/>
  <c r="Q2204" i="6"/>
  <c r="P2204" i="6"/>
  <c r="O2204" i="6"/>
  <c r="R2203" i="6"/>
  <c r="Q2203" i="6"/>
  <c r="P2203" i="6"/>
  <c r="O2203" i="6"/>
  <c r="R2202" i="6"/>
  <c r="Q2202" i="6"/>
  <c r="P2202" i="6"/>
  <c r="O2202" i="6"/>
  <c r="R2201" i="6"/>
  <c r="Q2201" i="6"/>
  <c r="P2201" i="6"/>
  <c r="O2201" i="6"/>
  <c r="R2200" i="6"/>
  <c r="Q2200" i="6"/>
  <c r="P2200" i="6"/>
  <c r="O2200" i="6"/>
  <c r="R2199" i="6"/>
  <c r="Q2199" i="6"/>
  <c r="P2199" i="6"/>
  <c r="O2199" i="6"/>
  <c r="R2198" i="6"/>
  <c r="Q2198" i="6"/>
  <c r="P2198" i="6"/>
  <c r="O2198" i="6"/>
  <c r="R2197" i="6"/>
  <c r="Q2197" i="6"/>
  <c r="P2197" i="6"/>
  <c r="O2197" i="6"/>
  <c r="R2196" i="6"/>
  <c r="Q2196" i="6"/>
  <c r="P2196" i="6"/>
  <c r="O2196" i="6"/>
  <c r="R2195" i="6"/>
  <c r="Q2195" i="6"/>
  <c r="P2195" i="6"/>
  <c r="O2195" i="6"/>
  <c r="R2194" i="6"/>
  <c r="Q2194" i="6"/>
  <c r="P2194" i="6"/>
  <c r="O2194" i="6"/>
  <c r="R2193" i="6"/>
  <c r="Q2193" i="6"/>
  <c r="P2193" i="6"/>
  <c r="O2193" i="6"/>
  <c r="R2192" i="6"/>
  <c r="Q2192" i="6"/>
  <c r="P2192" i="6"/>
  <c r="O2192" i="6"/>
  <c r="R2191" i="6"/>
  <c r="Q2191" i="6"/>
  <c r="P2191" i="6"/>
  <c r="O2191" i="6"/>
  <c r="R2190" i="6"/>
  <c r="Q2190" i="6"/>
  <c r="P2190" i="6"/>
  <c r="O2190" i="6"/>
  <c r="R2189" i="6"/>
  <c r="Q2189" i="6"/>
  <c r="P2189" i="6"/>
  <c r="O2189" i="6"/>
  <c r="R2188" i="6"/>
  <c r="Q2188" i="6"/>
  <c r="P2188" i="6"/>
  <c r="O2188" i="6"/>
  <c r="R2187" i="6"/>
  <c r="Q2187" i="6"/>
  <c r="P2187" i="6"/>
  <c r="O2187" i="6"/>
  <c r="R2186" i="6"/>
  <c r="Q2186" i="6"/>
  <c r="P2186" i="6"/>
  <c r="O2186" i="6"/>
  <c r="R2185" i="6"/>
  <c r="Q2185" i="6"/>
  <c r="P2185" i="6"/>
  <c r="O2185" i="6"/>
  <c r="R2184" i="6"/>
  <c r="Q2184" i="6"/>
  <c r="P2184" i="6"/>
  <c r="O2184" i="6"/>
  <c r="R2183" i="6"/>
  <c r="Q2183" i="6"/>
  <c r="P2183" i="6"/>
  <c r="O2183" i="6"/>
  <c r="R2182" i="6"/>
  <c r="Q2182" i="6"/>
  <c r="P2182" i="6"/>
  <c r="O2182" i="6"/>
  <c r="R2181" i="6"/>
  <c r="Q2181" i="6"/>
  <c r="P2181" i="6"/>
  <c r="O2181" i="6"/>
  <c r="R2180" i="6"/>
  <c r="Q2180" i="6"/>
  <c r="P2180" i="6"/>
  <c r="O2180" i="6"/>
  <c r="R2179" i="6"/>
  <c r="Q2179" i="6"/>
  <c r="P2179" i="6"/>
  <c r="O2179" i="6"/>
  <c r="R2178" i="6"/>
  <c r="Q2178" i="6"/>
  <c r="P2178" i="6"/>
  <c r="O2178" i="6"/>
  <c r="R2177" i="6"/>
  <c r="Q2177" i="6"/>
  <c r="P2177" i="6"/>
  <c r="O2177" i="6"/>
  <c r="R2176" i="6"/>
  <c r="Q2176" i="6"/>
  <c r="P2176" i="6"/>
  <c r="O2176" i="6"/>
  <c r="R2175" i="6"/>
  <c r="Q2175" i="6"/>
  <c r="P2175" i="6"/>
  <c r="O2175" i="6"/>
  <c r="R2174" i="6"/>
  <c r="Q2174" i="6"/>
  <c r="P2174" i="6"/>
  <c r="O2174" i="6"/>
  <c r="R2173" i="6"/>
  <c r="Q2173" i="6"/>
  <c r="P2173" i="6"/>
  <c r="O2173" i="6"/>
  <c r="R2172" i="6"/>
  <c r="Q2172" i="6"/>
  <c r="P2172" i="6"/>
  <c r="O2172" i="6"/>
  <c r="R2171" i="6"/>
  <c r="Q2171" i="6"/>
  <c r="P2171" i="6"/>
  <c r="O2171" i="6"/>
  <c r="R2170" i="6"/>
  <c r="Q2170" i="6"/>
  <c r="P2170" i="6"/>
  <c r="O2170" i="6"/>
  <c r="R2169" i="6"/>
  <c r="Q2169" i="6"/>
  <c r="P2169" i="6"/>
  <c r="O2169" i="6"/>
  <c r="R2168" i="6"/>
  <c r="Q2168" i="6"/>
  <c r="P2168" i="6"/>
  <c r="O2168" i="6"/>
  <c r="R2167" i="6"/>
  <c r="Q2167" i="6"/>
  <c r="P2167" i="6"/>
  <c r="O2167" i="6"/>
  <c r="R2166" i="6"/>
  <c r="Q2166" i="6"/>
  <c r="P2166" i="6"/>
  <c r="O2166" i="6"/>
  <c r="R2165" i="6"/>
  <c r="Q2165" i="6"/>
  <c r="P2165" i="6"/>
  <c r="O2165" i="6"/>
  <c r="R2164" i="6"/>
  <c r="Q2164" i="6"/>
  <c r="P2164" i="6"/>
  <c r="O2164" i="6"/>
  <c r="R2163" i="6"/>
  <c r="Q2163" i="6"/>
  <c r="P2163" i="6"/>
  <c r="O2163" i="6"/>
  <c r="R2162" i="6"/>
  <c r="Q2162" i="6"/>
  <c r="P2162" i="6"/>
  <c r="O2162" i="6"/>
  <c r="R2161" i="6"/>
  <c r="Q2161" i="6"/>
  <c r="P2161" i="6"/>
  <c r="O2161" i="6"/>
  <c r="R2160" i="6"/>
  <c r="Q2160" i="6"/>
  <c r="P2160" i="6"/>
  <c r="O2160" i="6"/>
  <c r="R2159" i="6"/>
  <c r="Q2159" i="6"/>
  <c r="P2159" i="6"/>
  <c r="O2159" i="6"/>
  <c r="R2158" i="6"/>
  <c r="Q2158" i="6"/>
  <c r="P2158" i="6"/>
  <c r="O2158" i="6"/>
  <c r="R2157" i="6"/>
  <c r="Q2157" i="6"/>
  <c r="P2157" i="6"/>
  <c r="O2157" i="6"/>
  <c r="R2156" i="6"/>
  <c r="Q2156" i="6"/>
  <c r="P2156" i="6"/>
  <c r="O2156" i="6"/>
  <c r="R2155" i="6"/>
  <c r="Q2155" i="6"/>
  <c r="P2155" i="6"/>
  <c r="O2155" i="6"/>
  <c r="R2154" i="6"/>
  <c r="Q2154" i="6"/>
  <c r="P2154" i="6"/>
  <c r="O2154" i="6"/>
  <c r="R2153" i="6"/>
  <c r="Q2153" i="6"/>
  <c r="P2153" i="6"/>
  <c r="O2153" i="6"/>
  <c r="R2152" i="6"/>
  <c r="Q2152" i="6"/>
  <c r="P2152" i="6"/>
  <c r="O2152" i="6"/>
  <c r="R2151" i="6"/>
  <c r="Q2151" i="6"/>
  <c r="P2151" i="6"/>
  <c r="O2151" i="6"/>
  <c r="R2150" i="6"/>
  <c r="Q2150" i="6"/>
  <c r="P2150" i="6"/>
  <c r="O2150" i="6"/>
  <c r="R2149" i="6"/>
  <c r="Q2149" i="6"/>
  <c r="P2149" i="6"/>
  <c r="O2149" i="6"/>
  <c r="R2148" i="6"/>
  <c r="Q2148" i="6"/>
  <c r="P2148" i="6"/>
  <c r="O2148" i="6"/>
  <c r="R2147" i="6"/>
  <c r="Q2147" i="6"/>
  <c r="P2147" i="6"/>
  <c r="O2147" i="6"/>
  <c r="R2146" i="6"/>
  <c r="Q2146" i="6"/>
  <c r="P2146" i="6"/>
  <c r="O2146" i="6"/>
  <c r="R2145" i="6"/>
  <c r="Q2145" i="6"/>
  <c r="P2145" i="6"/>
  <c r="O2145" i="6"/>
  <c r="R2144" i="6"/>
  <c r="Q2144" i="6"/>
  <c r="P2144" i="6"/>
  <c r="O2144" i="6"/>
  <c r="R2143" i="6"/>
  <c r="Q2143" i="6"/>
  <c r="P2143" i="6"/>
  <c r="O2143" i="6"/>
  <c r="R2142" i="6"/>
  <c r="Q2142" i="6"/>
  <c r="P2142" i="6"/>
  <c r="O2142" i="6"/>
  <c r="R2141" i="6"/>
  <c r="Q2141" i="6"/>
  <c r="P2141" i="6"/>
  <c r="O2141" i="6"/>
  <c r="R2140" i="6"/>
  <c r="Q2140" i="6"/>
  <c r="P2140" i="6"/>
  <c r="O2140" i="6"/>
  <c r="R2139" i="6"/>
  <c r="Q2139" i="6"/>
  <c r="P2139" i="6"/>
  <c r="O2139" i="6"/>
  <c r="R2138" i="6"/>
  <c r="Q2138" i="6"/>
  <c r="P2138" i="6"/>
  <c r="O2138" i="6"/>
  <c r="R2137" i="6"/>
  <c r="Q2137" i="6"/>
  <c r="P2137" i="6"/>
  <c r="O2137" i="6"/>
  <c r="R2136" i="6"/>
  <c r="Q2136" i="6"/>
  <c r="P2136" i="6"/>
  <c r="O2136" i="6"/>
  <c r="R2135" i="6"/>
  <c r="Q2135" i="6"/>
  <c r="P2135" i="6"/>
  <c r="O2135" i="6"/>
  <c r="R2134" i="6"/>
  <c r="Q2134" i="6"/>
  <c r="P2134" i="6"/>
  <c r="O2134" i="6"/>
  <c r="R2133" i="6"/>
  <c r="Q2133" i="6"/>
  <c r="P2133" i="6"/>
  <c r="O2133" i="6"/>
  <c r="R2132" i="6"/>
  <c r="Q2132" i="6"/>
  <c r="P2132" i="6"/>
  <c r="O2132" i="6"/>
  <c r="R2131" i="6"/>
  <c r="Q2131" i="6"/>
  <c r="P2131" i="6"/>
  <c r="O2131" i="6"/>
  <c r="R2130" i="6"/>
  <c r="Q2130" i="6"/>
  <c r="P2130" i="6"/>
  <c r="O2130" i="6"/>
  <c r="R2129" i="6"/>
  <c r="Q2129" i="6"/>
  <c r="P2129" i="6"/>
  <c r="O2129" i="6"/>
  <c r="R2128" i="6"/>
  <c r="Q2128" i="6"/>
  <c r="P2128" i="6"/>
  <c r="O2128" i="6"/>
  <c r="R2127" i="6"/>
  <c r="Q2127" i="6"/>
  <c r="P2127" i="6"/>
  <c r="O2127" i="6"/>
  <c r="R2126" i="6"/>
  <c r="Q2126" i="6"/>
  <c r="P2126" i="6"/>
  <c r="O2126" i="6"/>
  <c r="R2125" i="6"/>
  <c r="Q2125" i="6"/>
  <c r="P2125" i="6"/>
  <c r="O2125" i="6"/>
  <c r="R2124" i="6"/>
  <c r="Q2124" i="6"/>
  <c r="P2124" i="6"/>
  <c r="O2124" i="6"/>
  <c r="R2123" i="6"/>
  <c r="Q2123" i="6"/>
  <c r="P2123" i="6"/>
  <c r="O2123" i="6"/>
  <c r="R2122" i="6"/>
  <c r="Q2122" i="6"/>
  <c r="P2122" i="6"/>
  <c r="O2122" i="6"/>
  <c r="R2121" i="6"/>
  <c r="Q2121" i="6"/>
  <c r="P2121" i="6"/>
  <c r="O2121" i="6"/>
  <c r="R2120" i="6"/>
  <c r="Q2120" i="6"/>
  <c r="P2120" i="6"/>
  <c r="O2120" i="6"/>
  <c r="R2119" i="6"/>
  <c r="Q2119" i="6"/>
  <c r="P2119" i="6"/>
  <c r="O2119" i="6"/>
  <c r="R2118" i="6"/>
  <c r="Q2118" i="6"/>
  <c r="P2118" i="6"/>
  <c r="O2118" i="6"/>
  <c r="R2117" i="6"/>
  <c r="Q2117" i="6"/>
  <c r="P2117" i="6"/>
  <c r="O2117" i="6"/>
  <c r="R2116" i="6"/>
  <c r="Q2116" i="6"/>
  <c r="P2116" i="6"/>
  <c r="O2116" i="6"/>
  <c r="R2115" i="6"/>
  <c r="Q2115" i="6"/>
  <c r="P2115" i="6"/>
  <c r="O2115" i="6"/>
  <c r="R2114" i="6"/>
  <c r="Q2114" i="6"/>
  <c r="P2114" i="6"/>
  <c r="O2114" i="6"/>
  <c r="R2113" i="6"/>
  <c r="Q2113" i="6"/>
  <c r="P2113" i="6"/>
  <c r="O2113" i="6"/>
  <c r="R2112" i="6"/>
  <c r="Q2112" i="6"/>
  <c r="P2112" i="6"/>
  <c r="O2112" i="6"/>
  <c r="R2111" i="6"/>
  <c r="Q2111" i="6"/>
  <c r="P2111" i="6"/>
  <c r="O2111" i="6"/>
  <c r="R2110" i="6"/>
  <c r="Q2110" i="6"/>
  <c r="P2110" i="6"/>
  <c r="O2110" i="6"/>
  <c r="R2109" i="6"/>
  <c r="Q2109" i="6"/>
  <c r="P2109" i="6"/>
  <c r="O2109" i="6"/>
  <c r="R2108" i="6"/>
  <c r="Q2108" i="6"/>
  <c r="P2108" i="6"/>
  <c r="O2108" i="6"/>
  <c r="R2107" i="6"/>
  <c r="Q2107" i="6"/>
  <c r="P2107" i="6"/>
  <c r="O2107" i="6"/>
  <c r="R2106" i="6"/>
  <c r="Q2106" i="6"/>
  <c r="P2106" i="6"/>
  <c r="O2106" i="6"/>
  <c r="R2105" i="6"/>
  <c r="Q2105" i="6"/>
  <c r="P2105" i="6"/>
  <c r="O2105" i="6"/>
  <c r="R2104" i="6"/>
  <c r="Q2104" i="6"/>
  <c r="P2104" i="6"/>
  <c r="O2104" i="6"/>
  <c r="R2103" i="6"/>
  <c r="Q2103" i="6"/>
  <c r="P2103" i="6"/>
  <c r="O2103" i="6"/>
  <c r="R2102" i="6"/>
  <c r="Q2102" i="6"/>
  <c r="P2102" i="6"/>
  <c r="O2102" i="6"/>
  <c r="R2101" i="6"/>
  <c r="Q2101" i="6"/>
  <c r="P2101" i="6"/>
  <c r="O2101" i="6"/>
  <c r="R2100" i="6"/>
  <c r="Q2100" i="6"/>
  <c r="P2100" i="6"/>
  <c r="O2100" i="6"/>
  <c r="R2099" i="6"/>
  <c r="Q2099" i="6"/>
  <c r="P2099" i="6"/>
  <c r="O2099" i="6"/>
  <c r="R2098" i="6"/>
  <c r="Q2098" i="6"/>
  <c r="P2098" i="6"/>
  <c r="O2098" i="6"/>
  <c r="R2097" i="6"/>
  <c r="Q2097" i="6"/>
  <c r="P2097" i="6"/>
  <c r="O2097" i="6"/>
  <c r="R2096" i="6"/>
  <c r="Q2096" i="6"/>
  <c r="P2096" i="6"/>
  <c r="O2096" i="6"/>
  <c r="R2095" i="6"/>
  <c r="Q2095" i="6"/>
  <c r="P2095" i="6"/>
  <c r="O2095" i="6"/>
  <c r="R2094" i="6"/>
  <c r="Q2094" i="6"/>
  <c r="P2094" i="6"/>
  <c r="O2094" i="6"/>
  <c r="R2093" i="6"/>
  <c r="Q2093" i="6"/>
  <c r="P2093" i="6"/>
  <c r="O2093" i="6"/>
  <c r="R2092" i="6"/>
  <c r="Q2092" i="6"/>
  <c r="P2092" i="6"/>
  <c r="O2092" i="6"/>
  <c r="R2091" i="6"/>
  <c r="Q2091" i="6"/>
  <c r="P2091" i="6"/>
  <c r="O2091" i="6"/>
  <c r="R2090" i="6"/>
  <c r="Q2090" i="6"/>
  <c r="P2090" i="6"/>
  <c r="O2090" i="6"/>
  <c r="R2089" i="6"/>
  <c r="Q2089" i="6"/>
  <c r="P2089" i="6"/>
  <c r="O2089" i="6"/>
  <c r="R2088" i="6"/>
  <c r="Q2088" i="6"/>
  <c r="P2088" i="6"/>
  <c r="O2088" i="6"/>
  <c r="R2087" i="6"/>
  <c r="Q2087" i="6"/>
  <c r="P2087" i="6"/>
  <c r="O2087" i="6"/>
  <c r="R2086" i="6"/>
  <c r="Q2086" i="6"/>
  <c r="P2086" i="6"/>
  <c r="O2086" i="6"/>
  <c r="R2085" i="6"/>
  <c r="Q2085" i="6"/>
  <c r="P2085" i="6"/>
  <c r="O2085" i="6"/>
  <c r="R2084" i="6"/>
  <c r="Q2084" i="6"/>
  <c r="P2084" i="6"/>
  <c r="O2084" i="6"/>
  <c r="R2083" i="6"/>
  <c r="Q2083" i="6"/>
  <c r="P2083" i="6"/>
  <c r="O2083" i="6"/>
  <c r="R2082" i="6"/>
  <c r="Q2082" i="6"/>
  <c r="P2082" i="6"/>
  <c r="O2082" i="6"/>
  <c r="R2081" i="6"/>
  <c r="Q2081" i="6"/>
  <c r="P2081" i="6"/>
  <c r="O2081" i="6"/>
  <c r="R2080" i="6"/>
  <c r="Q2080" i="6"/>
  <c r="P2080" i="6"/>
  <c r="O2080" i="6"/>
  <c r="R2079" i="6"/>
  <c r="Q2079" i="6"/>
  <c r="P2079" i="6"/>
  <c r="O2079" i="6"/>
  <c r="R2078" i="6"/>
  <c r="Q2078" i="6"/>
  <c r="P2078" i="6"/>
  <c r="O2078" i="6"/>
  <c r="R2077" i="6"/>
  <c r="Q2077" i="6"/>
  <c r="P2077" i="6"/>
  <c r="O2077" i="6"/>
  <c r="R2076" i="6"/>
  <c r="Q2076" i="6"/>
  <c r="P2076" i="6"/>
  <c r="O2076" i="6"/>
  <c r="R2075" i="6"/>
  <c r="Q2075" i="6"/>
  <c r="P2075" i="6"/>
  <c r="O2075" i="6"/>
  <c r="R2074" i="6"/>
  <c r="Q2074" i="6"/>
  <c r="P2074" i="6"/>
  <c r="O2074" i="6"/>
  <c r="R2073" i="6"/>
  <c r="Q2073" i="6"/>
  <c r="P2073" i="6"/>
  <c r="O2073" i="6"/>
  <c r="R2072" i="6"/>
  <c r="Q2072" i="6"/>
  <c r="P2072" i="6"/>
  <c r="O2072" i="6"/>
  <c r="R2071" i="6"/>
  <c r="Q2071" i="6"/>
  <c r="P2071" i="6"/>
  <c r="O2071" i="6"/>
  <c r="R2070" i="6"/>
  <c r="Q2070" i="6"/>
  <c r="P2070" i="6"/>
  <c r="O2070" i="6"/>
  <c r="R2069" i="6"/>
  <c r="Q2069" i="6"/>
  <c r="P2069" i="6"/>
  <c r="O2069" i="6"/>
  <c r="R2068" i="6"/>
  <c r="Q2068" i="6"/>
  <c r="P2068" i="6"/>
  <c r="O2068" i="6"/>
  <c r="R2067" i="6"/>
  <c r="Q2067" i="6"/>
  <c r="P2067" i="6"/>
  <c r="O2067" i="6"/>
  <c r="R2066" i="6"/>
  <c r="Q2066" i="6"/>
  <c r="P2066" i="6"/>
  <c r="O2066" i="6"/>
  <c r="R2065" i="6"/>
  <c r="Q2065" i="6"/>
  <c r="P2065" i="6"/>
  <c r="O2065" i="6"/>
  <c r="R2064" i="6"/>
  <c r="Q2064" i="6"/>
  <c r="P2064" i="6"/>
  <c r="O2064" i="6"/>
  <c r="R2063" i="6"/>
  <c r="Q2063" i="6"/>
  <c r="P2063" i="6"/>
  <c r="O2063" i="6"/>
  <c r="R2062" i="6"/>
  <c r="Q2062" i="6"/>
  <c r="P2062" i="6"/>
  <c r="O2062" i="6"/>
  <c r="R2061" i="6"/>
  <c r="Q2061" i="6"/>
  <c r="P2061" i="6"/>
  <c r="O2061" i="6"/>
  <c r="R2060" i="6"/>
  <c r="Q2060" i="6"/>
  <c r="P2060" i="6"/>
  <c r="O2060" i="6"/>
  <c r="R2059" i="6"/>
  <c r="Q2059" i="6"/>
  <c r="P2059" i="6"/>
  <c r="O2059" i="6"/>
  <c r="R2058" i="6"/>
  <c r="Q2058" i="6"/>
  <c r="P2058" i="6"/>
  <c r="O2058" i="6"/>
  <c r="R2057" i="6"/>
  <c r="Q2057" i="6"/>
  <c r="P2057" i="6"/>
  <c r="O2057" i="6"/>
  <c r="R2056" i="6"/>
  <c r="Q2056" i="6"/>
  <c r="P2056" i="6"/>
  <c r="O2056" i="6"/>
  <c r="R2055" i="6"/>
  <c r="Q2055" i="6"/>
  <c r="P2055" i="6"/>
  <c r="O2055" i="6"/>
  <c r="R2054" i="6"/>
  <c r="Q2054" i="6"/>
  <c r="P2054" i="6"/>
  <c r="O2054" i="6"/>
  <c r="R2053" i="6"/>
  <c r="Q2053" i="6"/>
  <c r="P2053" i="6"/>
  <c r="O2053" i="6"/>
  <c r="R2052" i="6"/>
  <c r="Q2052" i="6"/>
  <c r="P2052" i="6"/>
  <c r="O2052" i="6"/>
  <c r="R2051" i="6"/>
  <c r="Q2051" i="6"/>
  <c r="P2051" i="6"/>
  <c r="O2051" i="6"/>
  <c r="R2050" i="6"/>
  <c r="Q2050" i="6"/>
  <c r="P2050" i="6"/>
  <c r="O2050" i="6"/>
  <c r="R2049" i="6"/>
  <c r="Q2049" i="6"/>
  <c r="P2049" i="6"/>
  <c r="O2049" i="6"/>
  <c r="R2048" i="6"/>
  <c r="Q2048" i="6"/>
  <c r="P2048" i="6"/>
  <c r="O2048" i="6"/>
  <c r="R2047" i="6"/>
  <c r="Q2047" i="6"/>
  <c r="P2047" i="6"/>
  <c r="O2047" i="6"/>
  <c r="R2046" i="6"/>
  <c r="Q2046" i="6"/>
  <c r="P2046" i="6"/>
  <c r="O2046" i="6"/>
  <c r="R2045" i="6"/>
  <c r="Q2045" i="6"/>
  <c r="P2045" i="6"/>
  <c r="O2045" i="6"/>
  <c r="R2044" i="6"/>
  <c r="Q2044" i="6"/>
  <c r="P2044" i="6"/>
  <c r="O2044" i="6"/>
  <c r="R2043" i="6"/>
  <c r="Q2043" i="6"/>
  <c r="P2043" i="6"/>
  <c r="O2043" i="6"/>
  <c r="R2042" i="6"/>
  <c r="Q2042" i="6"/>
  <c r="P2042" i="6"/>
  <c r="O2042" i="6"/>
  <c r="R2041" i="6"/>
  <c r="Q2041" i="6"/>
  <c r="P2041" i="6"/>
  <c r="O2041" i="6"/>
  <c r="R2040" i="6"/>
  <c r="Q2040" i="6"/>
  <c r="P2040" i="6"/>
  <c r="O2040" i="6"/>
  <c r="R2039" i="6"/>
  <c r="Q2039" i="6"/>
  <c r="P2039" i="6"/>
  <c r="O2039" i="6"/>
  <c r="R2038" i="6"/>
  <c r="Q2038" i="6"/>
  <c r="P2038" i="6"/>
  <c r="O2038" i="6"/>
  <c r="R2037" i="6"/>
  <c r="Q2037" i="6"/>
  <c r="P2037" i="6"/>
  <c r="O2037" i="6"/>
  <c r="R2036" i="6"/>
  <c r="Q2036" i="6"/>
  <c r="P2036" i="6"/>
  <c r="O2036" i="6"/>
  <c r="R2035" i="6"/>
  <c r="Q2035" i="6"/>
  <c r="P2035" i="6"/>
  <c r="O2035" i="6"/>
  <c r="R2034" i="6"/>
  <c r="Q2034" i="6"/>
  <c r="P2034" i="6"/>
  <c r="O2034" i="6"/>
  <c r="R2033" i="6"/>
  <c r="Q2033" i="6"/>
  <c r="P2033" i="6"/>
  <c r="O2033" i="6"/>
  <c r="R2032" i="6"/>
  <c r="Q2032" i="6"/>
  <c r="P2032" i="6"/>
  <c r="O2032" i="6"/>
  <c r="R2031" i="6"/>
  <c r="Q2031" i="6"/>
  <c r="P2031" i="6"/>
  <c r="O2031" i="6"/>
  <c r="R2030" i="6"/>
  <c r="Q2030" i="6"/>
  <c r="P2030" i="6"/>
  <c r="O2030" i="6"/>
  <c r="R2029" i="6"/>
  <c r="Q2029" i="6"/>
  <c r="P2029" i="6"/>
  <c r="O2029" i="6"/>
  <c r="R2028" i="6"/>
  <c r="Q2028" i="6"/>
  <c r="P2028" i="6"/>
  <c r="O2028" i="6"/>
  <c r="R2027" i="6"/>
  <c r="Q2027" i="6"/>
  <c r="P2027" i="6"/>
  <c r="O2027" i="6"/>
  <c r="R2026" i="6"/>
  <c r="Q2026" i="6"/>
  <c r="P2026" i="6"/>
  <c r="O2026" i="6"/>
  <c r="R2025" i="6"/>
  <c r="Q2025" i="6"/>
  <c r="P2025" i="6"/>
  <c r="O2025" i="6"/>
  <c r="R2024" i="6"/>
  <c r="Q2024" i="6"/>
  <c r="P2024" i="6"/>
  <c r="O2024" i="6"/>
  <c r="R2023" i="6"/>
  <c r="Q2023" i="6"/>
  <c r="P2023" i="6"/>
  <c r="O2023" i="6"/>
  <c r="R2022" i="6"/>
  <c r="Q2022" i="6"/>
  <c r="P2022" i="6"/>
  <c r="O2022" i="6"/>
  <c r="R2021" i="6"/>
  <c r="Q2021" i="6"/>
  <c r="P2021" i="6"/>
  <c r="O2021" i="6"/>
  <c r="R2020" i="6"/>
  <c r="Q2020" i="6"/>
  <c r="P2020" i="6"/>
  <c r="O2020" i="6"/>
  <c r="R2019" i="6"/>
  <c r="Q2019" i="6"/>
  <c r="P2019" i="6"/>
  <c r="O2019" i="6"/>
  <c r="R2018" i="6"/>
  <c r="Q2018" i="6"/>
  <c r="P2018" i="6"/>
  <c r="O2018" i="6"/>
  <c r="R2017" i="6"/>
  <c r="Q2017" i="6"/>
  <c r="P2017" i="6"/>
  <c r="O2017" i="6"/>
  <c r="R2016" i="6"/>
  <c r="Q2016" i="6"/>
  <c r="P2016" i="6"/>
  <c r="O2016" i="6"/>
  <c r="R2015" i="6"/>
  <c r="Q2015" i="6"/>
  <c r="P2015" i="6"/>
  <c r="O2015" i="6"/>
  <c r="R2014" i="6"/>
  <c r="Q2014" i="6"/>
  <c r="P2014" i="6"/>
  <c r="O2014" i="6"/>
  <c r="R2013" i="6"/>
  <c r="Q2013" i="6"/>
  <c r="P2013" i="6"/>
  <c r="O2013" i="6"/>
  <c r="R2012" i="6"/>
  <c r="Q2012" i="6"/>
  <c r="P2012" i="6"/>
  <c r="O2012" i="6"/>
  <c r="R2011" i="6"/>
  <c r="Q2011" i="6"/>
  <c r="P2011" i="6"/>
  <c r="O2011" i="6"/>
  <c r="R2010" i="6"/>
  <c r="Q2010" i="6"/>
  <c r="P2010" i="6"/>
  <c r="O2010" i="6"/>
  <c r="R2009" i="6"/>
  <c r="Q2009" i="6"/>
  <c r="P2009" i="6"/>
  <c r="O2009" i="6"/>
  <c r="R2008" i="6"/>
  <c r="Q2008" i="6"/>
  <c r="P2008" i="6"/>
  <c r="O2008" i="6"/>
  <c r="R2007" i="6"/>
  <c r="Q2007" i="6"/>
  <c r="P2007" i="6"/>
  <c r="O2007" i="6"/>
  <c r="R2006" i="6"/>
  <c r="Q2006" i="6"/>
  <c r="P2006" i="6"/>
  <c r="O2006" i="6"/>
  <c r="R2005" i="6"/>
  <c r="Q2005" i="6"/>
  <c r="P2005" i="6"/>
  <c r="O2005" i="6"/>
  <c r="R2004" i="6"/>
  <c r="Q2004" i="6"/>
  <c r="P2004" i="6"/>
  <c r="O2004" i="6"/>
  <c r="R2003" i="6"/>
  <c r="Q2003" i="6"/>
  <c r="P2003" i="6"/>
  <c r="O2003" i="6"/>
  <c r="R2002" i="6"/>
  <c r="Q2002" i="6"/>
  <c r="P2002" i="6"/>
  <c r="O2002" i="6"/>
  <c r="R2001" i="6"/>
  <c r="Q2001" i="6"/>
  <c r="P2001" i="6"/>
  <c r="O2001" i="6"/>
  <c r="R2000" i="6"/>
  <c r="Q2000" i="6"/>
  <c r="P2000" i="6"/>
  <c r="O2000" i="6"/>
  <c r="R1999" i="6"/>
  <c r="Q1999" i="6"/>
  <c r="P1999" i="6"/>
  <c r="O1999" i="6"/>
  <c r="R1998" i="6"/>
  <c r="Q1998" i="6"/>
  <c r="P1998" i="6"/>
  <c r="O1998" i="6"/>
  <c r="R1997" i="6"/>
  <c r="Q1997" i="6"/>
  <c r="P1997" i="6"/>
  <c r="O1997" i="6"/>
  <c r="R1996" i="6"/>
  <c r="Q1996" i="6"/>
  <c r="P1996" i="6"/>
  <c r="O1996" i="6"/>
  <c r="R1995" i="6"/>
  <c r="Q1995" i="6"/>
  <c r="P1995" i="6"/>
  <c r="O1995" i="6"/>
  <c r="R1994" i="6"/>
  <c r="Q1994" i="6"/>
  <c r="P1994" i="6"/>
  <c r="O1994" i="6"/>
  <c r="R1993" i="6"/>
  <c r="Q1993" i="6"/>
  <c r="P1993" i="6"/>
  <c r="O1993" i="6"/>
  <c r="R1992" i="6"/>
  <c r="Q1992" i="6"/>
  <c r="P1992" i="6"/>
  <c r="O1992" i="6"/>
  <c r="R1991" i="6"/>
  <c r="Q1991" i="6"/>
  <c r="P1991" i="6"/>
  <c r="O1991" i="6"/>
  <c r="R1990" i="6"/>
  <c r="Q1990" i="6"/>
  <c r="P1990" i="6"/>
  <c r="O1990" i="6"/>
  <c r="R1989" i="6"/>
  <c r="Q1989" i="6"/>
  <c r="P1989" i="6"/>
  <c r="O1989" i="6"/>
  <c r="R1988" i="6"/>
  <c r="Q1988" i="6"/>
  <c r="P1988" i="6"/>
  <c r="O1988" i="6"/>
  <c r="R1987" i="6"/>
  <c r="Q1987" i="6"/>
  <c r="P1987" i="6"/>
  <c r="O1987" i="6"/>
  <c r="R1986" i="6"/>
  <c r="Q1986" i="6"/>
  <c r="P1986" i="6"/>
  <c r="O1986" i="6"/>
  <c r="R1985" i="6"/>
  <c r="Q1985" i="6"/>
  <c r="P1985" i="6"/>
  <c r="O1985" i="6"/>
  <c r="R1984" i="6"/>
  <c r="Q1984" i="6"/>
  <c r="P1984" i="6"/>
  <c r="O1984" i="6"/>
  <c r="R1983" i="6"/>
  <c r="Q1983" i="6"/>
  <c r="P1983" i="6"/>
  <c r="O1983" i="6"/>
  <c r="R1982" i="6"/>
  <c r="Q1982" i="6"/>
  <c r="P1982" i="6"/>
  <c r="O1982" i="6"/>
  <c r="R1981" i="6"/>
  <c r="Q1981" i="6"/>
  <c r="P1981" i="6"/>
  <c r="O1981" i="6"/>
  <c r="R1980" i="6"/>
  <c r="Q1980" i="6"/>
  <c r="P1980" i="6"/>
  <c r="O1980" i="6"/>
  <c r="R1979" i="6"/>
  <c r="Q1979" i="6"/>
  <c r="P1979" i="6"/>
  <c r="O1979" i="6"/>
  <c r="R1978" i="6"/>
  <c r="Q1978" i="6"/>
  <c r="P1978" i="6"/>
  <c r="O1978" i="6"/>
  <c r="R1977" i="6"/>
  <c r="Q1977" i="6"/>
  <c r="P1977" i="6"/>
  <c r="O1977" i="6"/>
  <c r="R1976" i="6"/>
  <c r="Q1976" i="6"/>
  <c r="P1976" i="6"/>
  <c r="O1976" i="6"/>
  <c r="R1975" i="6"/>
  <c r="Q1975" i="6"/>
  <c r="P1975" i="6"/>
  <c r="O1975" i="6"/>
  <c r="R1974" i="6"/>
  <c r="Q1974" i="6"/>
  <c r="P1974" i="6"/>
  <c r="O1974" i="6"/>
  <c r="R1973" i="6"/>
  <c r="Q1973" i="6"/>
  <c r="P1973" i="6"/>
  <c r="O1973" i="6"/>
  <c r="R1972" i="6"/>
  <c r="Q1972" i="6"/>
  <c r="P1972" i="6"/>
  <c r="O1972" i="6"/>
  <c r="R1971" i="6"/>
  <c r="Q1971" i="6"/>
  <c r="P1971" i="6"/>
  <c r="O1971" i="6"/>
  <c r="R1970" i="6"/>
  <c r="Q1970" i="6"/>
  <c r="P1970" i="6"/>
  <c r="O1970" i="6"/>
  <c r="R1969" i="6"/>
  <c r="Q1969" i="6"/>
  <c r="P1969" i="6"/>
  <c r="O1969" i="6"/>
  <c r="R1968" i="6"/>
  <c r="Q1968" i="6"/>
  <c r="P1968" i="6"/>
  <c r="O1968" i="6"/>
  <c r="R1967" i="6"/>
  <c r="Q1967" i="6"/>
  <c r="P1967" i="6"/>
  <c r="O1967" i="6"/>
  <c r="R1966" i="6"/>
  <c r="Q1966" i="6"/>
  <c r="P1966" i="6"/>
  <c r="O1966" i="6"/>
  <c r="R1965" i="6"/>
  <c r="Q1965" i="6"/>
  <c r="P1965" i="6"/>
  <c r="O1965" i="6"/>
  <c r="R1964" i="6"/>
  <c r="Q1964" i="6"/>
  <c r="P1964" i="6"/>
  <c r="O1964" i="6"/>
  <c r="R1963" i="6"/>
  <c r="Q1963" i="6"/>
  <c r="P1963" i="6"/>
  <c r="O1963" i="6"/>
  <c r="R1962" i="6"/>
  <c r="Q1962" i="6"/>
  <c r="P1962" i="6"/>
  <c r="O1962" i="6"/>
  <c r="R1961" i="6"/>
  <c r="Q1961" i="6"/>
  <c r="P1961" i="6"/>
  <c r="O1961" i="6"/>
  <c r="R1960" i="6"/>
  <c r="Q1960" i="6"/>
  <c r="P1960" i="6"/>
  <c r="O1960" i="6"/>
  <c r="R1959" i="6"/>
  <c r="Q1959" i="6"/>
  <c r="P1959" i="6"/>
  <c r="O1959" i="6"/>
  <c r="R1958" i="6"/>
  <c r="Q1958" i="6"/>
  <c r="P1958" i="6"/>
  <c r="O1958" i="6"/>
  <c r="R1957" i="6"/>
  <c r="Q1957" i="6"/>
  <c r="P1957" i="6"/>
  <c r="O1957" i="6"/>
  <c r="R1956" i="6"/>
  <c r="Q1956" i="6"/>
  <c r="P1956" i="6"/>
  <c r="O1956" i="6"/>
  <c r="R1955" i="6"/>
  <c r="Q1955" i="6"/>
  <c r="P1955" i="6"/>
  <c r="O1955" i="6"/>
  <c r="R1954" i="6"/>
  <c r="Q1954" i="6"/>
  <c r="P1954" i="6"/>
  <c r="O1954" i="6"/>
  <c r="R1953" i="6"/>
  <c r="Q1953" i="6"/>
  <c r="P1953" i="6"/>
  <c r="O1953" i="6"/>
  <c r="R1952" i="6"/>
  <c r="Q1952" i="6"/>
  <c r="P1952" i="6"/>
  <c r="O1952" i="6"/>
  <c r="R1951" i="6"/>
  <c r="Q1951" i="6"/>
  <c r="P1951" i="6"/>
  <c r="O1951" i="6"/>
  <c r="R1950" i="6"/>
  <c r="Q1950" i="6"/>
  <c r="P1950" i="6"/>
  <c r="O1950" i="6"/>
  <c r="R1949" i="6"/>
  <c r="Q1949" i="6"/>
  <c r="P1949" i="6"/>
  <c r="O1949" i="6"/>
  <c r="R1948" i="6"/>
  <c r="Q1948" i="6"/>
  <c r="P1948" i="6"/>
  <c r="O1948" i="6"/>
  <c r="R1947" i="6"/>
  <c r="Q1947" i="6"/>
  <c r="P1947" i="6"/>
  <c r="O1947" i="6"/>
  <c r="R1946" i="6"/>
  <c r="Q1946" i="6"/>
  <c r="P1946" i="6"/>
  <c r="O1946" i="6"/>
  <c r="R1945" i="6"/>
  <c r="Q1945" i="6"/>
  <c r="P1945" i="6"/>
  <c r="O1945" i="6"/>
  <c r="R1944" i="6"/>
  <c r="Q1944" i="6"/>
  <c r="P1944" i="6"/>
  <c r="O1944" i="6"/>
  <c r="R1943" i="6"/>
  <c r="Q1943" i="6"/>
  <c r="P1943" i="6"/>
  <c r="O1943" i="6"/>
  <c r="R1942" i="6"/>
  <c r="Q1942" i="6"/>
  <c r="P1942" i="6"/>
  <c r="O1942" i="6"/>
  <c r="R1941" i="6"/>
  <c r="Q1941" i="6"/>
  <c r="P1941" i="6"/>
  <c r="O1941" i="6"/>
  <c r="R1940" i="6"/>
  <c r="Q1940" i="6"/>
  <c r="P1940" i="6"/>
  <c r="O1940" i="6"/>
  <c r="R1939" i="6"/>
  <c r="Q1939" i="6"/>
  <c r="P1939" i="6"/>
  <c r="O1939" i="6"/>
  <c r="R1938" i="6"/>
  <c r="Q1938" i="6"/>
  <c r="P1938" i="6"/>
  <c r="O1938" i="6"/>
  <c r="R1937" i="6"/>
  <c r="Q1937" i="6"/>
  <c r="P1937" i="6"/>
  <c r="O1937" i="6"/>
  <c r="R1936" i="6"/>
  <c r="Q1936" i="6"/>
  <c r="P1936" i="6"/>
  <c r="O1936" i="6"/>
  <c r="R1935" i="6"/>
  <c r="Q1935" i="6"/>
  <c r="P1935" i="6"/>
  <c r="O1935" i="6"/>
  <c r="R1934" i="6"/>
  <c r="Q1934" i="6"/>
  <c r="P1934" i="6"/>
  <c r="O1934" i="6"/>
  <c r="R1933" i="6"/>
  <c r="Q1933" i="6"/>
  <c r="P1933" i="6"/>
  <c r="O1933" i="6"/>
  <c r="R1932" i="6"/>
  <c r="Q1932" i="6"/>
  <c r="P1932" i="6"/>
  <c r="O1932" i="6"/>
  <c r="R1931" i="6"/>
  <c r="Q1931" i="6"/>
  <c r="P1931" i="6"/>
  <c r="O1931" i="6"/>
  <c r="R1930" i="6"/>
  <c r="Q1930" i="6"/>
  <c r="P1930" i="6"/>
  <c r="O1930" i="6"/>
  <c r="R1929" i="6"/>
  <c r="Q1929" i="6"/>
  <c r="P1929" i="6"/>
  <c r="O1929" i="6"/>
  <c r="R1928" i="6"/>
  <c r="Q1928" i="6"/>
  <c r="P1928" i="6"/>
  <c r="O1928" i="6"/>
  <c r="R1927" i="6"/>
  <c r="Q1927" i="6"/>
  <c r="P1927" i="6"/>
  <c r="O1927" i="6"/>
  <c r="R1926" i="6"/>
  <c r="Q1926" i="6"/>
  <c r="P1926" i="6"/>
  <c r="O1926" i="6"/>
  <c r="R1925" i="6"/>
  <c r="Q1925" i="6"/>
  <c r="P1925" i="6"/>
  <c r="O1925" i="6"/>
  <c r="R1924" i="6"/>
  <c r="Q1924" i="6"/>
  <c r="P1924" i="6"/>
  <c r="O1924" i="6"/>
  <c r="R1923" i="6"/>
  <c r="Q1923" i="6"/>
  <c r="P1923" i="6"/>
  <c r="O1923" i="6"/>
  <c r="R1922" i="6"/>
  <c r="Q1922" i="6"/>
  <c r="P1922" i="6"/>
  <c r="O1922" i="6"/>
  <c r="R1921" i="6"/>
  <c r="Q1921" i="6"/>
  <c r="P1921" i="6"/>
  <c r="O1921" i="6"/>
  <c r="R1920" i="6"/>
  <c r="Q1920" i="6"/>
  <c r="P1920" i="6"/>
  <c r="O1920" i="6"/>
  <c r="R1919" i="6"/>
  <c r="Q1919" i="6"/>
  <c r="P1919" i="6"/>
  <c r="O1919" i="6"/>
  <c r="R1918" i="6"/>
  <c r="Q1918" i="6"/>
  <c r="P1918" i="6"/>
  <c r="O1918" i="6"/>
  <c r="R1917" i="6"/>
  <c r="Q1917" i="6"/>
  <c r="P1917" i="6"/>
  <c r="O1917" i="6"/>
  <c r="R1916" i="6"/>
  <c r="Q1916" i="6"/>
  <c r="P1916" i="6"/>
  <c r="O1916" i="6"/>
  <c r="R1915" i="6"/>
  <c r="Q1915" i="6"/>
  <c r="P1915" i="6"/>
  <c r="O1915" i="6"/>
  <c r="R1914" i="6"/>
  <c r="Q1914" i="6"/>
  <c r="P1914" i="6"/>
  <c r="O1914" i="6"/>
  <c r="R1913" i="6"/>
  <c r="Q1913" i="6"/>
  <c r="P1913" i="6"/>
  <c r="O1913" i="6"/>
  <c r="R1912" i="6"/>
  <c r="Q1912" i="6"/>
  <c r="P1912" i="6"/>
  <c r="O1912" i="6"/>
  <c r="R1911" i="6"/>
  <c r="Q1911" i="6"/>
  <c r="P1911" i="6"/>
  <c r="O1911" i="6"/>
  <c r="R1910" i="6"/>
  <c r="Q1910" i="6"/>
  <c r="P1910" i="6"/>
  <c r="O1910" i="6"/>
  <c r="R1909" i="6"/>
  <c r="Q1909" i="6"/>
  <c r="P1909" i="6"/>
  <c r="O1909" i="6"/>
  <c r="R1908" i="6"/>
  <c r="Q1908" i="6"/>
  <c r="P1908" i="6"/>
  <c r="O1908" i="6"/>
  <c r="R1907" i="6"/>
  <c r="Q1907" i="6"/>
  <c r="P1907" i="6"/>
  <c r="O1907" i="6"/>
  <c r="R1906" i="6"/>
  <c r="Q1906" i="6"/>
  <c r="P1906" i="6"/>
  <c r="O1906" i="6"/>
  <c r="R1905" i="6"/>
  <c r="Q1905" i="6"/>
  <c r="P1905" i="6"/>
  <c r="O1905" i="6"/>
  <c r="R1904" i="6"/>
  <c r="Q1904" i="6"/>
  <c r="P1904" i="6"/>
  <c r="O1904" i="6"/>
  <c r="R1903" i="6"/>
  <c r="Q1903" i="6"/>
  <c r="P1903" i="6"/>
  <c r="O1903" i="6"/>
  <c r="R1902" i="6"/>
  <c r="Q1902" i="6"/>
  <c r="P1902" i="6"/>
  <c r="O1902" i="6"/>
  <c r="R1901" i="6"/>
  <c r="Q1901" i="6"/>
  <c r="P1901" i="6"/>
  <c r="O1901" i="6"/>
  <c r="R1900" i="6"/>
  <c r="Q1900" i="6"/>
  <c r="P1900" i="6"/>
  <c r="O1900" i="6"/>
  <c r="R1899" i="6"/>
  <c r="Q1899" i="6"/>
  <c r="P1899" i="6"/>
  <c r="O1899" i="6"/>
  <c r="R1898" i="6"/>
  <c r="Q1898" i="6"/>
  <c r="P1898" i="6"/>
  <c r="O1898" i="6"/>
  <c r="R1897" i="6"/>
  <c r="Q1897" i="6"/>
  <c r="P1897" i="6"/>
  <c r="O1897" i="6"/>
  <c r="R1896" i="6"/>
  <c r="Q1896" i="6"/>
  <c r="P1896" i="6"/>
  <c r="O1896" i="6"/>
  <c r="R1895" i="6"/>
  <c r="Q1895" i="6"/>
  <c r="P1895" i="6"/>
  <c r="O1895" i="6"/>
  <c r="R1894" i="6"/>
  <c r="Q1894" i="6"/>
  <c r="P1894" i="6"/>
  <c r="O1894" i="6"/>
  <c r="R1893" i="6"/>
  <c r="Q1893" i="6"/>
  <c r="P1893" i="6"/>
  <c r="O1893" i="6"/>
  <c r="R1892" i="6"/>
  <c r="Q1892" i="6"/>
  <c r="P1892" i="6"/>
  <c r="O1892" i="6"/>
  <c r="R1891" i="6"/>
  <c r="Q1891" i="6"/>
  <c r="P1891" i="6"/>
  <c r="O1891" i="6"/>
  <c r="R1890" i="6"/>
  <c r="Q1890" i="6"/>
  <c r="P1890" i="6"/>
  <c r="O1890" i="6"/>
  <c r="R1889" i="6"/>
  <c r="Q1889" i="6"/>
  <c r="P1889" i="6"/>
  <c r="O1889" i="6"/>
  <c r="R1888" i="6"/>
  <c r="Q1888" i="6"/>
  <c r="P1888" i="6"/>
  <c r="O1888" i="6"/>
  <c r="R1887" i="6"/>
  <c r="Q1887" i="6"/>
  <c r="P1887" i="6"/>
  <c r="O1887" i="6"/>
  <c r="R1886" i="6"/>
  <c r="Q1886" i="6"/>
  <c r="P1886" i="6"/>
  <c r="O1886" i="6"/>
  <c r="R1885" i="6"/>
  <c r="Q1885" i="6"/>
  <c r="P1885" i="6"/>
  <c r="O1885" i="6"/>
  <c r="R1884" i="6"/>
  <c r="Q1884" i="6"/>
  <c r="P1884" i="6"/>
  <c r="O1884" i="6"/>
  <c r="R1883" i="6"/>
  <c r="Q1883" i="6"/>
  <c r="P1883" i="6"/>
  <c r="O1883" i="6"/>
  <c r="R1882" i="6"/>
  <c r="Q1882" i="6"/>
  <c r="P1882" i="6"/>
  <c r="O1882" i="6"/>
  <c r="R1881" i="6"/>
  <c r="Q1881" i="6"/>
  <c r="P1881" i="6"/>
  <c r="O1881" i="6"/>
  <c r="R1880" i="6"/>
  <c r="Q1880" i="6"/>
  <c r="P1880" i="6"/>
  <c r="O1880" i="6"/>
  <c r="R1879" i="6"/>
  <c r="Q1879" i="6"/>
  <c r="P1879" i="6"/>
  <c r="O1879" i="6"/>
  <c r="R1878" i="6"/>
  <c r="Q1878" i="6"/>
  <c r="P1878" i="6"/>
  <c r="O1878" i="6"/>
  <c r="R1877" i="6"/>
  <c r="Q1877" i="6"/>
  <c r="P1877" i="6"/>
  <c r="O1877" i="6"/>
  <c r="R1876" i="6"/>
  <c r="Q1876" i="6"/>
  <c r="P1876" i="6"/>
  <c r="O1876" i="6"/>
  <c r="R1875" i="6"/>
  <c r="Q1875" i="6"/>
  <c r="P1875" i="6"/>
  <c r="O1875" i="6"/>
  <c r="R1874" i="6"/>
  <c r="Q1874" i="6"/>
  <c r="P1874" i="6"/>
  <c r="O1874" i="6"/>
  <c r="R1873" i="6"/>
  <c r="Q1873" i="6"/>
  <c r="P1873" i="6"/>
  <c r="O1873" i="6"/>
  <c r="R1872" i="6"/>
  <c r="Q1872" i="6"/>
  <c r="P1872" i="6"/>
  <c r="O1872" i="6"/>
  <c r="R1871" i="6"/>
  <c r="Q1871" i="6"/>
  <c r="P1871" i="6"/>
  <c r="O1871" i="6"/>
  <c r="R1870" i="6"/>
  <c r="Q1870" i="6"/>
  <c r="P1870" i="6"/>
  <c r="O1870" i="6"/>
  <c r="R1869" i="6"/>
  <c r="Q1869" i="6"/>
  <c r="P1869" i="6"/>
  <c r="O1869" i="6"/>
  <c r="R1868" i="6"/>
  <c r="Q1868" i="6"/>
  <c r="P1868" i="6"/>
  <c r="O1868" i="6"/>
  <c r="R1867" i="6"/>
  <c r="Q1867" i="6"/>
  <c r="P1867" i="6"/>
  <c r="O1867" i="6"/>
  <c r="R1866" i="6"/>
  <c r="Q1866" i="6"/>
  <c r="P1866" i="6"/>
  <c r="O1866" i="6"/>
  <c r="R1865" i="6"/>
  <c r="Q1865" i="6"/>
  <c r="P1865" i="6"/>
  <c r="O1865" i="6"/>
  <c r="R1864" i="6"/>
  <c r="Q1864" i="6"/>
  <c r="P1864" i="6"/>
  <c r="O1864" i="6"/>
  <c r="R1863" i="6"/>
  <c r="Q1863" i="6"/>
  <c r="P1863" i="6"/>
  <c r="O1863" i="6"/>
  <c r="R1862" i="6"/>
  <c r="Q1862" i="6"/>
  <c r="P1862" i="6"/>
  <c r="O1862" i="6"/>
  <c r="R1861" i="6"/>
  <c r="Q1861" i="6"/>
  <c r="P1861" i="6"/>
  <c r="O1861" i="6"/>
  <c r="R1860" i="6"/>
  <c r="Q1860" i="6"/>
  <c r="P1860" i="6"/>
  <c r="O1860" i="6"/>
  <c r="R1859" i="6"/>
  <c r="Q1859" i="6"/>
  <c r="P1859" i="6"/>
  <c r="O1859" i="6"/>
  <c r="R1858" i="6"/>
  <c r="Q1858" i="6"/>
  <c r="P1858" i="6"/>
  <c r="O1858" i="6"/>
  <c r="R1857" i="6"/>
  <c r="Q1857" i="6"/>
  <c r="P1857" i="6"/>
  <c r="O1857" i="6"/>
  <c r="R1856" i="6"/>
  <c r="Q1856" i="6"/>
  <c r="P1856" i="6"/>
  <c r="O1856" i="6"/>
  <c r="R1855" i="6"/>
  <c r="Q1855" i="6"/>
  <c r="P1855" i="6"/>
  <c r="O1855" i="6"/>
  <c r="R1854" i="6"/>
  <c r="Q1854" i="6"/>
  <c r="P1854" i="6"/>
  <c r="O1854" i="6"/>
  <c r="R1853" i="6"/>
  <c r="Q1853" i="6"/>
  <c r="P1853" i="6"/>
  <c r="O1853" i="6"/>
  <c r="R1852" i="6"/>
  <c r="Q1852" i="6"/>
  <c r="P1852" i="6"/>
  <c r="O1852" i="6"/>
  <c r="R1851" i="6"/>
  <c r="Q1851" i="6"/>
  <c r="P1851" i="6"/>
  <c r="O1851" i="6"/>
  <c r="R1850" i="6"/>
  <c r="Q1850" i="6"/>
  <c r="P1850" i="6"/>
  <c r="O1850" i="6"/>
  <c r="R1849" i="6"/>
  <c r="Q1849" i="6"/>
  <c r="P1849" i="6"/>
  <c r="O1849" i="6"/>
  <c r="R1848" i="6"/>
  <c r="Q1848" i="6"/>
  <c r="P1848" i="6"/>
  <c r="O1848" i="6"/>
  <c r="R1847" i="6"/>
  <c r="Q1847" i="6"/>
  <c r="P1847" i="6"/>
  <c r="O1847" i="6"/>
  <c r="R1846" i="6"/>
  <c r="Q1846" i="6"/>
  <c r="P1846" i="6"/>
  <c r="O1846" i="6"/>
  <c r="R1845" i="6"/>
  <c r="Q1845" i="6"/>
  <c r="P1845" i="6"/>
  <c r="O1845" i="6"/>
  <c r="R1844" i="6"/>
  <c r="Q1844" i="6"/>
  <c r="P1844" i="6"/>
  <c r="O1844" i="6"/>
  <c r="R1843" i="6"/>
  <c r="Q1843" i="6"/>
  <c r="P1843" i="6"/>
  <c r="O1843" i="6"/>
  <c r="R1842" i="6"/>
  <c r="Q1842" i="6"/>
  <c r="P1842" i="6"/>
  <c r="O1842" i="6"/>
  <c r="R1841" i="6"/>
  <c r="Q1841" i="6"/>
  <c r="P1841" i="6"/>
  <c r="O1841" i="6"/>
  <c r="R1840" i="6"/>
  <c r="Q1840" i="6"/>
  <c r="P1840" i="6"/>
  <c r="O1840" i="6"/>
  <c r="R1839" i="6"/>
  <c r="Q1839" i="6"/>
  <c r="P1839" i="6"/>
  <c r="O1839" i="6"/>
  <c r="R1838" i="6"/>
  <c r="Q1838" i="6"/>
  <c r="P1838" i="6"/>
  <c r="O1838" i="6"/>
  <c r="R1837" i="6"/>
  <c r="Q1837" i="6"/>
  <c r="P1837" i="6"/>
  <c r="O1837" i="6"/>
  <c r="R1836" i="6"/>
  <c r="Q1836" i="6"/>
  <c r="P1836" i="6"/>
  <c r="O1836" i="6"/>
  <c r="R1835" i="6"/>
  <c r="Q1835" i="6"/>
  <c r="P1835" i="6"/>
  <c r="O1835" i="6"/>
  <c r="R1834" i="6"/>
  <c r="Q1834" i="6"/>
  <c r="P1834" i="6"/>
  <c r="O1834" i="6"/>
  <c r="R1833" i="6"/>
  <c r="Q1833" i="6"/>
  <c r="P1833" i="6"/>
  <c r="O1833" i="6"/>
  <c r="R1832" i="6"/>
  <c r="Q1832" i="6"/>
  <c r="P1832" i="6"/>
  <c r="O1832" i="6"/>
  <c r="R1831" i="6"/>
  <c r="Q1831" i="6"/>
  <c r="P1831" i="6"/>
  <c r="O1831" i="6"/>
  <c r="R1830" i="6"/>
  <c r="Q1830" i="6"/>
  <c r="P1830" i="6"/>
  <c r="O1830" i="6"/>
  <c r="R1829" i="6"/>
  <c r="Q1829" i="6"/>
  <c r="P1829" i="6"/>
  <c r="O1829" i="6"/>
  <c r="R1828" i="6"/>
  <c r="Q1828" i="6"/>
  <c r="P1828" i="6"/>
  <c r="O1828" i="6"/>
  <c r="R1827" i="6"/>
  <c r="Q1827" i="6"/>
  <c r="P1827" i="6"/>
  <c r="O1827" i="6"/>
  <c r="R1826" i="6"/>
  <c r="Q1826" i="6"/>
  <c r="P1826" i="6"/>
  <c r="O1826" i="6"/>
  <c r="R1825" i="6"/>
  <c r="Q1825" i="6"/>
  <c r="P1825" i="6"/>
  <c r="O1825" i="6"/>
  <c r="R1824" i="6"/>
  <c r="Q1824" i="6"/>
  <c r="P1824" i="6"/>
  <c r="O1824" i="6"/>
  <c r="R1823" i="6"/>
  <c r="Q1823" i="6"/>
  <c r="P1823" i="6"/>
  <c r="O1823" i="6"/>
  <c r="R1822" i="6"/>
  <c r="Q1822" i="6"/>
  <c r="P1822" i="6"/>
  <c r="O1822" i="6"/>
  <c r="R1821" i="6"/>
  <c r="Q1821" i="6"/>
  <c r="P1821" i="6"/>
  <c r="O1821" i="6"/>
  <c r="R1820" i="6"/>
  <c r="Q1820" i="6"/>
  <c r="P1820" i="6"/>
  <c r="O1820" i="6"/>
  <c r="R1819" i="6"/>
  <c r="Q1819" i="6"/>
  <c r="P1819" i="6"/>
  <c r="O1819" i="6"/>
  <c r="R1818" i="6"/>
  <c r="Q1818" i="6"/>
  <c r="P1818" i="6"/>
  <c r="O1818" i="6"/>
  <c r="R1817" i="6"/>
  <c r="Q1817" i="6"/>
  <c r="P1817" i="6"/>
  <c r="O1817" i="6"/>
  <c r="R1816" i="6"/>
  <c r="Q1816" i="6"/>
  <c r="P1816" i="6"/>
  <c r="O1816" i="6"/>
  <c r="R1815" i="6"/>
  <c r="Q1815" i="6"/>
  <c r="P1815" i="6"/>
  <c r="O1815" i="6"/>
  <c r="R1814" i="6"/>
  <c r="Q1814" i="6"/>
  <c r="P1814" i="6"/>
  <c r="O1814" i="6"/>
  <c r="R1813" i="6"/>
  <c r="Q1813" i="6"/>
  <c r="P1813" i="6"/>
  <c r="O1813" i="6"/>
  <c r="R1812" i="6"/>
  <c r="Q1812" i="6"/>
  <c r="P1812" i="6"/>
  <c r="O1812" i="6"/>
  <c r="R1811" i="6"/>
  <c r="Q1811" i="6"/>
  <c r="P1811" i="6"/>
  <c r="O1811" i="6"/>
  <c r="R1810" i="6"/>
  <c r="Q1810" i="6"/>
  <c r="P1810" i="6"/>
  <c r="O1810" i="6"/>
  <c r="R1809" i="6"/>
  <c r="Q1809" i="6"/>
  <c r="P1809" i="6"/>
  <c r="O1809" i="6"/>
  <c r="R1808" i="6"/>
  <c r="Q1808" i="6"/>
  <c r="P1808" i="6"/>
  <c r="O1808" i="6"/>
  <c r="R1807" i="6"/>
  <c r="Q1807" i="6"/>
  <c r="P1807" i="6"/>
  <c r="O1807" i="6"/>
  <c r="R1806" i="6"/>
  <c r="Q1806" i="6"/>
  <c r="P1806" i="6"/>
  <c r="O1806" i="6"/>
  <c r="R1805" i="6"/>
  <c r="Q1805" i="6"/>
  <c r="P1805" i="6"/>
  <c r="O1805" i="6"/>
  <c r="R1804" i="6"/>
  <c r="Q1804" i="6"/>
  <c r="P1804" i="6"/>
  <c r="O1804" i="6"/>
  <c r="R1803" i="6"/>
  <c r="Q1803" i="6"/>
  <c r="P1803" i="6"/>
  <c r="O1803" i="6"/>
  <c r="R1802" i="6"/>
  <c r="Q1802" i="6"/>
  <c r="P1802" i="6"/>
  <c r="O1802" i="6"/>
  <c r="R1801" i="6"/>
  <c r="Q1801" i="6"/>
  <c r="P1801" i="6"/>
  <c r="O1801" i="6"/>
  <c r="R1800" i="6"/>
  <c r="Q1800" i="6"/>
  <c r="P1800" i="6"/>
  <c r="O1800" i="6"/>
  <c r="R1799" i="6"/>
  <c r="Q1799" i="6"/>
  <c r="P1799" i="6"/>
  <c r="O1799" i="6"/>
  <c r="R1798" i="6"/>
  <c r="Q1798" i="6"/>
  <c r="P1798" i="6"/>
  <c r="O1798" i="6"/>
  <c r="R1797" i="6"/>
  <c r="Q1797" i="6"/>
  <c r="P1797" i="6"/>
  <c r="O1797" i="6"/>
  <c r="R1796" i="6"/>
  <c r="Q1796" i="6"/>
  <c r="P1796" i="6"/>
  <c r="O1796" i="6"/>
  <c r="R1795" i="6"/>
  <c r="Q1795" i="6"/>
  <c r="P1795" i="6"/>
  <c r="O1795" i="6"/>
  <c r="R1794" i="6"/>
  <c r="Q1794" i="6"/>
  <c r="P1794" i="6"/>
  <c r="O1794" i="6"/>
  <c r="R1793" i="6"/>
  <c r="Q1793" i="6"/>
  <c r="P1793" i="6"/>
  <c r="O1793" i="6"/>
  <c r="R1792" i="6"/>
  <c r="Q1792" i="6"/>
  <c r="P1792" i="6"/>
  <c r="O1792" i="6"/>
  <c r="R1791" i="6"/>
  <c r="Q1791" i="6"/>
  <c r="P1791" i="6"/>
  <c r="O1791" i="6"/>
  <c r="R1790" i="6"/>
  <c r="Q1790" i="6"/>
  <c r="P1790" i="6"/>
  <c r="O1790" i="6"/>
  <c r="R1789" i="6"/>
  <c r="Q1789" i="6"/>
  <c r="P1789" i="6"/>
  <c r="O1789" i="6"/>
  <c r="R1788" i="6"/>
  <c r="Q1788" i="6"/>
  <c r="P1788" i="6"/>
  <c r="O1788" i="6"/>
  <c r="R1787" i="6"/>
  <c r="Q1787" i="6"/>
  <c r="P1787" i="6"/>
  <c r="O1787" i="6"/>
  <c r="R1786" i="6"/>
  <c r="Q1786" i="6"/>
  <c r="P1786" i="6"/>
  <c r="O1786" i="6"/>
  <c r="R1785" i="6"/>
  <c r="Q1785" i="6"/>
  <c r="P1785" i="6"/>
  <c r="O1785" i="6"/>
  <c r="R1784" i="6"/>
  <c r="Q1784" i="6"/>
  <c r="P1784" i="6"/>
  <c r="O1784" i="6"/>
  <c r="R1783" i="6"/>
  <c r="Q1783" i="6"/>
  <c r="P1783" i="6"/>
  <c r="O1783" i="6"/>
  <c r="R1782" i="6"/>
  <c r="Q1782" i="6"/>
  <c r="P1782" i="6"/>
  <c r="O1782" i="6"/>
  <c r="R1781" i="6"/>
  <c r="Q1781" i="6"/>
  <c r="P1781" i="6"/>
  <c r="O1781" i="6"/>
  <c r="R1780" i="6"/>
  <c r="Q1780" i="6"/>
  <c r="P1780" i="6"/>
  <c r="O1780" i="6"/>
  <c r="R1779" i="6"/>
  <c r="Q1779" i="6"/>
  <c r="P1779" i="6"/>
  <c r="O1779" i="6"/>
  <c r="R1778" i="6"/>
  <c r="Q1778" i="6"/>
  <c r="P1778" i="6"/>
  <c r="O1778" i="6"/>
  <c r="R1777" i="6"/>
  <c r="Q1777" i="6"/>
  <c r="P1777" i="6"/>
  <c r="O1777" i="6"/>
  <c r="R1776" i="6"/>
  <c r="Q1776" i="6"/>
  <c r="P1776" i="6"/>
  <c r="O1776" i="6"/>
  <c r="R1775" i="6"/>
  <c r="Q1775" i="6"/>
  <c r="P1775" i="6"/>
  <c r="O1775" i="6"/>
  <c r="R1774" i="6"/>
  <c r="Q1774" i="6"/>
  <c r="P1774" i="6"/>
  <c r="O1774" i="6"/>
  <c r="R1773" i="6"/>
  <c r="Q1773" i="6"/>
  <c r="P1773" i="6"/>
  <c r="O1773" i="6"/>
  <c r="R1772" i="6"/>
  <c r="Q1772" i="6"/>
  <c r="P1772" i="6"/>
  <c r="O1772" i="6"/>
  <c r="R1771" i="6"/>
  <c r="Q1771" i="6"/>
  <c r="P1771" i="6"/>
  <c r="O1771" i="6"/>
  <c r="R1770" i="6"/>
  <c r="Q1770" i="6"/>
  <c r="P1770" i="6"/>
  <c r="O1770" i="6"/>
  <c r="R1769" i="6"/>
  <c r="Q1769" i="6"/>
  <c r="P1769" i="6"/>
  <c r="O1769" i="6"/>
  <c r="R1768" i="6"/>
  <c r="Q1768" i="6"/>
  <c r="P1768" i="6"/>
  <c r="O1768" i="6"/>
  <c r="R1767" i="6"/>
  <c r="Q1767" i="6"/>
  <c r="P1767" i="6"/>
  <c r="O1767" i="6"/>
  <c r="R1766" i="6"/>
  <c r="Q1766" i="6"/>
  <c r="P1766" i="6"/>
  <c r="O1766" i="6"/>
  <c r="R1765" i="6"/>
  <c r="Q1765" i="6"/>
  <c r="P1765" i="6"/>
  <c r="O1765" i="6"/>
  <c r="R1764" i="6"/>
  <c r="Q1764" i="6"/>
  <c r="P1764" i="6"/>
  <c r="O1764" i="6"/>
  <c r="R1763" i="6"/>
  <c r="Q1763" i="6"/>
  <c r="P1763" i="6"/>
  <c r="O1763" i="6"/>
  <c r="R1762" i="6"/>
  <c r="Q1762" i="6"/>
  <c r="P1762" i="6"/>
  <c r="O1762" i="6"/>
  <c r="R1761" i="6"/>
  <c r="Q1761" i="6"/>
  <c r="P1761" i="6"/>
  <c r="O1761" i="6"/>
  <c r="R1760" i="6"/>
  <c r="Q1760" i="6"/>
  <c r="P1760" i="6"/>
  <c r="O1760" i="6"/>
  <c r="R1759" i="6"/>
  <c r="Q1759" i="6"/>
  <c r="P1759" i="6"/>
  <c r="O1759" i="6"/>
  <c r="R1758" i="6"/>
  <c r="Q1758" i="6"/>
  <c r="P1758" i="6"/>
  <c r="O1758" i="6"/>
  <c r="R1757" i="6"/>
  <c r="Q1757" i="6"/>
  <c r="P1757" i="6"/>
  <c r="O1757" i="6"/>
  <c r="R1756" i="6"/>
  <c r="Q1756" i="6"/>
  <c r="P1756" i="6"/>
  <c r="O1756" i="6"/>
  <c r="R1755" i="6"/>
  <c r="Q1755" i="6"/>
  <c r="P1755" i="6"/>
  <c r="O1755" i="6"/>
  <c r="R1754" i="6"/>
  <c r="Q1754" i="6"/>
  <c r="P1754" i="6"/>
  <c r="O1754" i="6"/>
  <c r="R1753" i="6"/>
  <c r="Q1753" i="6"/>
  <c r="P1753" i="6"/>
  <c r="O1753" i="6"/>
  <c r="R1752" i="6"/>
  <c r="Q1752" i="6"/>
  <c r="P1752" i="6"/>
  <c r="O1752" i="6"/>
  <c r="R1751" i="6"/>
  <c r="Q1751" i="6"/>
  <c r="P1751" i="6"/>
  <c r="O1751" i="6"/>
  <c r="R1750" i="6"/>
  <c r="Q1750" i="6"/>
  <c r="P1750" i="6"/>
  <c r="O1750" i="6"/>
  <c r="R1749" i="6"/>
  <c r="Q1749" i="6"/>
  <c r="P1749" i="6"/>
  <c r="O1749" i="6"/>
  <c r="R1748" i="6"/>
  <c r="Q1748" i="6"/>
  <c r="P1748" i="6"/>
  <c r="O1748" i="6"/>
  <c r="R1747" i="6"/>
  <c r="Q1747" i="6"/>
  <c r="P1747" i="6"/>
  <c r="O1747" i="6"/>
  <c r="R1746" i="6"/>
  <c r="Q1746" i="6"/>
  <c r="P1746" i="6"/>
  <c r="O1746" i="6"/>
  <c r="R1745" i="6"/>
  <c r="Q1745" i="6"/>
  <c r="P1745" i="6"/>
  <c r="O1745" i="6"/>
  <c r="R1744" i="6"/>
  <c r="Q1744" i="6"/>
  <c r="P1744" i="6"/>
  <c r="O1744" i="6"/>
  <c r="R1743" i="6"/>
  <c r="Q1743" i="6"/>
  <c r="P1743" i="6"/>
  <c r="O1743" i="6"/>
  <c r="R1742" i="6"/>
  <c r="Q1742" i="6"/>
  <c r="P1742" i="6"/>
  <c r="O1742" i="6"/>
  <c r="R1741" i="6"/>
  <c r="Q1741" i="6"/>
  <c r="P1741" i="6"/>
  <c r="O1741" i="6"/>
  <c r="R1740" i="6"/>
  <c r="Q1740" i="6"/>
  <c r="P1740" i="6"/>
  <c r="O1740" i="6"/>
  <c r="R1739" i="6"/>
  <c r="Q1739" i="6"/>
  <c r="P1739" i="6"/>
  <c r="O1739" i="6"/>
  <c r="R1738" i="6"/>
  <c r="Q1738" i="6"/>
  <c r="P1738" i="6"/>
  <c r="O1738" i="6"/>
  <c r="R1737" i="6"/>
  <c r="Q1737" i="6"/>
  <c r="P1737" i="6"/>
  <c r="O1737" i="6"/>
  <c r="R1736" i="6"/>
  <c r="Q1736" i="6"/>
  <c r="P1736" i="6"/>
  <c r="O1736" i="6"/>
  <c r="R1735" i="6"/>
  <c r="Q1735" i="6"/>
  <c r="P1735" i="6"/>
  <c r="O1735" i="6"/>
  <c r="R1734" i="6"/>
  <c r="Q1734" i="6"/>
  <c r="P1734" i="6"/>
  <c r="O1734" i="6"/>
  <c r="R1733" i="6"/>
  <c r="Q1733" i="6"/>
  <c r="P1733" i="6"/>
  <c r="O1733" i="6"/>
  <c r="R1732" i="6"/>
  <c r="Q1732" i="6"/>
  <c r="P1732" i="6"/>
  <c r="O1732" i="6"/>
  <c r="R1731" i="6"/>
  <c r="Q1731" i="6"/>
  <c r="P1731" i="6"/>
  <c r="O1731" i="6"/>
  <c r="R1730" i="6"/>
  <c r="Q1730" i="6"/>
  <c r="P1730" i="6"/>
  <c r="O1730" i="6"/>
  <c r="R1729" i="6"/>
  <c r="Q1729" i="6"/>
  <c r="P1729" i="6"/>
  <c r="O1729" i="6"/>
  <c r="R1728" i="6"/>
  <c r="Q1728" i="6"/>
  <c r="P1728" i="6"/>
  <c r="O1728" i="6"/>
  <c r="R1727" i="6"/>
  <c r="Q1727" i="6"/>
  <c r="P1727" i="6"/>
  <c r="O1727" i="6"/>
  <c r="R1726" i="6"/>
  <c r="Q1726" i="6"/>
  <c r="P1726" i="6"/>
  <c r="O1726" i="6"/>
  <c r="R1725" i="6"/>
  <c r="Q1725" i="6"/>
  <c r="P1725" i="6"/>
  <c r="O1725" i="6"/>
  <c r="R1724" i="6"/>
  <c r="Q1724" i="6"/>
  <c r="P1724" i="6"/>
  <c r="O1724" i="6"/>
  <c r="R1723" i="6"/>
  <c r="Q1723" i="6"/>
  <c r="P1723" i="6"/>
  <c r="O1723" i="6"/>
  <c r="R1722" i="6"/>
  <c r="Q1722" i="6"/>
  <c r="P1722" i="6"/>
  <c r="O1722" i="6"/>
  <c r="R1721" i="6"/>
  <c r="Q1721" i="6"/>
  <c r="P1721" i="6"/>
  <c r="O1721" i="6"/>
  <c r="R1720" i="6"/>
  <c r="Q1720" i="6"/>
  <c r="P1720" i="6"/>
  <c r="O1720" i="6"/>
  <c r="R1719" i="6"/>
  <c r="Q1719" i="6"/>
  <c r="P1719" i="6"/>
  <c r="O1719" i="6"/>
  <c r="R1718" i="6"/>
  <c r="Q1718" i="6"/>
  <c r="P1718" i="6"/>
  <c r="O1718" i="6"/>
  <c r="R1717" i="6"/>
  <c r="Q1717" i="6"/>
  <c r="P1717" i="6"/>
  <c r="O1717" i="6"/>
  <c r="R1716" i="6"/>
  <c r="Q1716" i="6"/>
  <c r="P1716" i="6"/>
  <c r="O1716" i="6"/>
  <c r="R1715" i="6"/>
  <c r="Q1715" i="6"/>
  <c r="P1715" i="6"/>
  <c r="O1715" i="6"/>
  <c r="R1714" i="6"/>
  <c r="Q1714" i="6"/>
  <c r="P1714" i="6"/>
  <c r="O1714" i="6"/>
  <c r="R1713" i="6"/>
  <c r="Q1713" i="6"/>
  <c r="P1713" i="6"/>
  <c r="O1713" i="6"/>
  <c r="R1712" i="6"/>
  <c r="Q1712" i="6"/>
  <c r="P1712" i="6"/>
  <c r="O1712" i="6"/>
  <c r="R1711" i="6"/>
  <c r="Q1711" i="6"/>
  <c r="P1711" i="6"/>
  <c r="O1711" i="6"/>
  <c r="R1710" i="6"/>
  <c r="Q1710" i="6"/>
  <c r="P1710" i="6"/>
  <c r="O1710" i="6"/>
  <c r="R1709" i="6"/>
  <c r="Q1709" i="6"/>
  <c r="P1709" i="6"/>
  <c r="O1709" i="6"/>
  <c r="R1708" i="6"/>
  <c r="Q1708" i="6"/>
  <c r="P1708" i="6"/>
  <c r="O1708" i="6"/>
  <c r="R1707" i="6"/>
  <c r="Q1707" i="6"/>
  <c r="P1707" i="6"/>
  <c r="O1707" i="6"/>
  <c r="R1706" i="6"/>
  <c r="Q1706" i="6"/>
  <c r="P1706" i="6"/>
  <c r="O1706" i="6"/>
  <c r="R1705" i="6"/>
  <c r="Q1705" i="6"/>
  <c r="P1705" i="6"/>
  <c r="O1705" i="6"/>
  <c r="R1704" i="6"/>
  <c r="Q1704" i="6"/>
  <c r="P1704" i="6"/>
  <c r="O1704" i="6"/>
  <c r="R1703" i="6"/>
  <c r="Q1703" i="6"/>
  <c r="P1703" i="6"/>
  <c r="O1703" i="6"/>
  <c r="R1702" i="6"/>
  <c r="Q1702" i="6"/>
  <c r="P1702" i="6"/>
  <c r="O1702" i="6"/>
  <c r="R1701" i="6"/>
  <c r="Q1701" i="6"/>
  <c r="P1701" i="6"/>
  <c r="O1701" i="6"/>
  <c r="R1700" i="6"/>
  <c r="Q1700" i="6"/>
  <c r="P1700" i="6"/>
  <c r="O1700" i="6"/>
  <c r="R1699" i="6"/>
  <c r="Q1699" i="6"/>
  <c r="P1699" i="6"/>
  <c r="O1699" i="6"/>
  <c r="R1698" i="6"/>
  <c r="Q1698" i="6"/>
  <c r="P1698" i="6"/>
  <c r="O1698" i="6"/>
  <c r="R1697" i="6"/>
  <c r="Q1697" i="6"/>
  <c r="P1697" i="6"/>
  <c r="O1697" i="6"/>
  <c r="R1696" i="6"/>
  <c r="Q1696" i="6"/>
  <c r="P1696" i="6"/>
  <c r="O1696" i="6"/>
  <c r="R1695" i="6"/>
  <c r="Q1695" i="6"/>
  <c r="P1695" i="6"/>
  <c r="O1695" i="6"/>
  <c r="R1694" i="6"/>
  <c r="Q1694" i="6"/>
  <c r="P1694" i="6"/>
  <c r="O1694" i="6"/>
  <c r="R1693" i="6"/>
  <c r="Q1693" i="6"/>
  <c r="P1693" i="6"/>
  <c r="O1693" i="6"/>
  <c r="R1692" i="6"/>
  <c r="Q1692" i="6"/>
  <c r="P1692" i="6"/>
  <c r="O1692" i="6"/>
  <c r="R1691" i="6"/>
  <c r="Q1691" i="6"/>
  <c r="P1691" i="6"/>
  <c r="O1691" i="6"/>
  <c r="R1690" i="6"/>
  <c r="Q1690" i="6"/>
  <c r="P1690" i="6"/>
  <c r="O1690" i="6"/>
  <c r="R1689" i="6"/>
  <c r="Q1689" i="6"/>
  <c r="P1689" i="6"/>
  <c r="O1689" i="6"/>
  <c r="R1688" i="6"/>
  <c r="Q1688" i="6"/>
  <c r="P1688" i="6"/>
  <c r="O1688" i="6"/>
  <c r="R1687" i="6"/>
  <c r="Q1687" i="6"/>
  <c r="P1687" i="6"/>
  <c r="O1687" i="6"/>
  <c r="R1686" i="6"/>
  <c r="Q1686" i="6"/>
  <c r="P1686" i="6"/>
  <c r="O1686" i="6"/>
  <c r="R1685" i="6"/>
  <c r="Q1685" i="6"/>
  <c r="P1685" i="6"/>
  <c r="O1685" i="6"/>
  <c r="R1684" i="6"/>
  <c r="Q1684" i="6"/>
  <c r="P1684" i="6"/>
  <c r="O1684" i="6"/>
  <c r="R1683" i="6"/>
  <c r="Q1683" i="6"/>
  <c r="P1683" i="6"/>
  <c r="O1683" i="6"/>
  <c r="R1682" i="6"/>
  <c r="Q1682" i="6"/>
  <c r="P1682" i="6"/>
  <c r="O1682" i="6"/>
  <c r="R1681" i="6"/>
  <c r="Q1681" i="6"/>
  <c r="P1681" i="6"/>
  <c r="O1681" i="6"/>
  <c r="R1680" i="6"/>
  <c r="Q1680" i="6"/>
  <c r="P1680" i="6"/>
  <c r="O1680" i="6"/>
  <c r="R1679" i="6"/>
  <c r="Q1679" i="6"/>
  <c r="P1679" i="6"/>
  <c r="O1679" i="6"/>
  <c r="R1678" i="6"/>
  <c r="Q1678" i="6"/>
  <c r="P1678" i="6"/>
  <c r="O1678" i="6"/>
  <c r="R1677" i="6"/>
  <c r="Q1677" i="6"/>
  <c r="P1677" i="6"/>
  <c r="O1677" i="6"/>
  <c r="R1676" i="6"/>
  <c r="Q1676" i="6"/>
  <c r="P1676" i="6"/>
  <c r="O1676" i="6"/>
  <c r="R1675" i="6"/>
  <c r="Q1675" i="6"/>
  <c r="P1675" i="6"/>
  <c r="O1675" i="6"/>
  <c r="R1674" i="6"/>
  <c r="Q1674" i="6"/>
  <c r="P1674" i="6"/>
  <c r="O1674" i="6"/>
  <c r="R1673" i="6"/>
  <c r="Q1673" i="6"/>
  <c r="P1673" i="6"/>
  <c r="O1673" i="6"/>
  <c r="R1672" i="6"/>
  <c r="Q1672" i="6"/>
  <c r="P1672" i="6"/>
  <c r="O1672" i="6"/>
  <c r="R1671" i="6"/>
  <c r="Q1671" i="6"/>
  <c r="P1671" i="6"/>
  <c r="O1671" i="6"/>
  <c r="R1670" i="6"/>
  <c r="Q1670" i="6"/>
  <c r="P1670" i="6"/>
  <c r="O1670" i="6"/>
  <c r="R1669" i="6"/>
  <c r="Q1669" i="6"/>
  <c r="P1669" i="6"/>
  <c r="O1669" i="6"/>
  <c r="R1668" i="6"/>
  <c r="Q1668" i="6"/>
  <c r="P1668" i="6"/>
  <c r="O1668" i="6"/>
  <c r="R1667" i="6"/>
  <c r="Q1667" i="6"/>
  <c r="P1667" i="6"/>
  <c r="O1667" i="6"/>
  <c r="R1666" i="6"/>
  <c r="Q1666" i="6"/>
  <c r="P1666" i="6"/>
  <c r="O1666" i="6"/>
  <c r="R1665" i="6"/>
  <c r="Q1665" i="6"/>
  <c r="P1665" i="6"/>
  <c r="O1665" i="6"/>
  <c r="R1664" i="6"/>
  <c r="Q1664" i="6"/>
  <c r="P1664" i="6"/>
  <c r="O1664" i="6"/>
  <c r="R1663" i="6"/>
  <c r="Q1663" i="6"/>
  <c r="P1663" i="6"/>
  <c r="O1663" i="6"/>
  <c r="R1662" i="6"/>
  <c r="Q1662" i="6"/>
  <c r="P1662" i="6"/>
  <c r="O1662" i="6"/>
  <c r="R1661" i="6"/>
  <c r="Q1661" i="6"/>
  <c r="P1661" i="6"/>
  <c r="O1661" i="6"/>
  <c r="R1660" i="6"/>
  <c r="Q1660" i="6"/>
  <c r="P1660" i="6"/>
  <c r="O1660" i="6"/>
  <c r="R1659" i="6"/>
  <c r="Q1659" i="6"/>
  <c r="P1659" i="6"/>
  <c r="O1659" i="6"/>
  <c r="R1658" i="6"/>
  <c r="Q1658" i="6"/>
  <c r="P1658" i="6"/>
  <c r="O1658" i="6"/>
  <c r="R1657" i="6"/>
  <c r="Q1657" i="6"/>
  <c r="P1657" i="6"/>
  <c r="O1657" i="6"/>
  <c r="R1656" i="6"/>
  <c r="Q1656" i="6"/>
  <c r="P1656" i="6"/>
  <c r="O1656" i="6"/>
  <c r="R1655" i="6"/>
  <c r="Q1655" i="6"/>
  <c r="P1655" i="6"/>
  <c r="O1655" i="6"/>
  <c r="R1654" i="6"/>
  <c r="Q1654" i="6"/>
  <c r="P1654" i="6"/>
  <c r="O1654" i="6"/>
  <c r="R1653" i="6"/>
  <c r="Q1653" i="6"/>
  <c r="P1653" i="6"/>
  <c r="O1653" i="6"/>
  <c r="R1652" i="6"/>
  <c r="Q1652" i="6"/>
  <c r="P1652" i="6"/>
  <c r="O1652" i="6"/>
  <c r="R1651" i="6"/>
  <c r="Q1651" i="6"/>
  <c r="P1651" i="6"/>
  <c r="O1651" i="6"/>
  <c r="R1650" i="6"/>
  <c r="Q1650" i="6"/>
  <c r="P1650" i="6"/>
  <c r="O1650" i="6"/>
  <c r="R1649" i="6"/>
  <c r="Q1649" i="6"/>
  <c r="P1649" i="6"/>
  <c r="O1649" i="6"/>
  <c r="R1648" i="6"/>
  <c r="Q1648" i="6"/>
  <c r="P1648" i="6"/>
  <c r="O1648" i="6"/>
  <c r="R1647" i="6"/>
  <c r="Q1647" i="6"/>
  <c r="P1647" i="6"/>
  <c r="O1647" i="6"/>
  <c r="R1646" i="6"/>
  <c r="Q1646" i="6"/>
  <c r="P1646" i="6"/>
  <c r="O1646" i="6"/>
  <c r="R1645" i="6"/>
  <c r="Q1645" i="6"/>
  <c r="P1645" i="6"/>
  <c r="O1645" i="6"/>
  <c r="R1644" i="6"/>
  <c r="Q1644" i="6"/>
  <c r="P1644" i="6"/>
  <c r="O1644" i="6"/>
  <c r="R1643" i="6"/>
  <c r="Q1643" i="6"/>
  <c r="P1643" i="6"/>
  <c r="O1643" i="6"/>
  <c r="R1642" i="6"/>
  <c r="Q1642" i="6"/>
  <c r="P1642" i="6"/>
  <c r="O1642" i="6"/>
  <c r="R1641" i="6"/>
  <c r="Q1641" i="6"/>
  <c r="P1641" i="6"/>
  <c r="O1641" i="6"/>
  <c r="R1640" i="6"/>
  <c r="Q1640" i="6"/>
  <c r="P1640" i="6"/>
  <c r="O1640" i="6"/>
  <c r="R1639" i="6"/>
  <c r="Q1639" i="6"/>
  <c r="P1639" i="6"/>
  <c r="O1639" i="6"/>
  <c r="R1638" i="6"/>
  <c r="Q1638" i="6"/>
  <c r="P1638" i="6"/>
  <c r="O1638" i="6"/>
  <c r="R1637" i="6"/>
  <c r="Q1637" i="6"/>
  <c r="P1637" i="6"/>
  <c r="O1637" i="6"/>
  <c r="R1636" i="6"/>
  <c r="Q1636" i="6"/>
  <c r="P1636" i="6"/>
  <c r="O1636" i="6"/>
  <c r="R1635" i="6"/>
  <c r="Q1635" i="6"/>
  <c r="P1635" i="6"/>
  <c r="O1635" i="6"/>
  <c r="R1634" i="6"/>
  <c r="Q1634" i="6"/>
  <c r="P1634" i="6"/>
  <c r="O1634" i="6"/>
  <c r="R1633" i="6"/>
  <c r="Q1633" i="6"/>
  <c r="P1633" i="6"/>
  <c r="O1633" i="6"/>
  <c r="R1632" i="6"/>
  <c r="Q1632" i="6"/>
  <c r="P1632" i="6"/>
  <c r="O1632" i="6"/>
  <c r="R1631" i="6"/>
  <c r="Q1631" i="6"/>
  <c r="P1631" i="6"/>
  <c r="O1631" i="6"/>
  <c r="R1630" i="6"/>
  <c r="Q1630" i="6"/>
  <c r="P1630" i="6"/>
  <c r="O1630" i="6"/>
  <c r="R1629" i="6"/>
  <c r="Q1629" i="6"/>
  <c r="P1629" i="6"/>
  <c r="O1629" i="6"/>
  <c r="R1628" i="6"/>
  <c r="Q1628" i="6"/>
  <c r="P1628" i="6"/>
  <c r="O1628" i="6"/>
  <c r="R1627" i="6"/>
  <c r="Q1627" i="6"/>
  <c r="P1627" i="6"/>
  <c r="O1627" i="6"/>
  <c r="R1626" i="6"/>
  <c r="Q1626" i="6"/>
  <c r="P1626" i="6"/>
  <c r="O1626" i="6"/>
  <c r="R1625" i="6"/>
  <c r="Q1625" i="6"/>
  <c r="P1625" i="6"/>
  <c r="O1625" i="6"/>
  <c r="R1624" i="6"/>
  <c r="Q1624" i="6"/>
  <c r="P1624" i="6"/>
  <c r="O1624" i="6"/>
  <c r="R1623" i="6"/>
  <c r="Q1623" i="6"/>
  <c r="P1623" i="6"/>
  <c r="O1623" i="6"/>
  <c r="R1622" i="6"/>
  <c r="Q1622" i="6"/>
  <c r="P1622" i="6"/>
  <c r="O1622" i="6"/>
  <c r="R1621" i="6"/>
  <c r="Q1621" i="6"/>
  <c r="P1621" i="6"/>
  <c r="O1621" i="6"/>
  <c r="R1620" i="6"/>
  <c r="Q1620" i="6"/>
  <c r="P1620" i="6"/>
  <c r="O1620" i="6"/>
  <c r="R1619" i="6"/>
  <c r="Q1619" i="6"/>
  <c r="P1619" i="6"/>
  <c r="O1619" i="6"/>
  <c r="R1618" i="6"/>
  <c r="Q1618" i="6"/>
  <c r="P1618" i="6"/>
  <c r="O1618" i="6"/>
  <c r="R1617" i="6"/>
  <c r="Q1617" i="6"/>
  <c r="P1617" i="6"/>
  <c r="O1617" i="6"/>
  <c r="R1616" i="6"/>
  <c r="Q1616" i="6"/>
  <c r="P1616" i="6"/>
  <c r="O1616" i="6"/>
  <c r="R1615" i="6"/>
  <c r="Q1615" i="6"/>
  <c r="P1615" i="6"/>
  <c r="O1615" i="6"/>
  <c r="R1614" i="6"/>
  <c r="Q1614" i="6"/>
  <c r="P1614" i="6"/>
  <c r="O1614" i="6"/>
  <c r="R1613" i="6"/>
  <c r="Q1613" i="6"/>
  <c r="P1613" i="6"/>
  <c r="O1613" i="6"/>
  <c r="R1612" i="6"/>
  <c r="Q1612" i="6"/>
  <c r="P1612" i="6"/>
  <c r="O1612" i="6"/>
  <c r="R1611" i="6"/>
  <c r="Q1611" i="6"/>
  <c r="P1611" i="6"/>
  <c r="O1611" i="6"/>
  <c r="R1610" i="6"/>
  <c r="Q1610" i="6"/>
  <c r="P1610" i="6"/>
  <c r="O1610" i="6"/>
  <c r="R1609" i="6"/>
  <c r="Q1609" i="6"/>
  <c r="P1609" i="6"/>
  <c r="O1609" i="6"/>
  <c r="R1608" i="6"/>
  <c r="Q1608" i="6"/>
  <c r="P1608" i="6"/>
  <c r="O1608" i="6"/>
  <c r="R1607" i="6"/>
  <c r="Q1607" i="6"/>
  <c r="P1607" i="6"/>
  <c r="O1607" i="6"/>
  <c r="R1606" i="6"/>
  <c r="Q1606" i="6"/>
  <c r="P1606" i="6"/>
  <c r="O1606" i="6"/>
  <c r="R1605" i="6"/>
  <c r="Q1605" i="6"/>
  <c r="P1605" i="6"/>
  <c r="O1605" i="6"/>
  <c r="R1604" i="6"/>
  <c r="Q1604" i="6"/>
  <c r="P1604" i="6"/>
  <c r="O1604" i="6"/>
  <c r="R1603" i="6"/>
  <c r="Q1603" i="6"/>
  <c r="P1603" i="6"/>
  <c r="O1603" i="6"/>
  <c r="R1602" i="6"/>
  <c r="Q1602" i="6"/>
  <c r="P1602" i="6"/>
  <c r="O1602" i="6"/>
  <c r="R1601" i="6"/>
  <c r="Q1601" i="6"/>
  <c r="P1601" i="6"/>
  <c r="O1601" i="6"/>
  <c r="R1600" i="6"/>
  <c r="Q1600" i="6"/>
  <c r="P1600" i="6"/>
  <c r="O1600" i="6"/>
  <c r="R1599" i="6"/>
  <c r="Q1599" i="6"/>
  <c r="P1599" i="6"/>
  <c r="O1599" i="6"/>
  <c r="R1598" i="6"/>
  <c r="Q1598" i="6"/>
  <c r="P1598" i="6"/>
  <c r="O1598" i="6"/>
  <c r="R1597" i="6"/>
  <c r="Q1597" i="6"/>
  <c r="P1597" i="6"/>
  <c r="O1597" i="6"/>
  <c r="R1596" i="6"/>
  <c r="Q1596" i="6"/>
  <c r="P1596" i="6"/>
  <c r="O1596" i="6"/>
  <c r="R1595" i="6"/>
  <c r="Q1595" i="6"/>
  <c r="P1595" i="6"/>
  <c r="O1595" i="6"/>
  <c r="R1594" i="6"/>
  <c r="Q1594" i="6"/>
  <c r="P1594" i="6"/>
  <c r="O1594" i="6"/>
  <c r="R1593" i="6"/>
  <c r="Q1593" i="6"/>
  <c r="P1593" i="6"/>
  <c r="O1593" i="6"/>
  <c r="R1592" i="6"/>
  <c r="Q1592" i="6"/>
  <c r="P1592" i="6"/>
  <c r="O1592" i="6"/>
  <c r="R1591" i="6"/>
  <c r="Q1591" i="6"/>
  <c r="P1591" i="6"/>
  <c r="O1591" i="6"/>
  <c r="R1590" i="6"/>
  <c r="Q1590" i="6"/>
  <c r="P1590" i="6"/>
  <c r="O1590" i="6"/>
  <c r="R1589" i="6"/>
  <c r="Q1589" i="6"/>
  <c r="P1589" i="6"/>
  <c r="O1589" i="6"/>
  <c r="R1588" i="6"/>
  <c r="Q1588" i="6"/>
  <c r="P1588" i="6"/>
  <c r="O1588" i="6"/>
  <c r="R1587" i="6"/>
  <c r="Q1587" i="6"/>
  <c r="P1587" i="6"/>
  <c r="O1587" i="6"/>
  <c r="R1586" i="6"/>
  <c r="Q1586" i="6"/>
  <c r="P1586" i="6"/>
  <c r="O1586" i="6"/>
  <c r="R1585" i="6"/>
  <c r="Q1585" i="6"/>
  <c r="P1585" i="6"/>
  <c r="O1585" i="6"/>
  <c r="R1584" i="6"/>
  <c r="Q1584" i="6"/>
  <c r="P1584" i="6"/>
  <c r="O1584" i="6"/>
  <c r="R1583" i="6"/>
  <c r="Q1583" i="6"/>
  <c r="P1583" i="6"/>
  <c r="O1583" i="6"/>
  <c r="R1582" i="6"/>
  <c r="Q1582" i="6"/>
  <c r="P1582" i="6"/>
  <c r="O1582" i="6"/>
  <c r="R1581" i="6"/>
  <c r="Q1581" i="6"/>
  <c r="P1581" i="6"/>
  <c r="O1581" i="6"/>
  <c r="R1580" i="6"/>
  <c r="Q1580" i="6"/>
  <c r="P1580" i="6"/>
  <c r="O1580" i="6"/>
  <c r="R1579" i="6"/>
  <c r="Q1579" i="6"/>
  <c r="P1579" i="6"/>
  <c r="O1579" i="6"/>
  <c r="R1578" i="6"/>
  <c r="Q1578" i="6"/>
  <c r="P1578" i="6"/>
  <c r="O1578" i="6"/>
  <c r="R1577" i="6"/>
  <c r="Q1577" i="6"/>
  <c r="P1577" i="6"/>
  <c r="O1577" i="6"/>
  <c r="R1576" i="6"/>
  <c r="Q1576" i="6"/>
  <c r="P1576" i="6"/>
  <c r="O1576" i="6"/>
  <c r="R1575" i="6"/>
  <c r="Q1575" i="6"/>
  <c r="P1575" i="6"/>
  <c r="O1575" i="6"/>
  <c r="R1574" i="6"/>
  <c r="Q1574" i="6"/>
  <c r="P1574" i="6"/>
  <c r="O1574" i="6"/>
  <c r="R1573" i="6"/>
  <c r="Q1573" i="6"/>
  <c r="P1573" i="6"/>
  <c r="O1573" i="6"/>
  <c r="R1572" i="6"/>
  <c r="Q1572" i="6"/>
  <c r="P1572" i="6"/>
  <c r="O1572" i="6"/>
  <c r="R1571" i="6"/>
  <c r="Q1571" i="6"/>
  <c r="P1571" i="6"/>
  <c r="O1571" i="6"/>
  <c r="R1570" i="6"/>
  <c r="Q1570" i="6"/>
  <c r="P1570" i="6"/>
  <c r="O1570" i="6"/>
  <c r="R1569" i="6"/>
  <c r="Q1569" i="6"/>
  <c r="P1569" i="6"/>
  <c r="O1569" i="6"/>
  <c r="R1568" i="6"/>
  <c r="Q1568" i="6"/>
  <c r="P1568" i="6"/>
  <c r="O1568" i="6"/>
  <c r="R1567" i="6"/>
  <c r="Q1567" i="6"/>
  <c r="P1567" i="6"/>
  <c r="O1567" i="6"/>
  <c r="R1566" i="6"/>
  <c r="Q1566" i="6"/>
  <c r="P1566" i="6"/>
  <c r="O1566" i="6"/>
  <c r="R1565" i="6"/>
  <c r="Q1565" i="6"/>
  <c r="P1565" i="6"/>
  <c r="O1565" i="6"/>
  <c r="R1564" i="6"/>
  <c r="Q1564" i="6"/>
  <c r="P1564" i="6"/>
  <c r="O1564" i="6"/>
  <c r="R1563" i="6"/>
  <c r="Q1563" i="6"/>
  <c r="P1563" i="6"/>
  <c r="O1563" i="6"/>
  <c r="R1562" i="6"/>
  <c r="Q1562" i="6"/>
  <c r="P1562" i="6"/>
  <c r="O1562" i="6"/>
  <c r="R1561" i="6"/>
  <c r="Q1561" i="6"/>
  <c r="P1561" i="6"/>
  <c r="O1561" i="6"/>
  <c r="R1560" i="6"/>
  <c r="Q1560" i="6"/>
  <c r="P1560" i="6"/>
  <c r="O1560" i="6"/>
  <c r="R1559" i="6"/>
  <c r="Q1559" i="6"/>
  <c r="P1559" i="6"/>
  <c r="O1559" i="6"/>
  <c r="R1558" i="6"/>
  <c r="Q1558" i="6"/>
  <c r="P1558" i="6"/>
  <c r="O1558" i="6"/>
  <c r="R1557" i="6"/>
  <c r="Q1557" i="6"/>
  <c r="P1557" i="6"/>
  <c r="O1557" i="6"/>
  <c r="R1556" i="6"/>
  <c r="Q1556" i="6"/>
  <c r="P1556" i="6"/>
  <c r="O1556" i="6"/>
  <c r="R1555" i="6"/>
  <c r="Q1555" i="6"/>
  <c r="P1555" i="6"/>
  <c r="O1555" i="6"/>
  <c r="R1554" i="6"/>
  <c r="Q1554" i="6"/>
  <c r="P1554" i="6"/>
  <c r="O1554" i="6"/>
  <c r="R1553" i="6"/>
  <c r="Q1553" i="6"/>
  <c r="P1553" i="6"/>
  <c r="O1553" i="6"/>
  <c r="R1552" i="6"/>
  <c r="Q1552" i="6"/>
  <c r="P1552" i="6"/>
  <c r="O1552" i="6"/>
  <c r="R1551" i="6"/>
  <c r="Q1551" i="6"/>
  <c r="P1551" i="6"/>
  <c r="O1551" i="6"/>
  <c r="R1550" i="6"/>
  <c r="Q1550" i="6"/>
  <c r="P1550" i="6"/>
  <c r="O1550" i="6"/>
  <c r="R1549" i="6"/>
  <c r="Q1549" i="6"/>
  <c r="P1549" i="6"/>
  <c r="O1549" i="6"/>
  <c r="R1548" i="6"/>
  <c r="Q1548" i="6"/>
  <c r="P1548" i="6"/>
  <c r="O1548" i="6"/>
  <c r="R1547" i="6"/>
  <c r="Q1547" i="6"/>
  <c r="P1547" i="6"/>
  <c r="O1547" i="6"/>
  <c r="R1546" i="6"/>
  <c r="Q1546" i="6"/>
  <c r="P1546" i="6"/>
  <c r="O1546" i="6"/>
  <c r="R1545" i="6"/>
  <c r="Q1545" i="6"/>
  <c r="P1545" i="6"/>
  <c r="O1545" i="6"/>
  <c r="R1544" i="6"/>
  <c r="Q1544" i="6"/>
  <c r="P1544" i="6"/>
  <c r="O1544" i="6"/>
  <c r="R1543" i="6"/>
  <c r="Q1543" i="6"/>
  <c r="P1543" i="6"/>
  <c r="O1543" i="6"/>
  <c r="R1542" i="6"/>
  <c r="Q1542" i="6"/>
  <c r="P1542" i="6"/>
  <c r="O1542" i="6"/>
  <c r="R1541" i="6"/>
  <c r="Q1541" i="6"/>
  <c r="P1541" i="6"/>
  <c r="O1541" i="6"/>
  <c r="R1540" i="6"/>
  <c r="Q1540" i="6"/>
  <c r="P1540" i="6"/>
  <c r="O1540" i="6"/>
  <c r="R1539" i="6"/>
  <c r="Q1539" i="6"/>
  <c r="P1539" i="6"/>
  <c r="O1539" i="6"/>
  <c r="R1538" i="6"/>
  <c r="Q1538" i="6"/>
  <c r="P1538" i="6"/>
  <c r="O1538" i="6"/>
  <c r="R1537" i="6"/>
  <c r="Q1537" i="6"/>
  <c r="P1537" i="6"/>
  <c r="O1537" i="6"/>
  <c r="R1536" i="6"/>
  <c r="Q1536" i="6"/>
  <c r="P1536" i="6"/>
  <c r="O1536" i="6"/>
  <c r="R1535" i="6"/>
  <c r="Q1535" i="6"/>
  <c r="P1535" i="6"/>
  <c r="O1535" i="6"/>
  <c r="R1534" i="6"/>
  <c r="Q1534" i="6"/>
  <c r="P1534" i="6"/>
  <c r="O1534" i="6"/>
  <c r="R1533" i="6"/>
  <c r="Q1533" i="6"/>
  <c r="P1533" i="6"/>
  <c r="O1533" i="6"/>
  <c r="R1532" i="6"/>
  <c r="Q1532" i="6"/>
  <c r="P1532" i="6"/>
  <c r="O1532" i="6"/>
  <c r="R1531" i="6"/>
  <c r="Q1531" i="6"/>
  <c r="P1531" i="6"/>
  <c r="O1531" i="6"/>
  <c r="R1530" i="6"/>
  <c r="Q1530" i="6"/>
  <c r="P1530" i="6"/>
  <c r="O1530" i="6"/>
  <c r="R1529" i="6"/>
  <c r="Q1529" i="6"/>
  <c r="P1529" i="6"/>
  <c r="O1529" i="6"/>
  <c r="R1528" i="6"/>
  <c r="Q1528" i="6"/>
  <c r="P1528" i="6"/>
  <c r="O1528" i="6"/>
  <c r="R1527" i="6"/>
  <c r="Q1527" i="6"/>
  <c r="P1527" i="6"/>
  <c r="O1527" i="6"/>
  <c r="R1526" i="6"/>
  <c r="Q1526" i="6"/>
  <c r="P1526" i="6"/>
  <c r="O1526" i="6"/>
  <c r="R1525" i="6"/>
  <c r="Q1525" i="6"/>
  <c r="P1525" i="6"/>
  <c r="O1525" i="6"/>
  <c r="R1524" i="6"/>
  <c r="Q1524" i="6"/>
  <c r="P1524" i="6"/>
  <c r="O1524" i="6"/>
  <c r="R1523" i="6"/>
  <c r="Q1523" i="6"/>
  <c r="P1523" i="6"/>
  <c r="O1523" i="6"/>
  <c r="R1522" i="6"/>
  <c r="Q1522" i="6"/>
  <c r="P1522" i="6"/>
  <c r="O1522" i="6"/>
  <c r="R1521" i="6"/>
  <c r="Q1521" i="6"/>
  <c r="P1521" i="6"/>
  <c r="O1521" i="6"/>
  <c r="R1520" i="6"/>
  <c r="Q1520" i="6"/>
  <c r="P1520" i="6"/>
  <c r="O1520" i="6"/>
  <c r="R1519" i="6"/>
  <c r="Q1519" i="6"/>
  <c r="P1519" i="6"/>
  <c r="O1519" i="6"/>
  <c r="R1518" i="6"/>
  <c r="Q1518" i="6"/>
  <c r="P1518" i="6"/>
  <c r="O1518" i="6"/>
  <c r="R1517" i="6"/>
  <c r="Q1517" i="6"/>
  <c r="P1517" i="6"/>
  <c r="O1517" i="6"/>
  <c r="R1516" i="6"/>
  <c r="Q1516" i="6"/>
  <c r="P1516" i="6"/>
  <c r="O1516" i="6"/>
  <c r="R1515" i="6"/>
  <c r="Q1515" i="6"/>
  <c r="P1515" i="6"/>
  <c r="O1515" i="6"/>
  <c r="R1514" i="6"/>
  <c r="Q1514" i="6"/>
  <c r="P1514" i="6"/>
  <c r="O1514" i="6"/>
  <c r="R1513" i="6"/>
  <c r="Q1513" i="6"/>
  <c r="P1513" i="6"/>
  <c r="O1513" i="6"/>
  <c r="R1512" i="6"/>
  <c r="Q1512" i="6"/>
  <c r="P1512" i="6"/>
  <c r="O1512" i="6"/>
  <c r="R1511" i="6"/>
  <c r="Q1511" i="6"/>
  <c r="P1511" i="6"/>
  <c r="O1511" i="6"/>
  <c r="R1510" i="6"/>
  <c r="Q1510" i="6"/>
  <c r="P1510" i="6"/>
  <c r="O1510" i="6"/>
  <c r="R1509" i="6"/>
  <c r="Q1509" i="6"/>
  <c r="P1509" i="6"/>
  <c r="O1509" i="6"/>
  <c r="R1508" i="6"/>
  <c r="Q1508" i="6"/>
  <c r="P1508" i="6"/>
  <c r="O1508" i="6"/>
  <c r="R1507" i="6"/>
  <c r="Q1507" i="6"/>
  <c r="P1507" i="6"/>
  <c r="O1507" i="6"/>
  <c r="R1506" i="6"/>
  <c r="Q1506" i="6"/>
  <c r="P1506" i="6"/>
  <c r="O1506" i="6"/>
  <c r="R1505" i="6"/>
  <c r="Q1505" i="6"/>
  <c r="P1505" i="6"/>
  <c r="O1505" i="6"/>
  <c r="R1504" i="6"/>
  <c r="Q1504" i="6"/>
  <c r="P1504" i="6"/>
  <c r="O1504" i="6"/>
  <c r="R1503" i="6"/>
  <c r="Q1503" i="6"/>
  <c r="P1503" i="6"/>
  <c r="O1503" i="6"/>
  <c r="R1502" i="6"/>
  <c r="Q1502" i="6"/>
  <c r="P1502" i="6"/>
  <c r="O1502" i="6"/>
  <c r="R1501" i="6"/>
  <c r="Q1501" i="6"/>
  <c r="P1501" i="6"/>
  <c r="O1501" i="6"/>
  <c r="R1500" i="6"/>
  <c r="Q1500" i="6"/>
  <c r="P1500" i="6"/>
  <c r="O1500" i="6"/>
  <c r="R1499" i="6"/>
  <c r="Q1499" i="6"/>
  <c r="P1499" i="6"/>
  <c r="O1499" i="6"/>
  <c r="R1498" i="6"/>
  <c r="Q1498" i="6"/>
  <c r="P1498" i="6"/>
  <c r="O1498" i="6"/>
  <c r="R1497" i="6"/>
  <c r="Q1497" i="6"/>
  <c r="P1497" i="6"/>
  <c r="O1497" i="6"/>
  <c r="R1496" i="6"/>
  <c r="Q1496" i="6"/>
  <c r="P1496" i="6"/>
  <c r="O1496" i="6"/>
  <c r="R1495" i="6"/>
  <c r="Q1495" i="6"/>
  <c r="P1495" i="6"/>
  <c r="O1495" i="6"/>
  <c r="R1494" i="6"/>
  <c r="Q1494" i="6"/>
  <c r="P1494" i="6"/>
  <c r="O1494" i="6"/>
  <c r="R1493" i="6"/>
  <c r="Q1493" i="6"/>
  <c r="P1493" i="6"/>
  <c r="O1493" i="6"/>
  <c r="R1492" i="6"/>
  <c r="Q1492" i="6"/>
  <c r="P1492" i="6"/>
  <c r="O1492" i="6"/>
  <c r="R1491" i="6"/>
  <c r="Q1491" i="6"/>
  <c r="P1491" i="6"/>
  <c r="O1491" i="6"/>
  <c r="R1490" i="6"/>
  <c r="Q1490" i="6"/>
  <c r="P1490" i="6"/>
  <c r="O1490" i="6"/>
  <c r="R1489" i="6"/>
  <c r="Q1489" i="6"/>
  <c r="P1489" i="6"/>
  <c r="O1489" i="6"/>
  <c r="R1488" i="6"/>
  <c r="Q1488" i="6"/>
  <c r="P1488" i="6"/>
  <c r="O1488" i="6"/>
  <c r="R1487" i="6"/>
  <c r="Q1487" i="6"/>
  <c r="P1487" i="6"/>
  <c r="O1487" i="6"/>
  <c r="R1486" i="6"/>
  <c r="Q1486" i="6"/>
  <c r="P1486" i="6"/>
  <c r="O1486" i="6"/>
  <c r="R1485" i="6"/>
  <c r="Q1485" i="6"/>
  <c r="P1485" i="6"/>
  <c r="O1485" i="6"/>
  <c r="R1484" i="6"/>
  <c r="Q1484" i="6"/>
  <c r="P1484" i="6"/>
  <c r="O1484" i="6"/>
  <c r="R1483" i="6"/>
  <c r="Q1483" i="6"/>
  <c r="P1483" i="6"/>
  <c r="O1483" i="6"/>
  <c r="R1482" i="6"/>
  <c r="Q1482" i="6"/>
  <c r="P1482" i="6"/>
  <c r="O1482" i="6"/>
  <c r="R1481" i="6"/>
  <c r="Q1481" i="6"/>
  <c r="P1481" i="6"/>
  <c r="O1481" i="6"/>
  <c r="R1480" i="6"/>
  <c r="Q1480" i="6"/>
  <c r="P1480" i="6"/>
  <c r="O1480" i="6"/>
  <c r="R1479" i="6"/>
  <c r="Q1479" i="6"/>
  <c r="P1479" i="6"/>
  <c r="O1479" i="6"/>
  <c r="R1478" i="6"/>
  <c r="Q1478" i="6"/>
  <c r="P1478" i="6"/>
  <c r="O1478" i="6"/>
  <c r="R1477" i="6"/>
  <c r="Q1477" i="6"/>
  <c r="P1477" i="6"/>
  <c r="O1477" i="6"/>
  <c r="R1476" i="6"/>
  <c r="Q1476" i="6"/>
  <c r="P1476" i="6"/>
  <c r="O1476" i="6"/>
  <c r="R1475" i="6"/>
  <c r="Q1475" i="6"/>
  <c r="P1475" i="6"/>
  <c r="O1475" i="6"/>
  <c r="R1474" i="6"/>
  <c r="Q1474" i="6"/>
  <c r="P1474" i="6"/>
  <c r="O1474" i="6"/>
  <c r="R1473" i="6"/>
  <c r="Q1473" i="6"/>
  <c r="P1473" i="6"/>
  <c r="O1473" i="6"/>
  <c r="R1472" i="6"/>
  <c r="Q1472" i="6"/>
  <c r="P1472" i="6"/>
  <c r="O1472" i="6"/>
  <c r="R1471" i="6"/>
  <c r="Q1471" i="6"/>
  <c r="P1471" i="6"/>
  <c r="O1471" i="6"/>
  <c r="R1470" i="6"/>
  <c r="Q1470" i="6"/>
  <c r="P1470" i="6"/>
  <c r="O1470" i="6"/>
  <c r="R1469" i="6"/>
  <c r="Q1469" i="6"/>
  <c r="P1469" i="6"/>
  <c r="O1469" i="6"/>
  <c r="R1468" i="6"/>
  <c r="Q1468" i="6"/>
  <c r="P1468" i="6"/>
  <c r="O1468" i="6"/>
  <c r="R1467" i="6"/>
  <c r="Q1467" i="6"/>
  <c r="P1467" i="6"/>
  <c r="O1467" i="6"/>
  <c r="R1466" i="6"/>
  <c r="Q1466" i="6"/>
  <c r="P1466" i="6"/>
  <c r="O1466" i="6"/>
  <c r="R1465" i="6"/>
  <c r="Q1465" i="6"/>
  <c r="P1465" i="6"/>
  <c r="O1465" i="6"/>
  <c r="R1464" i="6"/>
  <c r="Q1464" i="6"/>
  <c r="P1464" i="6"/>
  <c r="O1464" i="6"/>
  <c r="R1463" i="6"/>
  <c r="Q1463" i="6"/>
  <c r="P1463" i="6"/>
  <c r="O1463" i="6"/>
  <c r="R1462" i="6"/>
  <c r="Q1462" i="6"/>
  <c r="P1462" i="6"/>
  <c r="O1462" i="6"/>
  <c r="R1461" i="6"/>
  <c r="Q1461" i="6"/>
  <c r="P1461" i="6"/>
  <c r="O1461" i="6"/>
  <c r="R1460" i="6"/>
  <c r="Q1460" i="6"/>
  <c r="P1460" i="6"/>
  <c r="O1460" i="6"/>
  <c r="R1459" i="6"/>
  <c r="Q1459" i="6"/>
  <c r="P1459" i="6"/>
  <c r="O1459" i="6"/>
  <c r="R1458" i="6"/>
  <c r="Q1458" i="6"/>
  <c r="P1458" i="6"/>
  <c r="O1458" i="6"/>
  <c r="R1457" i="6"/>
  <c r="Q1457" i="6"/>
  <c r="P1457" i="6"/>
  <c r="O1457" i="6"/>
  <c r="R1456" i="6"/>
  <c r="Q1456" i="6"/>
  <c r="P1456" i="6"/>
  <c r="O1456" i="6"/>
  <c r="R1455" i="6"/>
  <c r="Q1455" i="6"/>
  <c r="P1455" i="6"/>
  <c r="O1455" i="6"/>
  <c r="R1454" i="6"/>
  <c r="Q1454" i="6"/>
  <c r="P1454" i="6"/>
  <c r="O1454" i="6"/>
  <c r="R1453" i="6"/>
  <c r="Q1453" i="6"/>
  <c r="P1453" i="6"/>
  <c r="O1453" i="6"/>
  <c r="R1452" i="6"/>
  <c r="Q1452" i="6"/>
  <c r="P1452" i="6"/>
  <c r="O1452" i="6"/>
  <c r="R1451" i="6"/>
  <c r="Q1451" i="6"/>
  <c r="P1451" i="6"/>
  <c r="O1451" i="6"/>
  <c r="R1450" i="6"/>
  <c r="Q1450" i="6"/>
  <c r="P1450" i="6"/>
  <c r="O1450" i="6"/>
  <c r="R1449" i="6"/>
  <c r="Q1449" i="6"/>
  <c r="P1449" i="6"/>
  <c r="O1449" i="6"/>
  <c r="R1448" i="6"/>
  <c r="Q1448" i="6"/>
  <c r="P1448" i="6"/>
  <c r="O1448" i="6"/>
  <c r="R1447" i="6"/>
  <c r="Q1447" i="6"/>
  <c r="P1447" i="6"/>
  <c r="O1447" i="6"/>
  <c r="R1446" i="6"/>
  <c r="Q1446" i="6"/>
  <c r="P1446" i="6"/>
  <c r="O1446" i="6"/>
  <c r="R1445" i="6"/>
  <c r="Q1445" i="6"/>
  <c r="P1445" i="6"/>
  <c r="O1445" i="6"/>
  <c r="R1444" i="6"/>
  <c r="Q1444" i="6"/>
  <c r="P1444" i="6"/>
  <c r="O1444" i="6"/>
  <c r="R1443" i="6"/>
  <c r="Q1443" i="6"/>
  <c r="P1443" i="6"/>
  <c r="O1443" i="6"/>
  <c r="R1442" i="6"/>
  <c r="Q1442" i="6"/>
  <c r="P1442" i="6"/>
  <c r="O1442" i="6"/>
  <c r="R1441" i="6"/>
  <c r="Q1441" i="6"/>
  <c r="P1441" i="6"/>
  <c r="O1441" i="6"/>
  <c r="R1440" i="6"/>
  <c r="Q1440" i="6"/>
  <c r="P1440" i="6"/>
  <c r="O1440" i="6"/>
  <c r="R1439" i="6"/>
  <c r="Q1439" i="6"/>
  <c r="P1439" i="6"/>
  <c r="O1439" i="6"/>
  <c r="R1438" i="6"/>
  <c r="Q1438" i="6"/>
  <c r="P1438" i="6"/>
  <c r="O1438" i="6"/>
  <c r="R1437" i="6"/>
  <c r="Q1437" i="6"/>
  <c r="P1437" i="6"/>
  <c r="O1437" i="6"/>
  <c r="R1436" i="6"/>
  <c r="Q1436" i="6"/>
  <c r="P1436" i="6"/>
  <c r="O1436" i="6"/>
  <c r="R1435" i="6"/>
  <c r="Q1435" i="6"/>
  <c r="P1435" i="6"/>
  <c r="O1435" i="6"/>
  <c r="R1434" i="6"/>
  <c r="Q1434" i="6"/>
  <c r="P1434" i="6"/>
  <c r="O1434" i="6"/>
  <c r="R1433" i="6"/>
  <c r="Q1433" i="6"/>
  <c r="P1433" i="6"/>
  <c r="O1433" i="6"/>
  <c r="R1432" i="6"/>
  <c r="Q1432" i="6"/>
  <c r="P1432" i="6"/>
  <c r="O1432" i="6"/>
  <c r="R1431" i="6"/>
  <c r="Q1431" i="6"/>
  <c r="P1431" i="6"/>
  <c r="O1431" i="6"/>
  <c r="R1430" i="6"/>
  <c r="Q1430" i="6"/>
  <c r="P1430" i="6"/>
  <c r="O1430" i="6"/>
  <c r="R1429" i="6"/>
  <c r="Q1429" i="6"/>
  <c r="P1429" i="6"/>
  <c r="O1429" i="6"/>
  <c r="R1428" i="6"/>
  <c r="Q1428" i="6"/>
  <c r="P1428" i="6"/>
  <c r="O1428" i="6"/>
  <c r="R1427" i="6"/>
  <c r="Q1427" i="6"/>
  <c r="P1427" i="6"/>
  <c r="O1427" i="6"/>
  <c r="R1426" i="6"/>
  <c r="Q1426" i="6"/>
  <c r="P1426" i="6"/>
  <c r="O1426" i="6"/>
  <c r="R1425" i="6"/>
  <c r="Q1425" i="6"/>
  <c r="P1425" i="6"/>
  <c r="O1425" i="6"/>
  <c r="R1424" i="6"/>
  <c r="Q1424" i="6"/>
  <c r="P1424" i="6"/>
  <c r="O1424" i="6"/>
  <c r="R1423" i="6"/>
  <c r="Q1423" i="6"/>
  <c r="P1423" i="6"/>
  <c r="O1423" i="6"/>
  <c r="R1422" i="6"/>
  <c r="Q1422" i="6"/>
  <c r="P1422" i="6"/>
  <c r="O1422" i="6"/>
  <c r="R1421" i="6"/>
  <c r="Q1421" i="6"/>
  <c r="P1421" i="6"/>
  <c r="O1421" i="6"/>
  <c r="R1420" i="6"/>
  <c r="Q1420" i="6"/>
  <c r="P1420" i="6"/>
  <c r="O1420" i="6"/>
  <c r="R1419" i="6"/>
  <c r="Q1419" i="6"/>
  <c r="P1419" i="6"/>
  <c r="O1419" i="6"/>
  <c r="R1418" i="6"/>
  <c r="Q1418" i="6"/>
  <c r="P1418" i="6"/>
  <c r="O1418" i="6"/>
  <c r="R1417" i="6"/>
  <c r="Q1417" i="6"/>
  <c r="P1417" i="6"/>
  <c r="O1417" i="6"/>
  <c r="R1416" i="6"/>
  <c r="Q1416" i="6"/>
  <c r="P1416" i="6"/>
  <c r="O1416" i="6"/>
  <c r="R1415" i="6"/>
  <c r="Q1415" i="6"/>
  <c r="P1415" i="6"/>
  <c r="O1415" i="6"/>
  <c r="R1414" i="6"/>
  <c r="Q1414" i="6"/>
  <c r="P1414" i="6"/>
  <c r="O1414" i="6"/>
  <c r="R1413" i="6"/>
  <c r="Q1413" i="6"/>
  <c r="P1413" i="6"/>
  <c r="O1413" i="6"/>
  <c r="R1412" i="6"/>
  <c r="Q1412" i="6"/>
  <c r="P1412" i="6"/>
  <c r="O1412" i="6"/>
  <c r="R1411" i="6"/>
  <c r="Q1411" i="6"/>
  <c r="P1411" i="6"/>
  <c r="O1411" i="6"/>
  <c r="R1410" i="6"/>
  <c r="Q1410" i="6"/>
  <c r="P1410" i="6"/>
  <c r="O1410" i="6"/>
  <c r="R1409" i="6"/>
  <c r="Q1409" i="6"/>
  <c r="P1409" i="6"/>
  <c r="O1409" i="6"/>
  <c r="R1408" i="6"/>
  <c r="Q1408" i="6"/>
  <c r="P1408" i="6"/>
  <c r="O1408" i="6"/>
  <c r="R1407" i="6"/>
  <c r="Q1407" i="6"/>
  <c r="P1407" i="6"/>
  <c r="O1407" i="6"/>
  <c r="R1406" i="6"/>
  <c r="Q1406" i="6"/>
  <c r="P1406" i="6"/>
  <c r="O1406" i="6"/>
  <c r="R1405" i="6"/>
  <c r="Q1405" i="6"/>
  <c r="P1405" i="6"/>
  <c r="O1405" i="6"/>
  <c r="R1404" i="6"/>
  <c r="Q1404" i="6"/>
  <c r="P1404" i="6"/>
  <c r="O1404" i="6"/>
  <c r="R1403" i="6"/>
  <c r="Q1403" i="6"/>
  <c r="P1403" i="6"/>
  <c r="O1403" i="6"/>
  <c r="R1402" i="6"/>
  <c r="Q1402" i="6"/>
  <c r="P1402" i="6"/>
  <c r="O1402" i="6"/>
  <c r="R1401" i="6"/>
  <c r="Q1401" i="6"/>
  <c r="P1401" i="6"/>
  <c r="O1401" i="6"/>
  <c r="R1400" i="6"/>
  <c r="Q1400" i="6"/>
  <c r="P1400" i="6"/>
  <c r="O1400" i="6"/>
  <c r="R1399" i="6"/>
  <c r="Q1399" i="6"/>
  <c r="P1399" i="6"/>
  <c r="O1399" i="6"/>
  <c r="R1398" i="6"/>
  <c r="Q1398" i="6"/>
  <c r="P1398" i="6"/>
  <c r="O1398" i="6"/>
  <c r="R1397" i="6"/>
  <c r="Q1397" i="6"/>
  <c r="P1397" i="6"/>
  <c r="O1397" i="6"/>
  <c r="R1396" i="6"/>
  <c r="Q1396" i="6"/>
  <c r="P1396" i="6"/>
  <c r="O1396" i="6"/>
  <c r="R1395" i="6"/>
  <c r="Q1395" i="6"/>
  <c r="P1395" i="6"/>
  <c r="O1395" i="6"/>
  <c r="R1394" i="6"/>
  <c r="Q1394" i="6"/>
  <c r="P1394" i="6"/>
  <c r="O1394" i="6"/>
  <c r="R1393" i="6"/>
  <c r="Q1393" i="6"/>
  <c r="P1393" i="6"/>
  <c r="O1393" i="6"/>
  <c r="R1392" i="6"/>
  <c r="Q1392" i="6"/>
  <c r="P1392" i="6"/>
  <c r="O1392" i="6"/>
  <c r="R1391" i="6"/>
  <c r="Q1391" i="6"/>
  <c r="P1391" i="6"/>
  <c r="O1391" i="6"/>
  <c r="R1390" i="6"/>
  <c r="Q1390" i="6"/>
  <c r="P1390" i="6"/>
  <c r="O1390" i="6"/>
  <c r="R1389" i="6"/>
  <c r="Q1389" i="6"/>
  <c r="P1389" i="6"/>
  <c r="O1389" i="6"/>
  <c r="R1388" i="6"/>
  <c r="Q1388" i="6"/>
  <c r="P1388" i="6"/>
  <c r="O1388" i="6"/>
  <c r="R1387" i="6"/>
  <c r="Q1387" i="6"/>
  <c r="P1387" i="6"/>
  <c r="O1387" i="6"/>
  <c r="R1386" i="6"/>
  <c r="Q1386" i="6"/>
  <c r="P1386" i="6"/>
  <c r="O1386" i="6"/>
  <c r="R1385" i="6"/>
  <c r="Q1385" i="6"/>
  <c r="P1385" i="6"/>
  <c r="O1385" i="6"/>
  <c r="R1384" i="6"/>
  <c r="Q1384" i="6"/>
  <c r="P1384" i="6"/>
  <c r="O1384" i="6"/>
  <c r="R1383" i="6"/>
  <c r="Q1383" i="6"/>
  <c r="P1383" i="6"/>
  <c r="O1383" i="6"/>
  <c r="R1382" i="6"/>
  <c r="Q1382" i="6"/>
  <c r="P1382" i="6"/>
  <c r="O1382" i="6"/>
  <c r="R1381" i="6"/>
  <c r="Q1381" i="6"/>
  <c r="P1381" i="6"/>
  <c r="O1381" i="6"/>
  <c r="R1380" i="6"/>
  <c r="Q1380" i="6"/>
  <c r="P1380" i="6"/>
  <c r="O1380" i="6"/>
  <c r="R1379" i="6"/>
  <c r="Q1379" i="6"/>
  <c r="P1379" i="6"/>
  <c r="O1379" i="6"/>
  <c r="R1378" i="6"/>
  <c r="Q1378" i="6"/>
  <c r="P1378" i="6"/>
  <c r="O1378" i="6"/>
  <c r="R1377" i="6"/>
  <c r="Q1377" i="6"/>
  <c r="P1377" i="6"/>
  <c r="O1377" i="6"/>
  <c r="R1376" i="6"/>
  <c r="Q1376" i="6"/>
  <c r="P1376" i="6"/>
  <c r="O1376" i="6"/>
  <c r="R1375" i="6"/>
  <c r="Q1375" i="6"/>
  <c r="P1375" i="6"/>
  <c r="O1375" i="6"/>
  <c r="R1374" i="6"/>
  <c r="Q1374" i="6"/>
  <c r="P1374" i="6"/>
  <c r="O1374" i="6"/>
  <c r="R1373" i="6"/>
  <c r="Q1373" i="6"/>
  <c r="P1373" i="6"/>
  <c r="O1373" i="6"/>
  <c r="R1372" i="6"/>
  <c r="Q1372" i="6"/>
  <c r="P1372" i="6"/>
  <c r="O1372" i="6"/>
  <c r="R1371" i="6"/>
  <c r="Q1371" i="6"/>
  <c r="P1371" i="6"/>
  <c r="O1371" i="6"/>
  <c r="R1370" i="6"/>
  <c r="Q1370" i="6"/>
  <c r="P1370" i="6"/>
  <c r="O1370" i="6"/>
  <c r="R1369" i="6"/>
  <c r="Q1369" i="6"/>
  <c r="P1369" i="6"/>
  <c r="O1369" i="6"/>
  <c r="R1368" i="6"/>
  <c r="Q1368" i="6"/>
  <c r="P1368" i="6"/>
  <c r="O1368" i="6"/>
  <c r="R1367" i="6"/>
  <c r="Q1367" i="6"/>
  <c r="P1367" i="6"/>
  <c r="O1367" i="6"/>
  <c r="R1366" i="6"/>
  <c r="Q1366" i="6"/>
  <c r="P1366" i="6"/>
  <c r="O1366" i="6"/>
  <c r="R1365" i="6"/>
  <c r="Q1365" i="6"/>
  <c r="P1365" i="6"/>
  <c r="O1365" i="6"/>
  <c r="R1364" i="6"/>
  <c r="Q1364" i="6"/>
  <c r="P1364" i="6"/>
  <c r="O1364" i="6"/>
  <c r="R1363" i="6"/>
  <c r="Q1363" i="6"/>
  <c r="P1363" i="6"/>
  <c r="O1363" i="6"/>
  <c r="R1362" i="6"/>
  <c r="Q1362" i="6"/>
  <c r="P1362" i="6"/>
  <c r="O1362" i="6"/>
  <c r="R1361" i="6"/>
  <c r="Q1361" i="6"/>
  <c r="P1361" i="6"/>
  <c r="O1361" i="6"/>
  <c r="R1360" i="6"/>
  <c r="Q1360" i="6"/>
  <c r="P1360" i="6"/>
  <c r="O1360" i="6"/>
  <c r="R1359" i="6"/>
  <c r="Q1359" i="6"/>
  <c r="P1359" i="6"/>
  <c r="O1359" i="6"/>
  <c r="R1358" i="6"/>
  <c r="Q1358" i="6"/>
  <c r="P1358" i="6"/>
  <c r="O1358" i="6"/>
  <c r="R1357" i="6"/>
  <c r="Q1357" i="6"/>
  <c r="P1357" i="6"/>
  <c r="O1357" i="6"/>
  <c r="R1356" i="6"/>
  <c r="Q1356" i="6"/>
  <c r="P1356" i="6"/>
  <c r="O1356" i="6"/>
  <c r="R1355" i="6"/>
  <c r="Q1355" i="6"/>
  <c r="P1355" i="6"/>
  <c r="O1355" i="6"/>
  <c r="R1354" i="6"/>
  <c r="Q1354" i="6"/>
  <c r="P1354" i="6"/>
  <c r="O1354" i="6"/>
  <c r="R1353" i="6"/>
  <c r="Q1353" i="6"/>
  <c r="P1353" i="6"/>
  <c r="O1353" i="6"/>
  <c r="R1352" i="6"/>
  <c r="Q1352" i="6"/>
  <c r="P1352" i="6"/>
  <c r="O1352" i="6"/>
  <c r="R1351" i="6"/>
  <c r="Q1351" i="6"/>
  <c r="P1351" i="6"/>
  <c r="O1351" i="6"/>
  <c r="R1350" i="6"/>
  <c r="Q1350" i="6"/>
  <c r="P1350" i="6"/>
  <c r="O1350" i="6"/>
  <c r="R1349" i="6"/>
  <c r="Q1349" i="6"/>
  <c r="P1349" i="6"/>
  <c r="O1349" i="6"/>
  <c r="R1348" i="6"/>
  <c r="Q1348" i="6"/>
  <c r="P1348" i="6"/>
  <c r="O1348" i="6"/>
  <c r="R1347" i="6"/>
  <c r="Q1347" i="6"/>
  <c r="P1347" i="6"/>
  <c r="O1347" i="6"/>
  <c r="R1346" i="6"/>
  <c r="Q1346" i="6"/>
  <c r="P1346" i="6"/>
  <c r="O1346" i="6"/>
  <c r="R1345" i="6"/>
  <c r="Q1345" i="6"/>
  <c r="P1345" i="6"/>
  <c r="O1345" i="6"/>
  <c r="R1344" i="6"/>
  <c r="Q1344" i="6"/>
  <c r="P1344" i="6"/>
  <c r="O1344" i="6"/>
  <c r="R1343" i="6"/>
  <c r="Q1343" i="6"/>
  <c r="P1343" i="6"/>
  <c r="O1343" i="6"/>
  <c r="R1342" i="6"/>
  <c r="Q1342" i="6"/>
  <c r="P1342" i="6"/>
  <c r="O1342" i="6"/>
  <c r="R1341" i="6"/>
  <c r="Q1341" i="6"/>
  <c r="P1341" i="6"/>
  <c r="O1341" i="6"/>
  <c r="R1340" i="6"/>
  <c r="Q1340" i="6"/>
  <c r="P1340" i="6"/>
  <c r="O1340" i="6"/>
  <c r="R1339" i="6"/>
  <c r="Q1339" i="6"/>
  <c r="P1339" i="6"/>
  <c r="O1339" i="6"/>
  <c r="R1338" i="6"/>
  <c r="Q1338" i="6"/>
  <c r="P1338" i="6"/>
  <c r="O1338" i="6"/>
  <c r="R1337" i="6"/>
  <c r="Q1337" i="6"/>
  <c r="P1337" i="6"/>
  <c r="O1337" i="6"/>
  <c r="R1336" i="6"/>
  <c r="Q1336" i="6"/>
  <c r="P1336" i="6"/>
  <c r="O1336" i="6"/>
  <c r="R1335" i="6"/>
  <c r="Q1335" i="6"/>
  <c r="P1335" i="6"/>
  <c r="O1335" i="6"/>
  <c r="R1334" i="6"/>
  <c r="Q1334" i="6"/>
  <c r="P1334" i="6"/>
  <c r="O1334" i="6"/>
  <c r="R1333" i="6"/>
  <c r="Q1333" i="6"/>
  <c r="P1333" i="6"/>
  <c r="O1333" i="6"/>
  <c r="R1332" i="6"/>
  <c r="Q1332" i="6"/>
  <c r="P1332" i="6"/>
  <c r="O1332" i="6"/>
  <c r="R1331" i="6"/>
  <c r="Q1331" i="6"/>
  <c r="P1331" i="6"/>
  <c r="O1331" i="6"/>
  <c r="R1330" i="6"/>
  <c r="Q1330" i="6"/>
  <c r="P1330" i="6"/>
  <c r="O1330" i="6"/>
  <c r="R1329" i="6"/>
  <c r="Q1329" i="6"/>
  <c r="P1329" i="6"/>
  <c r="O1329" i="6"/>
  <c r="R1328" i="6"/>
  <c r="Q1328" i="6"/>
  <c r="P1328" i="6"/>
  <c r="O1328" i="6"/>
  <c r="R1327" i="6"/>
  <c r="Q1327" i="6"/>
  <c r="P1327" i="6"/>
  <c r="O1327" i="6"/>
  <c r="R1326" i="6"/>
  <c r="Q1326" i="6"/>
  <c r="P1326" i="6"/>
  <c r="O1326" i="6"/>
  <c r="R1325" i="6"/>
  <c r="Q1325" i="6"/>
  <c r="P1325" i="6"/>
  <c r="O1325" i="6"/>
  <c r="R1324" i="6"/>
  <c r="Q1324" i="6"/>
  <c r="P1324" i="6"/>
  <c r="O1324" i="6"/>
  <c r="R1323" i="6"/>
  <c r="Q1323" i="6"/>
  <c r="P1323" i="6"/>
  <c r="O1323" i="6"/>
  <c r="R1322" i="6"/>
  <c r="Q1322" i="6"/>
  <c r="P1322" i="6"/>
  <c r="O1322" i="6"/>
  <c r="R1321" i="6"/>
  <c r="Q1321" i="6"/>
  <c r="P1321" i="6"/>
  <c r="O1321" i="6"/>
  <c r="R1320" i="6"/>
  <c r="Q1320" i="6"/>
  <c r="P1320" i="6"/>
  <c r="O1320" i="6"/>
  <c r="R1319" i="6"/>
  <c r="Q1319" i="6"/>
  <c r="P1319" i="6"/>
  <c r="O1319" i="6"/>
  <c r="R1318" i="6"/>
  <c r="Q1318" i="6"/>
  <c r="P1318" i="6"/>
  <c r="O1318" i="6"/>
  <c r="R1317" i="6"/>
  <c r="Q1317" i="6"/>
  <c r="P1317" i="6"/>
  <c r="O1317" i="6"/>
  <c r="R1316" i="6"/>
  <c r="Q1316" i="6"/>
  <c r="P1316" i="6"/>
  <c r="O1316" i="6"/>
  <c r="R1315" i="6"/>
  <c r="Q1315" i="6"/>
  <c r="P1315" i="6"/>
  <c r="O1315" i="6"/>
  <c r="R1314" i="6"/>
  <c r="Q1314" i="6"/>
  <c r="P1314" i="6"/>
  <c r="O1314" i="6"/>
  <c r="R1313" i="6"/>
  <c r="Q1313" i="6"/>
  <c r="P1313" i="6"/>
  <c r="O1313" i="6"/>
  <c r="R1312" i="6"/>
  <c r="Q1312" i="6"/>
  <c r="P1312" i="6"/>
  <c r="O1312" i="6"/>
  <c r="R1311" i="6"/>
  <c r="Q1311" i="6"/>
  <c r="P1311" i="6"/>
  <c r="O1311" i="6"/>
  <c r="R1310" i="6"/>
  <c r="Q1310" i="6"/>
  <c r="P1310" i="6"/>
  <c r="O1310" i="6"/>
  <c r="R1309" i="6"/>
  <c r="Q1309" i="6"/>
  <c r="P1309" i="6"/>
  <c r="O1309" i="6"/>
  <c r="R1308" i="6"/>
  <c r="Q1308" i="6"/>
  <c r="P1308" i="6"/>
  <c r="O1308" i="6"/>
  <c r="R1307" i="6"/>
  <c r="Q1307" i="6"/>
  <c r="P1307" i="6"/>
  <c r="O1307" i="6"/>
  <c r="R1306" i="6"/>
  <c r="Q1306" i="6"/>
  <c r="P1306" i="6"/>
  <c r="O1306" i="6"/>
  <c r="R1305" i="6"/>
  <c r="Q1305" i="6"/>
  <c r="P1305" i="6"/>
  <c r="O1305" i="6"/>
  <c r="R1304" i="6"/>
  <c r="Q1304" i="6"/>
  <c r="P1304" i="6"/>
  <c r="O1304" i="6"/>
  <c r="R1303" i="6"/>
  <c r="Q1303" i="6"/>
  <c r="P1303" i="6"/>
  <c r="O1303" i="6"/>
  <c r="R1302" i="6"/>
  <c r="Q1302" i="6"/>
  <c r="P1302" i="6"/>
  <c r="O1302" i="6"/>
  <c r="R1301" i="6"/>
  <c r="Q1301" i="6"/>
  <c r="P1301" i="6"/>
  <c r="O1301" i="6"/>
  <c r="R1300" i="6"/>
  <c r="Q1300" i="6"/>
  <c r="P1300" i="6"/>
  <c r="O1300" i="6"/>
  <c r="R1299" i="6"/>
  <c r="Q1299" i="6"/>
  <c r="P1299" i="6"/>
  <c r="O1299" i="6"/>
  <c r="R1298" i="6"/>
  <c r="Q1298" i="6"/>
  <c r="P1298" i="6"/>
  <c r="O1298" i="6"/>
  <c r="R1297" i="6"/>
  <c r="Q1297" i="6"/>
  <c r="P1297" i="6"/>
  <c r="O1297" i="6"/>
  <c r="R1296" i="6"/>
  <c r="Q1296" i="6"/>
  <c r="P1296" i="6"/>
  <c r="O1296" i="6"/>
  <c r="R1295" i="6"/>
  <c r="Q1295" i="6"/>
  <c r="P1295" i="6"/>
  <c r="O1295" i="6"/>
  <c r="R1294" i="6"/>
  <c r="Q1294" i="6"/>
  <c r="P1294" i="6"/>
  <c r="O1294" i="6"/>
  <c r="R1293" i="6"/>
  <c r="Q1293" i="6"/>
  <c r="P1293" i="6"/>
  <c r="O1293" i="6"/>
  <c r="R1292" i="6"/>
  <c r="Q1292" i="6"/>
  <c r="P1292" i="6"/>
  <c r="O1292" i="6"/>
  <c r="R1291" i="6"/>
  <c r="Q1291" i="6"/>
  <c r="P1291" i="6"/>
  <c r="O1291" i="6"/>
  <c r="R1290" i="6"/>
  <c r="Q1290" i="6"/>
  <c r="P1290" i="6"/>
  <c r="O1290" i="6"/>
  <c r="R1289" i="6"/>
  <c r="Q1289" i="6"/>
  <c r="P1289" i="6"/>
  <c r="O1289" i="6"/>
  <c r="R1288" i="6"/>
  <c r="Q1288" i="6"/>
  <c r="P1288" i="6"/>
  <c r="O1288" i="6"/>
  <c r="R1287" i="6"/>
  <c r="Q1287" i="6"/>
  <c r="P1287" i="6"/>
  <c r="O1287" i="6"/>
  <c r="R1286" i="6"/>
  <c r="Q1286" i="6"/>
  <c r="P1286" i="6"/>
  <c r="O1286" i="6"/>
  <c r="R1285" i="6"/>
  <c r="Q1285" i="6"/>
  <c r="P1285" i="6"/>
  <c r="O1285" i="6"/>
  <c r="R1284" i="6"/>
  <c r="Q1284" i="6"/>
  <c r="P1284" i="6"/>
  <c r="O1284" i="6"/>
  <c r="R1283" i="6"/>
  <c r="Q1283" i="6"/>
  <c r="P1283" i="6"/>
  <c r="O1283" i="6"/>
  <c r="R1282" i="6"/>
  <c r="Q1282" i="6"/>
  <c r="P1282" i="6"/>
  <c r="O1282" i="6"/>
  <c r="R1281" i="6"/>
  <c r="Q1281" i="6"/>
  <c r="P1281" i="6"/>
  <c r="O1281" i="6"/>
  <c r="R1280" i="6"/>
  <c r="Q1280" i="6"/>
  <c r="P1280" i="6"/>
  <c r="O1280" i="6"/>
  <c r="R1279" i="6"/>
  <c r="Q1279" i="6"/>
  <c r="P1279" i="6"/>
  <c r="O1279" i="6"/>
  <c r="R1278" i="6"/>
  <c r="Q1278" i="6"/>
  <c r="P1278" i="6"/>
  <c r="O1278" i="6"/>
  <c r="R1277" i="6"/>
  <c r="Q1277" i="6"/>
  <c r="P1277" i="6"/>
  <c r="O1277" i="6"/>
  <c r="R1276" i="6"/>
  <c r="Q1276" i="6"/>
  <c r="P1276" i="6"/>
  <c r="O1276" i="6"/>
  <c r="R1275" i="6"/>
  <c r="Q1275" i="6"/>
  <c r="P1275" i="6"/>
  <c r="O1275" i="6"/>
  <c r="R1274" i="6"/>
  <c r="Q1274" i="6"/>
  <c r="P1274" i="6"/>
  <c r="O1274" i="6"/>
  <c r="R1273" i="6"/>
  <c r="Q1273" i="6"/>
  <c r="P1273" i="6"/>
  <c r="O1273" i="6"/>
  <c r="R1272" i="6"/>
  <c r="Q1272" i="6"/>
  <c r="P1272" i="6"/>
  <c r="O1272" i="6"/>
  <c r="R1271" i="6"/>
  <c r="Q1271" i="6"/>
  <c r="P1271" i="6"/>
  <c r="O1271" i="6"/>
  <c r="R1270" i="6"/>
  <c r="Q1270" i="6"/>
  <c r="P1270" i="6"/>
  <c r="O1270" i="6"/>
  <c r="R1269" i="6"/>
  <c r="Q1269" i="6"/>
  <c r="P1269" i="6"/>
  <c r="O1269" i="6"/>
  <c r="R1268" i="6"/>
  <c r="Q1268" i="6"/>
  <c r="P1268" i="6"/>
  <c r="O1268" i="6"/>
  <c r="R1267" i="6"/>
  <c r="Q1267" i="6"/>
  <c r="P1267" i="6"/>
  <c r="O1267" i="6"/>
  <c r="R1266" i="6"/>
  <c r="Q1266" i="6"/>
  <c r="P1266" i="6"/>
  <c r="O1266" i="6"/>
  <c r="R1265" i="6"/>
  <c r="Q1265" i="6"/>
  <c r="P1265" i="6"/>
  <c r="O1265" i="6"/>
  <c r="R1264" i="6"/>
  <c r="Q1264" i="6"/>
  <c r="P1264" i="6"/>
  <c r="O1264" i="6"/>
  <c r="R1263" i="6"/>
  <c r="Q1263" i="6"/>
  <c r="P1263" i="6"/>
  <c r="O1263" i="6"/>
  <c r="R1262" i="6"/>
  <c r="Q1262" i="6"/>
  <c r="P1262" i="6"/>
  <c r="O1262" i="6"/>
  <c r="R1261" i="6"/>
  <c r="Q1261" i="6"/>
  <c r="P1261" i="6"/>
  <c r="O1261" i="6"/>
  <c r="R1260" i="6"/>
  <c r="Q1260" i="6"/>
  <c r="P1260" i="6"/>
  <c r="O1260" i="6"/>
  <c r="R1259" i="6"/>
  <c r="Q1259" i="6"/>
  <c r="P1259" i="6"/>
  <c r="O1259" i="6"/>
  <c r="R1258" i="6"/>
  <c r="Q1258" i="6"/>
  <c r="P1258" i="6"/>
  <c r="O1258" i="6"/>
  <c r="R1257" i="6"/>
  <c r="Q1257" i="6"/>
  <c r="P1257" i="6"/>
  <c r="O1257" i="6"/>
  <c r="R1256" i="6"/>
  <c r="Q1256" i="6"/>
  <c r="P1256" i="6"/>
  <c r="O1256" i="6"/>
  <c r="R1255" i="6"/>
  <c r="Q1255" i="6"/>
  <c r="P1255" i="6"/>
  <c r="O1255" i="6"/>
  <c r="R1254" i="6"/>
  <c r="Q1254" i="6"/>
  <c r="P1254" i="6"/>
  <c r="O1254" i="6"/>
  <c r="R1253" i="6"/>
  <c r="Q1253" i="6"/>
  <c r="P1253" i="6"/>
  <c r="O1253" i="6"/>
  <c r="R1252" i="6"/>
  <c r="Q1252" i="6"/>
  <c r="P1252" i="6"/>
  <c r="O1252" i="6"/>
  <c r="R1251" i="6"/>
  <c r="Q1251" i="6"/>
  <c r="P1251" i="6"/>
  <c r="O1251" i="6"/>
  <c r="R1250" i="6"/>
  <c r="Q1250" i="6"/>
  <c r="P1250" i="6"/>
  <c r="O1250" i="6"/>
  <c r="R1249" i="6"/>
  <c r="Q1249" i="6"/>
  <c r="P1249" i="6"/>
  <c r="O1249" i="6"/>
  <c r="R1248" i="6"/>
  <c r="Q1248" i="6"/>
  <c r="P1248" i="6"/>
  <c r="O1248" i="6"/>
  <c r="R1247" i="6"/>
  <c r="Q1247" i="6"/>
  <c r="P1247" i="6"/>
  <c r="O1247" i="6"/>
  <c r="R1246" i="6"/>
  <c r="Q1246" i="6"/>
  <c r="P1246" i="6"/>
  <c r="O1246" i="6"/>
  <c r="R1245" i="6"/>
  <c r="Q1245" i="6"/>
  <c r="P1245" i="6"/>
  <c r="O1245" i="6"/>
  <c r="R1244" i="6"/>
  <c r="Q1244" i="6"/>
  <c r="P1244" i="6"/>
  <c r="O1244" i="6"/>
  <c r="R1243" i="6"/>
  <c r="Q1243" i="6"/>
  <c r="P1243" i="6"/>
  <c r="O1243" i="6"/>
  <c r="R1242" i="6"/>
  <c r="Q1242" i="6"/>
  <c r="P1242" i="6"/>
  <c r="O1242" i="6"/>
  <c r="R1241" i="6"/>
  <c r="Q1241" i="6"/>
  <c r="P1241" i="6"/>
  <c r="O1241" i="6"/>
  <c r="R1240" i="6"/>
  <c r="Q1240" i="6"/>
  <c r="P1240" i="6"/>
  <c r="O1240" i="6"/>
  <c r="R1239" i="6"/>
  <c r="Q1239" i="6"/>
  <c r="P1239" i="6"/>
  <c r="O1239" i="6"/>
  <c r="R1238" i="6"/>
  <c r="Q1238" i="6"/>
  <c r="P1238" i="6"/>
  <c r="O1238" i="6"/>
  <c r="R1237" i="6"/>
  <c r="Q1237" i="6"/>
  <c r="P1237" i="6"/>
  <c r="O1237" i="6"/>
  <c r="R1236" i="6"/>
  <c r="Q1236" i="6"/>
  <c r="P1236" i="6"/>
  <c r="O1236" i="6"/>
  <c r="R1235" i="6"/>
  <c r="Q1235" i="6"/>
  <c r="P1235" i="6"/>
  <c r="O1235" i="6"/>
  <c r="R1234" i="6"/>
  <c r="Q1234" i="6"/>
  <c r="P1234" i="6"/>
  <c r="O1234" i="6"/>
  <c r="R1233" i="6"/>
  <c r="Q1233" i="6"/>
  <c r="P1233" i="6"/>
  <c r="O1233" i="6"/>
  <c r="R1232" i="6"/>
  <c r="Q1232" i="6"/>
  <c r="P1232" i="6"/>
  <c r="O1232" i="6"/>
  <c r="R1231" i="6"/>
  <c r="Q1231" i="6"/>
  <c r="P1231" i="6"/>
  <c r="O1231" i="6"/>
  <c r="R1230" i="6"/>
  <c r="Q1230" i="6"/>
  <c r="P1230" i="6"/>
  <c r="O1230" i="6"/>
  <c r="R1229" i="6"/>
  <c r="Q1229" i="6"/>
  <c r="P1229" i="6"/>
  <c r="O1229" i="6"/>
  <c r="R1228" i="6"/>
  <c r="Q1228" i="6"/>
  <c r="P1228" i="6"/>
  <c r="O1228" i="6"/>
  <c r="R1227" i="6"/>
  <c r="Q1227" i="6"/>
  <c r="P1227" i="6"/>
  <c r="O1227" i="6"/>
  <c r="R1226" i="6"/>
  <c r="Q1226" i="6"/>
  <c r="P1226" i="6"/>
  <c r="O1226" i="6"/>
  <c r="R1225" i="6"/>
  <c r="Q1225" i="6"/>
  <c r="P1225" i="6"/>
  <c r="O1225" i="6"/>
  <c r="R1224" i="6"/>
  <c r="Q1224" i="6"/>
  <c r="P1224" i="6"/>
  <c r="O1224" i="6"/>
  <c r="R1223" i="6"/>
  <c r="Q1223" i="6"/>
  <c r="P1223" i="6"/>
  <c r="O1223" i="6"/>
  <c r="R1222" i="6"/>
  <c r="Q1222" i="6"/>
  <c r="P1222" i="6"/>
  <c r="O1222" i="6"/>
  <c r="R1221" i="6"/>
  <c r="Q1221" i="6"/>
  <c r="P1221" i="6"/>
  <c r="O1221" i="6"/>
  <c r="R1220" i="6"/>
  <c r="Q1220" i="6"/>
  <c r="P1220" i="6"/>
  <c r="O1220" i="6"/>
  <c r="R1219" i="6"/>
  <c r="Q1219" i="6"/>
  <c r="P1219" i="6"/>
  <c r="O1219" i="6"/>
  <c r="R1218" i="6"/>
  <c r="Q1218" i="6"/>
  <c r="P1218" i="6"/>
  <c r="O1218" i="6"/>
  <c r="R1217" i="6"/>
  <c r="Q1217" i="6"/>
  <c r="P1217" i="6"/>
  <c r="O1217" i="6"/>
  <c r="R1216" i="6"/>
  <c r="Q1216" i="6"/>
  <c r="P1216" i="6"/>
  <c r="O1216" i="6"/>
  <c r="R1215" i="6"/>
  <c r="Q1215" i="6"/>
  <c r="P1215" i="6"/>
  <c r="O1215" i="6"/>
  <c r="R1214" i="6"/>
  <c r="Q1214" i="6"/>
  <c r="P1214" i="6"/>
  <c r="O1214" i="6"/>
  <c r="R1213" i="6"/>
  <c r="Q1213" i="6"/>
  <c r="P1213" i="6"/>
  <c r="O1213" i="6"/>
  <c r="R1212" i="6"/>
  <c r="Q1212" i="6"/>
  <c r="P1212" i="6"/>
  <c r="O1212" i="6"/>
  <c r="R1211" i="6"/>
  <c r="Q1211" i="6"/>
  <c r="P1211" i="6"/>
  <c r="O1211" i="6"/>
  <c r="R1210" i="6"/>
  <c r="Q1210" i="6"/>
  <c r="P1210" i="6"/>
  <c r="O1210" i="6"/>
  <c r="R1209" i="6"/>
  <c r="Q1209" i="6"/>
  <c r="P1209" i="6"/>
  <c r="O1209" i="6"/>
  <c r="R1208" i="6"/>
  <c r="Q1208" i="6"/>
  <c r="P1208" i="6"/>
  <c r="O1208" i="6"/>
  <c r="R1207" i="6"/>
  <c r="Q1207" i="6"/>
  <c r="P1207" i="6"/>
  <c r="O1207" i="6"/>
  <c r="R1206" i="6"/>
  <c r="Q1206" i="6"/>
  <c r="P1206" i="6"/>
  <c r="O1206" i="6"/>
  <c r="R1205" i="6"/>
  <c r="Q1205" i="6"/>
  <c r="P1205" i="6"/>
  <c r="O1205" i="6"/>
  <c r="R1204" i="6"/>
  <c r="Q1204" i="6"/>
  <c r="P1204" i="6"/>
  <c r="O1204" i="6"/>
  <c r="R1203" i="6"/>
  <c r="Q1203" i="6"/>
  <c r="P1203" i="6"/>
  <c r="O1203" i="6"/>
  <c r="R1202" i="6"/>
  <c r="Q1202" i="6"/>
  <c r="P1202" i="6"/>
  <c r="O1202" i="6"/>
  <c r="R1201" i="6"/>
  <c r="Q1201" i="6"/>
  <c r="P1201" i="6"/>
  <c r="O1201" i="6"/>
  <c r="R1200" i="6"/>
  <c r="Q1200" i="6"/>
  <c r="P1200" i="6"/>
  <c r="O1200" i="6"/>
  <c r="R1199" i="6"/>
  <c r="Q1199" i="6"/>
  <c r="P1199" i="6"/>
  <c r="O1199" i="6"/>
  <c r="R1198" i="6"/>
  <c r="Q1198" i="6"/>
  <c r="P1198" i="6"/>
  <c r="O1198" i="6"/>
  <c r="R1197" i="6"/>
  <c r="Q1197" i="6"/>
  <c r="P1197" i="6"/>
  <c r="O1197" i="6"/>
  <c r="R1196" i="6"/>
  <c r="Q1196" i="6"/>
  <c r="P1196" i="6"/>
  <c r="O1196" i="6"/>
  <c r="R1195" i="6"/>
  <c r="Q1195" i="6"/>
  <c r="P1195" i="6"/>
  <c r="O1195" i="6"/>
  <c r="R1194" i="6"/>
  <c r="Q1194" i="6"/>
  <c r="P1194" i="6"/>
  <c r="O1194" i="6"/>
  <c r="R1193" i="6"/>
  <c r="Q1193" i="6"/>
  <c r="P1193" i="6"/>
  <c r="O1193" i="6"/>
  <c r="R1192" i="6"/>
  <c r="Q1192" i="6"/>
  <c r="P1192" i="6"/>
  <c r="O1192" i="6"/>
  <c r="R1191" i="6"/>
  <c r="Q1191" i="6"/>
  <c r="P1191" i="6"/>
  <c r="O1191" i="6"/>
  <c r="R1190" i="6"/>
  <c r="Q1190" i="6"/>
  <c r="P1190" i="6"/>
  <c r="O1190" i="6"/>
  <c r="R1189" i="6"/>
  <c r="Q1189" i="6"/>
  <c r="P1189" i="6"/>
  <c r="O1189" i="6"/>
  <c r="R1188" i="6"/>
  <c r="Q1188" i="6"/>
  <c r="P1188" i="6"/>
  <c r="O1188" i="6"/>
  <c r="R1187" i="6"/>
  <c r="Q1187" i="6"/>
  <c r="P1187" i="6"/>
  <c r="O1187" i="6"/>
  <c r="R1186" i="6"/>
  <c r="Q1186" i="6"/>
  <c r="P1186" i="6"/>
  <c r="O1186" i="6"/>
  <c r="R1185" i="6"/>
  <c r="Q1185" i="6"/>
  <c r="P1185" i="6"/>
  <c r="O1185" i="6"/>
  <c r="R1184" i="6"/>
  <c r="Q1184" i="6"/>
  <c r="P1184" i="6"/>
  <c r="O1184" i="6"/>
  <c r="R1183" i="6"/>
  <c r="Q1183" i="6"/>
  <c r="P1183" i="6"/>
  <c r="O1183" i="6"/>
  <c r="R1182" i="6"/>
  <c r="Q1182" i="6"/>
  <c r="P1182" i="6"/>
  <c r="O1182" i="6"/>
  <c r="R1181" i="6"/>
  <c r="Q1181" i="6"/>
  <c r="P1181" i="6"/>
  <c r="O1181" i="6"/>
  <c r="R1180" i="6"/>
  <c r="Q1180" i="6"/>
  <c r="P1180" i="6"/>
  <c r="O1180" i="6"/>
  <c r="R1179" i="6"/>
  <c r="Q1179" i="6"/>
  <c r="P1179" i="6"/>
  <c r="O1179" i="6"/>
  <c r="R1178" i="6"/>
  <c r="Q1178" i="6"/>
  <c r="P1178" i="6"/>
  <c r="O1178" i="6"/>
  <c r="R1177" i="6"/>
  <c r="Q1177" i="6"/>
  <c r="P1177" i="6"/>
  <c r="O1177" i="6"/>
  <c r="R1176" i="6"/>
  <c r="Q1176" i="6"/>
  <c r="P1176" i="6"/>
  <c r="O1176" i="6"/>
  <c r="R1175" i="6"/>
  <c r="Q1175" i="6"/>
  <c r="P1175" i="6"/>
  <c r="O1175" i="6"/>
  <c r="R1174" i="6"/>
  <c r="Q1174" i="6"/>
  <c r="P1174" i="6"/>
  <c r="O1174" i="6"/>
  <c r="R1173" i="6"/>
  <c r="Q1173" i="6"/>
  <c r="P1173" i="6"/>
  <c r="O1173" i="6"/>
  <c r="R1172" i="6"/>
  <c r="Q1172" i="6"/>
  <c r="P1172" i="6"/>
  <c r="O1172" i="6"/>
  <c r="R1171" i="6"/>
  <c r="Q1171" i="6"/>
  <c r="P1171" i="6"/>
  <c r="O1171" i="6"/>
  <c r="R1170" i="6"/>
  <c r="Q1170" i="6"/>
  <c r="P1170" i="6"/>
  <c r="O1170" i="6"/>
  <c r="R1169" i="6"/>
  <c r="Q1169" i="6"/>
  <c r="P1169" i="6"/>
  <c r="O1169" i="6"/>
  <c r="R1168" i="6"/>
  <c r="Q1168" i="6"/>
  <c r="P1168" i="6"/>
  <c r="O1168" i="6"/>
  <c r="R1167" i="6"/>
  <c r="Q1167" i="6"/>
  <c r="P1167" i="6"/>
  <c r="O1167" i="6"/>
  <c r="R1166" i="6"/>
  <c r="Q1166" i="6"/>
  <c r="P1166" i="6"/>
  <c r="O1166" i="6"/>
  <c r="R1165" i="6"/>
  <c r="Q1165" i="6"/>
  <c r="P1165" i="6"/>
  <c r="O1165" i="6"/>
  <c r="R1164" i="6"/>
  <c r="Q1164" i="6"/>
  <c r="P1164" i="6"/>
  <c r="O1164" i="6"/>
  <c r="R1163" i="6"/>
  <c r="Q1163" i="6"/>
  <c r="P1163" i="6"/>
  <c r="O1163" i="6"/>
  <c r="R1162" i="6"/>
  <c r="Q1162" i="6"/>
  <c r="P1162" i="6"/>
  <c r="O1162" i="6"/>
  <c r="R1161" i="6"/>
  <c r="Q1161" i="6"/>
  <c r="P1161" i="6"/>
  <c r="O1161" i="6"/>
  <c r="R1160" i="6"/>
  <c r="Q1160" i="6"/>
  <c r="P1160" i="6"/>
  <c r="O1160" i="6"/>
  <c r="R1159" i="6"/>
  <c r="Q1159" i="6"/>
  <c r="P1159" i="6"/>
  <c r="O1159" i="6"/>
  <c r="R1158" i="6"/>
  <c r="Q1158" i="6"/>
  <c r="P1158" i="6"/>
  <c r="O1158" i="6"/>
  <c r="R1157" i="6"/>
  <c r="Q1157" i="6"/>
  <c r="P1157" i="6"/>
  <c r="O1157" i="6"/>
  <c r="R1156" i="6"/>
  <c r="Q1156" i="6"/>
  <c r="P1156" i="6"/>
  <c r="O1156" i="6"/>
  <c r="R1155" i="6"/>
  <c r="Q1155" i="6"/>
  <c r="P1155" i="6"/>
  <c r="O1155" i="6"/>
  <c r="R1154" i="6"/>
  <c r="Q1154" i="6"/>
  <c r="P1154" i="6"/>
  <c r="O1154" i="6"/>
  <c r="R1153" i="6"/>
  <c r="Q1153" i="6"/>
  <c r="P1153" i="6"/>
  <c r="O1153" i="6"/>
  <c r="R1152" i="6"/>
  <c r="Q1152" i="6"/>
  <c r="P1152" i="6"/>
  <c r="O1152" i="6"/>
  <c r="R1151" i="6"/>
  <c r="Q1151" i="6"/>
  <c r="P1151" i="6"/>
  <c r="O1151" i="6"/>
  <c r="R1150" i="6"/>
  <c r="Q1150" i="6"/>
  <c r="P1150" i="6"/>
  <c r="O1150" i="6"/>
  <c r="R1149" i="6"/>
  <c r="Q1149" i="6"/>
  <c r="P1149" i="6"/>
  <c r="O1149" i="6"/>
  <c r="R1148" i="6"/>
  <c r="Q1148" i="6"/>
  <c r="P1148" i="6"/>
  <c r="O1148" i="6"/>
  <c r="R1147" i="6"/>
  <c r="Q1147" i="6"/>
  <c r="P1147" i="6"/>
  <c r="O1147" i="6"/>
  <c r="R1146" i="6"/>
  <c r="Q1146" i="6"/>
  <c r="P1146" i="6"/>
  <c r="O1146" i="6"/>
  <c r="R1145" i="6"/>
  <c r="Q1145" i="6"/>
  <c r="P1145" i="6"/>
  <c r="O1145" i="6"/>
  <c r="R1144" i="6"/>
  <c r="Q1144" i="6"/>
  <c r="P1144" i="6"/>
  <c r="O1144" i="6"/>
  <c r="R1143" i="6"/>
  <c r="Q1143" i="6"/>
  <c r="P1143" i="6"/>
  <c r="O1143" i="6"/>
  <c r="R1142" i="6"/>
  <c r="Q1142" i="6"/>
  <c r="P1142" i="6"/>
  <c r="O1142" i="6"/>
  <c r="R1141" i="6"/>
  <c r="Q1141" i="6"/>
  <c r="P1141" i="6"/>
  <c r="O1141" i="6"/>
  <c r="R1140" i="6"/>
  <c r="Q1140" i="6"/>
  <c r="P1140" i="6"/>
  <c r="O1140" i="6"/>
  <c r="R1139" i="6"/>
  <c r="Q1139" i="6"/>
  <c r="P1139" i="6"/>
  <c r="O1139" i="6"/>
  <c r="R1138" i="6"/>
  <c r="Q1138" i="6"/>
  <c r="P1138" i="6"/>
  <c r="O1138" i="6"/>
  <c r="R1137" i="6"/>
  <c r="Q1137" i="6"/>
  <c r="P1137" i="6"/>
  <c r="O1137" i="6"/>
  <c r="R1136" i="6"/>
  <c r="Q1136" i="6"/>
  <c r="P1136" i="6"/>
  <c r="O1136" i="6"/>
  <c r="R1135" i="6"/>
  <c r="Q1135" i="6"/>
  <c r="P1135" i="6"/>
  <c r="O1135" i="6"/>
  <c r="R1134" i="6"/>
  <c r="Q1134" i="6"/>
  <c r="P1134" i="6"/>
  <c r="O1134" i="6"/>
  <c r="R1133" i="6"/>
  <c r="Q1133" i="6"/>
  <c r="P1133" i="6"/>
  <c r="O1133" i="6"/>
  <c r="R1132" i="6"/>
  <c r="Q1132" i="6"/>
  <c r="P1132" i="6"/>
  <c r="O1132" i="6"/>
  <c r="R1131" i="6"/>
  <c r="Q1131" i="6"/>
  <c r="P1131" i="6"/>
  <c r="O1131" i="6"/>
  <c r="R1130" i="6"/>
  <c r="Q1130" i="6"/>
  <c r="P1130" i="6"/>
  <c r="O1130" i="6"/>
  <c r="R1129" i="6"/>
  <c r="Q1129" i="6"/>
  <c r="P1129" i="6"/>
  <c r="O1129" i="6"/>
  <c r="R1128" i="6"/>
  <c r="Q1128" i="6"/>
  <c r="P1128" i="6"/>
  <c r="O1128" i="6"/>
  <c r="R1127" i="6"/>
  <c r="Q1127" i="6"/>
  <c r="P1127" i="6"/>
  <c r="O1127" i="6"/>
  <c r="R1126" i="6"/>
  <c r="Q1126" i="6"/>
  <c r="P1126" i="6"/>
  <c r="O1126" i="6"/>
  <c r="R1125" i="6"/>
  <c r="Q1125" i="6"/>
  <c r="P1125" i="6"/>
  <c r="O1125" i="6"/>
  <c r="R1124" i="6"/>
  <c r="Q1124" i="6"/>
  <c r="P1124" i="6"/>
  <c r="O1124" i="6"/>
  <c r="R1123" i="6"/>
  <c r="Q1123" i="6"/>
  <c r="P1123" i="6"/>
  <c r="O1123" i="6"/>
  <c r="R1122" i="6"/>
  <c r="Q1122" i="6"/>
  <c r="P1122" i="6"/>
  <c r="O1122" i="6"/>
  <c r="R1121" i="6"/>
  <c r="Q1121" i="6"/>
  <c r="P1121" i="6"/>
  <c r="O1121" i="6"/>
  <c r="R1120" i="6"/>
  <c r="Q1120" i="6"/>
  <c r="P1120" i="6"/>
  <c r="O1120" i="6"/>
  <c r="R1119" i="6"/>
  <c r="Q1119" i="6"/>
  <c r="P1119" i="6"/>
  <c r="O1119" i="6"/>
  <c r="R1118" i="6"/>
  <c r="Q1118" i="6"/>
  <c r="P1118" i="6"/>
  <c r="O1118" i="6"/>
  <c r="R1117" i="6"/>
  <c r="Q1117" i="6"/>
  <c r="P1117" i="6"/>
  <c r="O1117" i="6"/>
  <c r="R1116" i="6"/>
  <c r="Q1116" i="6"/>
  <c r="P1116" i="6"/>
  <c r="O1116" i="6"/>
  <c r="R1115" i="6"/>
  <c r="Q1115" i="6"/>
  <c r="P1115" i="6"/>
  <c r="O1115" i="6"/>
  <c r="R1114" i="6"/>
  <c r="Q1114" i="6"/>
  <c r="P1114" i="6"/>
  <c r="O1114" i="6"/>
  <c r="R1113" i="6"/>
  <c r="Q1113" i="6"/>
  <c r="P1113" i="6"/>
  <c r="O1113" i="6"/>
  <c r="R1112" i="6"/>
  <c r="Q1112" i="6"/>
  <c r="P1112" i="6"/>
  <c r="O1112" i="6"/>
  <c r="R1111" i="6"/>
  <c r="Q1111" i="6"/>
  <c r="P1111" i="6"/>
  <c r="O1111" i="6"/>
  <c r="R1110" i="6"/>
  <c r="Q1110" i="6"/>
  <c r="P1110" i="6"/>
  <c r="O1110" i="6"/>
  <c r="R1109" i="6"/>
  <c r="Q1109" i="6"/>
  <c r="P1109" i="6"/>
  <c r="O1109" i="6"/>
  <c r="R1108" i="6"/>
  <c r="Q1108" i="6"/>
  <c r="P1108" i="6"/>
  <c r="O1108" i="6"/>
  <c r="R1107" i="6"/>
  <c r="Q1107" i="6"/>
  <c r="P1107" i="6"/>
  <c r="O1107" i="6"/>
  <c r="R1106" i="6"/>
  <c r="Q1106" i="6"/>
  <c r="P1106" i="6"/>
  <c r="O1106" i="6"/>
  <c r="R1105" i="6"/>
  <c r="Q1105" i="6"/>
  <c r="P1105" i="6"/>
  <c r="O1105" i="6"/>
  <c r="R1104" i="6"/>
  <c r="Q1104" i="6"/>
  <c r="P1104" i="6"/>
  <c r="O1104" i="6"/>
  <c r="R1103" i="6"/>
  <c r="Q1103" i="6"/>
  <c r="P1103" i="6"/>
  <c r="O1103" i="6"/>
  <c r="R1102" i="6"/>
  <c r="Q1102" i="6"/>
  <c r="P1102" i="6"/>
  <c r="O1102" i="6"/>
  <c r="R1101" i="6"/>
  <c r="Q1101" i="6"/>
  <c r="P1101" i="6"/>
  <c r="O1101" i="6"/>
  <c r="R1100" i="6"/>
  <c r="Q1100" i="6"/>
  <c r="P1100" i="6"/>
  <c r="O1100" i="6"/>
  <c r="R1099" i="6"/>
  <c r="Q1099" i="6"/>
  <c r="P1099" i="6"/>
  <c r="O1099" i="6"/>
  <c r="R1098" i="6"/>
  <c r="Q1098" i="6"/>
  <c r="P1098" i="6"/>
  <c r="O1098" i="6"/>
  <c r="R1097" i="6"/>
  <c r="Q1097" i="6"/>
  <c r="P1097" i="6"/>
  <c r="O1097" i="6"/>
  <c r="R1096" i="6"/>
  <c r="Q1096" i="6"/>
  <c r="P1096" i="6"/>
  <c r="O1096" i="6"/>
  <c r="R1095" i="6"/>
  <c r="Q1095" i="6"/>
  <c r="P1095" i="6"/>
  <c r="O1095" i="6"/>
  <c r="R1094" i="6"/>
  <c r="Q1094" i="6"/>
  <c r="P1094" i="6"/>
  <c r="O1094" i="6"/>
  <c r="R1093" i="6"/>
  <c r="Q1093" i="6"/>
  <c r="P1093" i="6"/>
  <c r="O1093" i="6"/>
  <c r="R1092" i="6"/>
  <c r="Q1092" i="6"/>
  <c r="P1092" i="6"/>
  <c r="O1092" i="6"/>
  <c r="R1091" i="6"/>
  <c r="Q1091" i="6"/>
  <c r="P1091" i="6"/>
  <c r="O1091" i="6"/>
  <c r="R1090" i="6"/>
  <c r="Q1090" i="6"/>
  <c r="P1090" i="6"/>
  <c r="O1090" i="6"/>
  <c r="R1089" i="6"/>
  <c r="Q1089" i="6"/>
  <c r="P1089" i="6"/>
  <c r="O1089" i="6"/>
  <c r="R1088" i="6"/>
  <c r="Q1088" i="6"/>
  <c r="P1088" i="6"/>
  <c r="O1088" i="6"/>
  <c r="R1087" i="6"/>
  <c r="Q1087" i="6"/>
  <c r="P1087" i="6"/>
  <c r="O1087" i="6"/>
  <c r="R1086" i="6"/>
  <c r="Q1086" i="6"/>
  <c r="P1086" i="6"/>
  <c r="O1086" i="6"/>
  <c r="R1085" i="6"/>
  <c r="Q1085" i="6"/>
  <c r="P1085" i="6"/>
  <c r="O1085" i="6"/>
  <c r="R1084" i="6"/>
  <c r="Q1084" i="6"/>
  <c r="P1084" i="6"/>
  <c r="O1084" i="6"/>
  <c r="R1083" i="6"/>
  <c r="Q1083" i="6"/>
  <c r="P1083" i="6"/>
  <c r="O1083" i="6"/>
  <c r="R1082" i="6"/>
  <c r="Q1082" i="6"/>
  <c r="P1082" i="6"/>
  <c r="O1082" i="6"/>
  <c r="R1081" i="6"/>
  <c r="Q1081" i="6"/>
  <c r="P1081" i="6"/>
  <c r="O1081" i="6"/>
  <c r="R1080" i="6"/>
  <c r="Q1080" i="6"/>
  <c r="P1080" i="6"/>
  <c r="O1080" i="6"/>
  <c r="R1079" i="6"/>
  <c r="Q1079" i="6"/>
  <c r="P1079" i="6"/>
  <c r="O1079" i="6"/>
  <c r="R1078" i="6"/>
  <c r="Q1078" i="6"/>
  <c r="P1078" i="6"/>
  <c r="O1078" i="6"/>
  <c r="R1077" i="6"/>
  <c r="Q1077" i="6"/>
  <c r="P1077" i="6"/>
  <c r="O1077" i="6"/>
  <c r="R1076" i="6"/>
  <c r="Q1076" i="6"/>
  <c r="P1076" i="6"/>
  <c r="O1076" i="6"/>
  <c r="R1075" i="6"/>
  <c r="Q1075" i="6"/>
  <c r="P1075" i="6"/>
  <c r="O1075" i="6"/>
  <c r="R1074" i="6"/>
  <c r="Q1074" i="6"/>
  <c r="P1074" i="6"/>
  <c r="O1074" i="6"/>
  <c r="R1073" i="6"/>
  <c r="Q1073" i="6"/>
  <c r="P1073" i="6"/>
  <c r="O1073" i="6"/>
  <c r="R1072" i="6"/>
  <c r="Q1072" i="6"/>
  <c r="P1072" i="6"/>
  <c r="O1072" i="6"/>
  <c r="R1071" i="6"/>
  <c r="Q1071" i="6"/>
  <c r="P1071" i="6"/>
  <c r="O1071" i="6"/>
  <c r="R1070" i="6"/>
  <c r="Q1070" i="6"/>
  <c r="P1070" i="6"/>
  <c r="O1070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R4" i="6"/>
  <c r="Q4" i="6"/>
  <c r="P4" i="6"/>
  <c r="O4" i="6"/>
  <c r="R3" i="6"/>
  <c r="Q3" i="6"/>
  <c r="P3" i="6"/>
  <c r="O3" i="6"/>
  <c r="R2" i="6"/>
  <c r="Q2" i="6"/>
  <c r="O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<sst xmlns="http://schemas.openxmlformats.org/spreadsheetml/2006/main" count="49520" uniqueCount="8403">
  <si>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</si>
  <si>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</si>
  <si>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</si>
  <si>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</si>
  <si>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</si>
  <si>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</si>
  <si>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</si>
  <si>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</si>
  <si>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</si>
  <si>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</si>
  <si>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</si>
  <si>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</si>
  <si>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</si>
  <si>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</si>
  <si>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</si>
  <si>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</si>
  <si>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</si>
  <si>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</si>
  <si>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</si>
  <si>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</si>
  <si>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</si>
  <si>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</si>
  <si>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</si>
  <si>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</si>
  <si>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</si>
  <si>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</si>
  <si>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</si>
  <si>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</si>
  <si>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</si>
  <si>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</si>
  <si>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</si>
  <si>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</si>
  <si>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</si>
  <si>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</si>
  <si>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</si>
  <si>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</si>
  <si>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</si>
  <si>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</si>
  <si>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</si>
  <si>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</si>
  <si>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</si>
  <si>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</si>
  <si>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</si>
  <si>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</si>
  <si>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</si>
  <si>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</si>
  <si>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</si>
  <si>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</si>
  <si>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</si>
  <si>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</si>
  <si>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</si>
  <si>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</si>
  <si>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</si>
  <si>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</si>
  <si>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</si>
  <si>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</si>
  <si>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</si>
  <si>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</si>
  <si>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</si>
  <si>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</si>
  <si>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</si>
  <si>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</si>
  <si>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</si>
  <si>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</si>
  <si>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</si>
  <si>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</si>
  <si>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</si>
  <si>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</si>
  <si>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</si>
  <si>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</si>
  <si>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</si>
  <si>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</si>
  <si>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</si>
  <si>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</si>
  <si>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</si>
  <si>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</si>
  <si>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</si>
  <si>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</si>
  <si>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</si>
  <si>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</si>
  <si>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</si>
  <si>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</si>
  <si>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</si>
  <si>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</si>
  <si>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</si>
  <si>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</si>
  <si>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</si>
  <si>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</si>
  <si>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</si>
  <si>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</si>
  <si>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</si>
  <si>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</si>
  <si>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</si>
  <si>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</si>
  <si>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</si>
  <si>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</si>
  <si>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</si>
  <si>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</si>
  <si>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</si>
  <si>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</si>
  <si>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</si>
  <si>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</si>
  <si>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</si>
  <si>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</si>
  <si>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</si>
  <si>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</si>
  <si>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</si>
  <si>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</si>
  <si>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</si>
  <si>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</si>
  <si>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</si>
  <si>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</si>
  <si>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</si>
  <si>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</si>
  <si>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</si>
  <si>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</si>
  <si>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</si>
  <si>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</si>
  <si>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</si>
  <si>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</si>
  <si>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</si>
  <si>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</si>
  <si>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</si>
  <si>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</si>
  <si>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</si>
  <si>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</si>
  <si>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</si>
  <si>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</si>
  <si>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</si>
  <si>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</si>
  <si>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</si>
  <si>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</si>
  <si>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</si>
  <si>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</si>
  <si>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</si>
  <si>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</si>
  <si>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</si>
  <si>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</si>
  <si>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</si>
  <si>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</si>
  <si>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</si>
  <si>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</si>
  <si>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</si>
  <si>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</si>
  <si>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</si>
  <si>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</si>
  <si>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</si>
  <si>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</si>
  <si>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</si>
  <si>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</si>
  <si>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</si>
  <si>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</si>
  <si>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</si>
  <si>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</si>
  <si>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</si>
  <si>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</si>
  <si>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</si>
  <si>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</si>
  <si>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</si>
  <si>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</si>
  <si>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</si>
  <si>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</si>
  <si>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</si>
  <si>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</si>
  <si>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</si>
  <si>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</si>
  <si>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</si>
  <si>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</si>
  <si>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</si>
  <si>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</si>
  <si>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</si>
  <si>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</si>
  <si>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</si>
  <si>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</si>
  <si>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</si>
  <si>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</si>
  <si>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</si>
  <si>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</si>
  <si>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</si>
  <si>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</si>
  <si>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</si>
  <si>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</si>
  <si>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</si>
  <si>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</si>
  <si>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</si>
  <si>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</si>
  <si>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</si>
  <si>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</si>
  <si>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</si>
  <si>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</si>
  <si>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</si>
  <si>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</si>
  <si>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</si>
  <si>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</si>
  <si>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</si>
  <si>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</si>
  <si>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</si>
  <si>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</si>
  <si>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</si>
  <si>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</si>
  <si>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</si>
  <si>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</si>
  <si>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</si>
  <si>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</si>
  <si>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</si>
  <si>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</si>
  <si>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</si>
  <si>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</si>
  <si>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</si>
  <si>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</si>
  <si>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</si>
  <si>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</si>
  <si>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</si>
  <si>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</si>
  <si>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</si>
  <si>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</si>
  <si>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</si>
  <si>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</si>
  <si>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</si>
  <si>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</si>
  <si>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</si>
  <si>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</si>
  <si>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</si>
  <si>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</si>
  <si>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</si>
  <si>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</si>
  <si>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</si>
  <si>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</si>
  <si>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</si>
  <si>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</si>
  <si>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</si>
  <si>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</si>
  <si>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</si>
  <si>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</si>
  <si>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</si>
  <si>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</si>
  <si>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</si>
  <si>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</si>
  <si>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</si>
  <si>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</si>
  <si>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</si>
  <si>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</si>
  <si>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</si>
  <si>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</si>
  <si>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</si>
  <si>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</si>
  <si>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</si>
  <si>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</si>
  <si>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</si>
  <si>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</si>
  <si>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</si>
  <si>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</si>
  <si>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</si>
  <si>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</si>
  <si>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</si>
  <si>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</si>
  <si>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</si>
  <si>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</si>
  <si>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</si>
  <si>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</si>
  <si>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</si>
  <si>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</si>
  <si>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</si>
  <si>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</si>
  <si>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</si>
  <si>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</si>
  <si>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</si>
  <si>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</si>
  <si>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</si>
  <si>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</si>
  <si>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</si>
  <si>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</si>
  <si>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</si>
  <si>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</si>
  <si>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</si>
  <si>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</si>
  <si>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</si>
  <si>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</si>
  <si>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</si>
  <si>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</si>
  <si>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</si>
  <si>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</si>
  <si>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</si>
  <si>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</si>
  <si>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</si>
  <si>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</si>
  <si>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</si>
  <si>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</si>
  <si>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</si>
  <si>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</si>
  <si>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</si>
  <si>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</si>
  <si>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</si>
  <si>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</si>
  <si>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</si>
  <si>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</si>
  <si>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</si>
  <si>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</si>
  <si>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</si>
  <si>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</si>
  <si>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</si>
  <si>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</si>
  <si>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</si>
  <si>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</si>
  <si>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</si>
  <si>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</si>
  <si>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</si>
  <si>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</si>
  <si>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</si>
  <si>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</si>
  <si>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</si>
  <si>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</si>
  <si>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</si>
  <si>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</si>
  <si>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</si>
  <si>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</si>
  <si>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</si>
  <si>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</si>
  <si>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</si>
  <si>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</si>
  <si>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</si>
  <si>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</si>
  <si>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</si>
  <si>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</si>
  <si>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</si>
  <si>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</si>
  <si>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</si>
  <si>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</si>
  <si>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</si>
  <si>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</si>
  <si>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</si>
  <si>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</si>
  <si>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</si>
  <si>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</si>
  <si>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</si>
  <si>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</si>
  <si>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</si>
  <si>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</si>
  <si>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</si>
  <si>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</si>
  <si>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</si>
  <si>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</si>
  <si>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</si>
  <si>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</si>
  <si>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</si>
  <si>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</si>
  <si>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</si>
  <si>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</si>
  <si>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</si>
  <si>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</si>
  <si>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</si>
  <si>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</si>
  <si>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</si>
  <si>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</si>
  <si>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</si>
  <si>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</si>
  <si>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</si>
  <si>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</si>
  <si>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</si>
  <si>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</si>
  <si>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</si>
  <si>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</si>
  <si>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</si>
  <si>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</si>
  <si>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</si>
  <si>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</si>
  <si>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</si>
  <si>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</si>
  <si>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</si>
  <si>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</si>
  <si>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</si>
  <si>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</si>
  <si>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</si>
  <si>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</si>
  <si>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</si>
  <si>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</si>
  <si>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</si>
  <si>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</si>
  <si>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</si>
  <si>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</si>
  <si>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</si>
  <si>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</si>
  <si>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</si>
  <si>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</si>
  <si>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</si>
  <si>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</si>
  <si>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</si>
  <si>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</si>
  <si>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</si>
  <si>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</si>
  <si>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</si>
  <si>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</si>
  <si>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</si>
  <si>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</si>
  <si>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</si>
  <si>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</si>
  <si>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</si>
  <si>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</si>
  <si>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</si>
  <si>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</si>
  <si>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</si>
  <si>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</si>
  <si>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</si>
  <si>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</si>
  <si>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</si>
  <si>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</si>
  <si>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</si>
  <si>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</si>
  <si>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</si>
  <si>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</si>
  <si>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</si>
  <si>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</si>
  <si>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</si>
  <si>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</si>
  <si>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</si>
  <si>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</si>
  <si>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</si>
  <si>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</si>
  <si>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</si>
  <si>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</si>
  <si>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</si>
  <si>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</si>
  <si>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</si>
  <si>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</si>
  <si>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</si>
  <si>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</si>
  <si>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</si>
  <si>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</si>
  <si>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</si>
  <si>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</si>
  <si>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</si>
  <si>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</si>
  <si>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</si>
  <si>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</si>
  <si>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</si>
  <si>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</si>
  <si>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</si>
  <si>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</si>
  <si>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</si>
  <si>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</si>
  <si>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</si>
  <si>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</si>
  <si>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</si>
  <si>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</si>
  <si>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</si>
  <si>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</si>
  <si>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</si>
  <si>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</si>
  <si>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</si>
  <si>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</si>
  <si>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</si>
  <si>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</si>
  <si>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</si>
  <si>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</si>
  <si>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</si>
  <si>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</si>
  <si>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</si>
  <si>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</si>
  <si>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</si>
  <si>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</si>
  <si>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</si>
  <si>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</si>
  <si>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</si>
  <si>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</si>
  <si>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</si>
  <si>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</si>
  <si>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</si>
  <si>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</si>
  <si>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</si>
  <si>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</si>
  <si>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</si>
  <si>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</si>
  <si>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</si>
  <si>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</si>
  <si>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</si>
  <si>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</si>
  <si>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</si>
  <si>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</si>
  <si>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</si>
  <si>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</si>
  <si>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</si>
  <si>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</si>
  <si>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</si>
  <si>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</si>
  <si>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</si>
  <si>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</si>
  <si>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</si>
  <si>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</si>
  <si>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</si>
  <si>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</si>
  <si>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</si>
  <si>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</si>
  <si>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</si>
  <si>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</si>
  <si>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</si>
  <si>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</si>
  <si>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</si>
  <si>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</si>
  <si>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</si>
  <si>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</si>
  <si>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</si>
  <si>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</si>
  <si>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</si>
  <si>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</si>
  <si>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</si>
  <si>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</si>
  <si>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</si>
  <si>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</si>
  <si>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</si>
  <si>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</si>
  <si>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</si>
  <si>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</si>
  <si>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</si>
  <si>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</si>
  <si>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</si>
  <si>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</si>
  <si>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</si>
  <si>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</si>
  <si>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</si>
  <si>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</si>
  <si>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</si>
  <si>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</si>
  <si>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</si>
  <si>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</si>
  <si>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</si>
  <si>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</si>
  <si>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</si>
  <si>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</si>
  <si>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</si>
  <si>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</si>
  <si>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</si>
  <si>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</si>
  <si>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</si>
  <si>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</si>
  <si>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</si>
  <si>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</si>
  <si>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</si>
  <si>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</si>
  <si>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</si>
  <si>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</si>
  <si>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</si>
  <si>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</si>
  <si>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</si>
  <si>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</si>
  <si>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</si>
  <si>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</si>
  <si>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</si>
  <si>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</si>
  <si>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</si>
  <si>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</si>
  <si>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</si>
  <si>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</si>
  <si>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</si>
  <si>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</si>
  <si>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</si>
  <si>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</si>
  <si>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</si>
  <si>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</si>
  <si>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</si>
  <si>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</si>
  <si>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</si>
  <si>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</si>
  <si>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</si>
  <si>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</si>
  <si>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</si>
  <si>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</si>
  <si>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</si>
  <si>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</si>
  <si>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</si>
  <si>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</si>
  <si>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</si>
  <si>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</si>
  <si>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</si>
  <si>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</si>
  <si>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</si>
  <si>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</si>
  <si>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</si>
  <si>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</si>
  <si>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</si>
  <si>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</si>
  <si>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</si>
  <si>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</si>
  <si>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</si>
  <si>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</si>
  <si>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</si>
  <si>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</si>
  <si>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</si>
  <si>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</si>
  <si>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</si>
  <si>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</si>
  <si>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</si>
  <si>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</si>
  <si>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</si>
  <si>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</si>
  <si>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</si>
  <si>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</si>
  <si>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</si>
  <si>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</si>
  <si>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</si>
  <si>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</si>
  <si>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</si>
  <si>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</si>
  <si>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</si>
  <si>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</si>
  <si>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</si>
  <si>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</si>
  <si>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</si>
  <si>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</si>
  <si>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</si>
  <si>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</si>
  <si>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</si>
  <si>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</si>
  <si>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</si>
  <si>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</si>
  <si>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</si>
  <si>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</si>
  <si>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</si>
  <si>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</si>
  <si>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</si>
  <si>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</si>
  <si>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</si>
  <si>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</si>
  <si>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</si>
  <si>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</si>
  <si>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</si>
  <si>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</si>
  <si>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</si>
  <si>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</si>
  <si>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</si>
  <si>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</si>
  <si>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</si>
  <si>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</si>
  <si>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</si>
  <si>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</si>
  <si>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</si>
  <si>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</si>
  <si>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</si>
  <si>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</si>
  <si>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</si>
  <si>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</si>
  <si>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</si>
  <si>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</si>
  <si>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</si>
  <si>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</si>
  <si>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</si>
  <si>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</si>
  <si>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</si>
  <si>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</si>
  <si>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</si>
  <si>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</si>
  <si>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</si>
  <si>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</si>
  <si>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</si>
  <si>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</si>
  <si>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</si>
  <si>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</si>
  <si>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</si>
  <si>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</si>
  <si>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</si>
  <si>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</si>
  <si>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</si>
  <si>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</si>
  <si>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</si>
  <si>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</si>
  <si>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</si>
  <si>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</si>
  <si>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</si>
  <si>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</si>
  <si>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</si>
  <si>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</si>
  <si>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</si>
  <si>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</si>
  <si>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</si>
  <si>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</si>
  <si>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</si>
  <si>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</si>
  <si>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</si>
  <si>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</si>
  <si>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</si>
  <si>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</si>
  <si>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</si>
  <si>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</si>
  <si>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</si>
  <si>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</si>
  <si>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</si>
  <si>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</si>
  <si>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</si>
  <si>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</si>
  <si>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</si>
  <si>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</si>
  <si>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</si>
  <si>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</si>
  <si>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</si>
  <si>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</si>
  <si>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</si>
  <si>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</si>
  <si>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</si>
  <si>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</si>
  <si>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</si>
  <si>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</si>
  <si>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</si>
  <si>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</si>
  <si>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</si>
  <si>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</si>
  <si>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</si>
  <si>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</si>
  <si>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</si>
  <si>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</si>
  <si>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</si>
  <si>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</si>
  <si>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</si>
  <si>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</si>
  <si>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</si>
  <si>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</si>
  <si>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</si>
  <si>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</si>
  <si>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</si>
  <si>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</si>
  <si>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</si>
  <si>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</si>
  <si>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</si>
  <si>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</si>
  <si>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</si>
  <si>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</si>
  <si>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</si>
  <si>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</si>
  <si>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</si>
  <si>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</si>
  <si>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</si>
  <si>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</si>
  <si>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</si>
  <si>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</si>
  <si>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</si>
  <si>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</si>
  <si>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</si>
  <si>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</si>
  <si>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</si>
  <si>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</si>
  <si>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</si>
  <si>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</si>
  <si>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</si>
  <si>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</si>
  <si>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</si>
  <si>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</si>
  <si>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</si>
  <si>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</si>
  <si>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</si>
  <si>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</si>
  <si>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</si>
  <si>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</si>
  <si>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</si>
  <si>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</si>
  <si>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</si>
  <si>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</si>
  <si>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</si>
  <si>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</si>
  <si>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</si>
  <si>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</si>
  <si>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</si>
  <si>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</si>
  <si>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</si>
  <si>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</si>
  <si>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</si>
  <si>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</si>
  <si>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</si>
  <si>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</si>
  <si>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</si>
  <si>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</si>
  <si>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</si>
  <si>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</si>
  <si>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</si>
  <si>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</si>
  <si>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</si>
  <si>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</si>
  <si>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</si>
  <si>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</si>
  <si>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</si>
  <si>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</si>
  <si>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</si>
  <si>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</si>
  <si>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</si>
  <si>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</si>
  <si>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</si>
  <si>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</si>
  <si>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</si>
  <si>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</si>
  <si>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</si>
  <si>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</si>
  <si>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</si>
  <si>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</si>
  <si>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</si>
  <si>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</si>
  <si>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</si>
  <si>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</si>
  <si>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</si>
  <si>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</si>
  <si>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</si>
  <si>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</si>
  <si>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</si>
  <si>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</si>
  <si>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</si>
  <si>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</si>
  <si>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</si>
  <si>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</si>
  <si>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</si>
  <si>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</si>
  <si>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</si>
  <si>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</si>
  <si>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</si>
  <si>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</si>
  <si>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</si>
  <si>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</si>
  <si>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</si>
  <si>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</si>
  <si>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</si>
  <si>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</si>
  <si>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</si>
  <si>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</si>
  <si>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</si>
  <si>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</si>
  <si>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</si>
  <si>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</si>
  <si>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</si>
  <si>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</si>
  <si>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</si>
  <si>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</si>
  <si>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</si>
  <si>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</si>
  <si>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</si>
  <si>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</si>
  <si>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</si>
  <si>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</si>
  <si>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</si>
  <si>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</si>
  <si>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</si>
  <si>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</si>
  <si>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</si>
  <si>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</si>
  <si>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</si>
  <si>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</si>
  <si>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</si>
  <si>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</si>
  <si>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</si>
  <si>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</si>
  <si>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</si>
  <si>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</si>
  <si>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</si>
  <si>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</si>
  <si>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</si>
  <si>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</si>
  <si>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</si>
  <si>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</si>
  <si>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</si>
  <si>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</si>
  <si>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</si>
  <si>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</si>
  <si>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</si>
  <si>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</si>
  <si>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</si>
  <si>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</si>
  <si>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</si>
  <si>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</si>
  <si>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</si>
  <si>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</si>
  <si>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</si>
  <si>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</si>
  <si>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</si>
  <si>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</si>
  <si>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</si>
  <si>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</si>
  <si>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</si>
  <si>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</si>
  <si>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</si>
  <si>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</si>
  <si>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</si>
  <si>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</si>
  <si>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</si>
  <si>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</si>
  <si>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</si>
  <si>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</si>
  <si>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</si>
  <si>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</si>
  <si>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</si>
  <si>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</si>
  <si>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</si>
  <si>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</si>
  <si>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</si>
  <si>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</si>
  <si>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</si>
  <si>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</si>
  <si>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</si>
  <si>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</si>
  <si>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</si>
  <si>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</si>
  <si>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</si>
  <si>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</si>
  <si>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</si>
  <si>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</si>
  <si>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</si>
  <si>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</si>
  <si>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</si>
  <si>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</si>
  <si>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</si>
  <si>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</si>
  <si>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</si>
  <si>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</si>
  <si>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</si>
  <si>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</si>
  <si>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</si>
  <si>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</si>
  <si>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</si>
  <si>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</si>
  <si>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</si>
  <si>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</si>
  <si>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</si>
  <si>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</si>
  <si>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</si>
  <si>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</si>
  <si>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</si>
  <si>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</si>
  <si>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</si>
  <si>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</si>
  <si>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</si>
  <si>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</si>
  <si>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</si>
  <si>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</si>
  <si>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</si>
  <si>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</si>
  <si>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</si>
  <si>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</si>
  <si>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</si>
  <si>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</si>
  <si>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</si>
  <si>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</si>
  <si>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</si>
  <si>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</si>
  <si>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</si>
  <si>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</si>
  <si>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</si>
  <si>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</si>
  <si>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</si>
  <si>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</si>
  <si>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</si>
  <si>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</si>
  <si>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</si>
  <si>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</si>
  <si>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</si>
  <si>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</si>
  <si>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</si>
  <si>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</si>
  <si>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</si>
  <si>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</si>
  <si>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</si>
  <si>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</si>
  <si>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</si>
  <si>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</si>
  <si>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</si>
  <si>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</si>
  <si>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</si>
  <si>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</si>
  <si>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</si>
  <si>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</si>
  <si>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</si>
  <si>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</si>
  <si>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</si>
  <si>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</si>
  <si>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</si>
  <si>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</si>
  <si>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</si>
  <si>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</si>
  <si>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</si>
  <si>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</si>
  <si>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</si>
  <si>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</si>
  <si>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</si>
  <si>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</si>
  <si>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</si>
  <si>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</si>
  <si>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</si>
  <si>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</si>
  <si>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</si>
  <si>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</si>
  <si>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</si>
  <si>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</si>
  <si>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</si>
  <si>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</si>
  <si>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</si>
  <si>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</si>
  <si>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</si>
  <si>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</si>
  <si>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</si>
  <si>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</si>
  <si>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</si>
  <si>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</si>
  <si>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</si>
  <si>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</si>
  <si>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</si>
  <si>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</si>
  <si>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</si>
  <si>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</si>
  <si>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</si>
  <si>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</si>
  <si>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</si>
  <si>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</si>
  <si>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</si>
  <si>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</si>
  <si>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</si>
  <si>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</si>
  <si>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</si>
  <si>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</si>
  <si>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</si>
  <si>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</si>
  <si>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</si>
  <si>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</si>
  <si>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</si>
  <si>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</si>
  <si>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</si>
  <si>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</si>
  <si>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</si>
  <si>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</si>
  <si>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</si>
  <si>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</si>
  <si>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</si>
  <si>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</si>
  <si>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</si>
  <si>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</si>
  <si>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</si>
  <si>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</si>
  <si>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</si>
  <si>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</si>
  <si>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</si>
  <si>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</si>
  <si>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</si>
  <si>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</si>
  <si>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</si>
  <si>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</si>
  <si>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</si>
  <si>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</si>
  <si>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</si>
  <si>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</si>
  <si>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</si>
  <si>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</si>
  <si>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</si>
  <si>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</si>
  <si>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</si>
  <si>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</si>
  <si>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</si>
  <si>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</si>
  <si>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</si>
  <si>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</si>
  <si>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</si>
  <si>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</si>
  <si>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</si>
  <si>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</si>
  <si>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</si>
  <si>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</si>
  <si>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</si>
  <si>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</si>
  <si>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</si>
  <si>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</si>
  <si>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</si>
  <si>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</si>
  <si>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</si>
  <si>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</si>
  <si>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</si>
  <si>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</si>
  <si>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</si>
  <si>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</si>
  <si>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</si>
  <si>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</si>
  <si>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</si>
  <si>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</si>
  <si>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</si>
  <si>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</si>
  <si>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</si>
  <si>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</si>
  <si>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</si>
  <si>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</si>
  <si>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</si>
  <si>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</si>
  <si>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</si>
  <si>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</si>
  <si>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</si>
  <si>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</si>
  <si>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</si>
  <si>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</si>
  <si>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</si>
  <si>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</si>
  <si>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</si>
  <si>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</si>
  <si>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</si>
  <si>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</si>
  <si>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</si>
  <si>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</si>
  <si>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</si>
  <si>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</si>
  <si>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</si>
  <si>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</si>
  <si>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</si>
  <si>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</si>
  <si>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</si>
  <si>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</si>
  <si>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</si>
  <si>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</si>
  <si>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</si>
  <si>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</si>
  <si>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</si>
  <si>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</si>
  <si>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</si>
  <si>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</si>
  <si>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</si>
  <si>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</si>
  <si>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</si>
  <si>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</si>
  <si>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</si>
  <si>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</si>
  <si>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</si>
  <si>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</si>
  <si>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</si>
  <si>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</si>
  <si>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</si>
  <si>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</si>
  <si>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</si>
  <si>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</si>
  <si>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</si>
  <si>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</si>
  <si>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</si>
  <si>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</si>
  <si>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</si>
  <si>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</si>
  <si>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</si>
  <si>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</si>
  <si>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</si>
  <si>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</si>
  <si>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</si>
  <si>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</si>
  <si>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</si>
  <si>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</si>
  <si>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</si>
  <si>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</si>
  <si>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</si>
  <si>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</si>
  <si>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</si>
  <si>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</si>
  <si>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</si>
  <si>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</si>
  <si>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</si>
  <si>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</si>
  <si>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</si>
  <si>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</si>
  <si>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</si>
  <si>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</si>
  <si>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</si>
  <si>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</si>
  <si>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</si>
  <si>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</si>
  <si>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</si>
  <si>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</si>
  <si>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</si>
  <si>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</si>
  <si>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</si>
  <si>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</si>
  <si>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</si>
  <si>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</si>
  <si>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</si>
  <si>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</si>
  <si>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</si>
  <si>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</si>
  <si>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</si>
  <si>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</si>
  <si>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</si>
  <si>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</si>
  <si>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</si>
  <si>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</si>
  <si>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</si>
  <si>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</si>
  <si>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</si>
  <si>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</si>
  <si>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</si>
  <si>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</si>
  <si>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</si>
  <si>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</si>
  <si>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</si>
  <si>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</si>
  <si>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</si>
  <si>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</si>
  <si>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</si>
  <si>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</si>
  <si>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</si>
  <si>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</si>
  <si>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</si>
  <si>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</si>
  <si>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</si>
  <si>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</si>
  <si>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</si>
  <si>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</si>
  <si>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</si>
  <si>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</si>
  <si>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</si>
  <si>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</si>
  <si>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</si>
  <si>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</si>
  <si>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</si>
  <si>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</si>
  <si>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</si>
  <si>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</si>
  <si>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</si>
  <si>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</si>
  <si>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</si>
  <si>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</si>
  <si>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</si>
  <si>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</si>
  <si>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</si>
  <si>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</si>
  <si>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</si>
  <si>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</si>
  <si>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</si>
  <si>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</si>
  <si>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</si>
  <si>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</si>
  <si>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</si>
  <si>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</si>
  <si>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</si>
  <si>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</si>
  <si>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</si>
  <si>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</si>
  <si>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</si>
  <si>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</si>
  <si>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</si>
  <si>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</si>
  <si>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</si>
  <si>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</si>
  <si>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</si>
  <si>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</si>
  <si>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</si>
  <si>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</si>
  <si>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</si>
  <si>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</si>
  <si>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</si>
  <si>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</si>
  <si>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</si>
  <si>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</si>
  <si>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</si>
  <si>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</si>
  <si>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</si>
  <si>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</si>
  <si>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</si>
  <si>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</si>
  <si>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</si>
  <si>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</si>
  <si>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</si>
  <si>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</si>
  <si>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</si>
  <si>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</si>
  <si>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</si>
  <si>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</si>
  <si>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</si>
  <si>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</si>
  <si>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</si>
  <si>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</si>
  <si>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</si>
  <si>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</si>
  <si>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</si>
  <si>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</si>
  <si>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</si>
  <si>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</si>
  <si>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</si>
  <si>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</si>
  <si>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</si>
  <si>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</si>
  <si>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</si>
  <si>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</si>
  <si>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</si>
  <si>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</si>
  <si>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</si>
  <si>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</si>
  <si>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</si>
  <si>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</si>
  <si>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</si>
  <si>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</si>
  <si>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</si>
  <si>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</si>
  <si>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</si>
  <si>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</si>
  <si>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</si>
  <si>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</si>
  <si>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</si>
  <si>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</si>
  <si>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</si>
  <si>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</si>
  <si>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</si>
  <si>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</si>
  <si>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</si>
  <si>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</si>
  <si>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</si>
  <si>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</si>
  <si>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</si>
  <si>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</si>
  <si>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</si>
  <si>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</si>
  <si>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</si>
  <si>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</si>
  <si>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</si>
  <si>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</si>
  <si>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</si>
  <si>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</si>
  <si>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</si>
  <si>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</si>
  <si>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</si>
  <si>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</si>
  <si>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</si>
  <si>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</si>
  <si>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</si>
  <si>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</si>
  <si>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</si>
  <si>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</si>
  <si>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</si>
  <si>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</si>
  <si>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</si>
  <si>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</si>
  <si>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</si>
  <si>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</si>
  <si>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</si>
  <si>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</si>
  <si>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</si>
  <si>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</si>
  <si>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</si>
  <si>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</si>
  <si>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</si>
  <si>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</si>
  <si>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</si>
  <si>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</si>
  <si>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</si>
  <si>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</si>
  <si>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</si>
  <si>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</si>
  <si>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</si>
  <si>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</si>
  <si>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</si>
  <si>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</si>
  <si>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</si>
  <si>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</si>
  <si>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</si>
  <si>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</si>
  <si>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</si>
  <si>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</si>
  <si>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</si>
  <si>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</si>
  <si>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</si>
  <si>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</si>
  <si>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</si>
  <si>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</si>
  <si>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</si>
  <si>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</si>
  <si>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</si>
  <si>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</si>
  <si>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</si>
  <si>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</si>
  <si>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</si>
  <si>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</si>
  <si>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</si>
  <si>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</si>
  <si>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</si>
  <si>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</si>
  <si>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</si>
  <si>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</si>
  <si>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</si>
  <si>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</si>
  <si>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</si>
  <si>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</si>
  <si>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</si>
  <si>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</si>
  <si>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</si>
  <si>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</si>
  <si>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</si>
  <si>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</si>
  <si>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</si>
  <si>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</si>
  <si>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</si>
  <si>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</si>
  <si>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</si>
  <si>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</si>
  <si>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</si>
  <si>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</si>
  <si>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</si>
  <si>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</si>
  <si>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</si>
  <si>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</si>
  <si>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</si>
  <si>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</si>
  <si>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</si>
  <si>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</si>
  <si>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</si>
  <si>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</si>
  <si>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</si>
  <si>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</si>
  <si>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</si>
  <si>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</si>
  <si>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</si>
  <si>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</si>
  <si>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</si>
  <si>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</si>
  <si>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</si>
  <si>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</si>
  <si>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</si>
  <si>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</si>
  <si>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</si>
  <si>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</si>
  <si>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</si>
  <si>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</si>
  <si>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</si>
  <si>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</si>
  <si>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</si>
  <si>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</si>
  <si>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</si>
  <si>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</si>
  <si>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</si>
  <si>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</si>
  <si>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</si>
  <si>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</si>
  <si>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</si>
  <si>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</si>
  <si>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</si>
  <si>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</si>
  <si>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</si>
  <si>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</si>
  <si>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</si>
  <si>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</si>
  <si>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</si>
  <si>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</si>
  <si>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</si>
  <si>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</si>
  <si>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</si>
  <si>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</si>
  <si>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</si>
  <si>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</si>
  <si>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</si>
  <si>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</si>
  <si>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</si>
  <si>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</si>
  <si>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</si>
  <si>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</si>
  <si>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</si>
  <si>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</si>
  <si>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</si>
  <si>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</si>
  <si>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</si>
  <si>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</si>
  <si>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</si>
  <si>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</si>
  <si>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</si>
  <si>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</si>
  <si>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</si>
  <si>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</si>
  <si>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</si>
  <si>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</si>
  <si>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</si>
  <si>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</si>
  <si>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</si>
  <si>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</si>
  <si>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</si>
  <si>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</si>
  <si>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</si>
  <si>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</si>
  <si>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</si>
  <si>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</si>
  <si>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</si>
  <si>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</si>
  <si>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</si>
  <si>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</si>
  <si>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</si>
  <si>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</si>
  <si>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</si>
  <si>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</si>
  <si>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</si>
  <si>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</si>
  <si>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</si>
  <si>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</si>
  <si>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</si>
  <si>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</si>
  <si>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</si>
  <si>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</si>
  <si>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</si>
  <si>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</si>
  <si>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</si>
  <si>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</si>
  <si>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</si>
  <si>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</si>
  <si>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</si>
  <si>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</si>
  <si>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</si>
  <si>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</si>
  <si>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</si>
  <si>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</si>
  <si>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</si>
  <si>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</si>
  <si>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</si>
  <si>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</si>
  <si>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</si>
  <si>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</si>
  <si>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</si>
  <si>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</si>
  <si>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</si>
  <si>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</si>
  <si>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</si>
  <si>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</si>
  <si>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</si>
  <si>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</si>
  <si>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</si>
  <si>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</si>
  <si>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</si>
  <si>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</si>
  <si>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</si>
  <si>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</si>
  <si>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</si>
  <si>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</si>
  <si>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</si>
  <si>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</si>
  <si>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</si>
  <si>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</si>
  <si>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</si>
  <si>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</si>
  <si>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</si>
  <si>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</si>
  <si>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</si>
  <si>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</si>
  <si>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</si>
  <si>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</si>
  <si>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</si>
  <si>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</si>
  <si>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</si>
  <si>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</si>
  <si>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</si>
  <si>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</si>
  <si>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</si>
  <si>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</si>
  <si>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</si>
  <si>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</si>
  <si>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</si>
  <si>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</si>
  <si>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</si>
  <si>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</si>
  <si>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</si>
  <si>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</si>
  <si>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</si>
  <si>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</si>
  <si>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</si>
  <si>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</si>
  <si>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</si>
  <si>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</si>
  <si>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</si>
  <si>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</si>
  <si>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</si>
  <si>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</si>
  <si>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</si>
  <si>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</si>
  <si>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</si>
  <si>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</si>
  <si>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</si>
  <si>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</si>
  <si>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</si>
  <si>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</si>
  <si>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</si>
  <si>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</si>
  <si>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</si>
  <si>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</si>
  <si>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</si>
  <si>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</si>
  <si>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</si>
  <si>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</si>
  <si>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</si>
  <si>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</si>
  <si>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</si>
  <si>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</si>
  <si>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</si>
  <si>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</si>
  <si>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</si>
  <si>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</si>
  <si>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</si>
  <si>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</si>
  <si>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</si>
  <si>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</si>
  <si>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</si>
  <si>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</si>
  <si>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</si>
  <si>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</si>
  <si>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</si>
  <si>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</si>
  <si>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</si>
  <si>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</si>
  <si>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</si>
  <si>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</si>
  <si>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</si>
  <si>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</si>
  <si>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</si>
  <si>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</si>
  <si>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</si>
  <si>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</si>
  <si>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</si>
  <si>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</si>
  <si>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</si>
  <si>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</si>
  <si>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</si>
  <si>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</si>
  <si>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</si>
  <si>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</si>
  <si>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</si>
  <si>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</si>
  <si>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</si>
  <si>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</si>
  <si>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</si>
  <si>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</si>
  <si>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</si>
  <si>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</si>
  <si>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</si>
  <si>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</si>
  <si>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</si>
  <si>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</si>
  <si>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</si>
  <si>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</si>
  <si>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</si>
  <si>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</si>
  <si>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</si>
  <si>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</si>
  <si>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</si>
  <si>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</si>
  <si>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</si>
  <si>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</si>
  <si>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</si>
  <si>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</si>
  <si>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</si>
  <si>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</si>
  <si>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</si>
  <si>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</si>
  <si>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</si>
  <si>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</si>
  <si>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</si>
  <si>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</si>
  <si>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</si>
  <si>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</si>
  <si>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</si>
  <si>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</si>
  <si>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</si>
  <si>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</si>
  <si>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</si>
  <si>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</si>
  <si>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</si>
  <si>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</si>
  <si>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</si>
  <si>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</si>
  <si>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</si>
  <si>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</si>
  <si>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</si>
  <si>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</si>
  <si>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</si>
  <si>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</si>
  <si>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</si>
  <si>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</si>
  <si>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</si>
  <si>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</si>
  <si>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</si>
  <si>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</si>
  <si>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</si>
  <si>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</si>
  <si>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</si>
  <si>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</si>
  <si>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</si>
  <si>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</si>
  <si>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</si>
  <si>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</si>
  <si>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</si>
  <si>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</si>
  <si>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</si>
  <si>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</si>
  <si>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</si>
  <si>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</si>
  <si>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</si>
  <si>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</si>
  <si>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</si>
  <si>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</si>
  <si>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</si>
  <si>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</si>
  <si>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</si>
  <si>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</si>
  <si>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</si>
  <si>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</si>
  <si>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</si>
  <si>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</si>
  <si>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</si>
  <si>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</si>
  <si>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</si>
  <si>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</si>
  <si>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</si>
  <si>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</si>
  <si>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</si>
  <si>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</si>
  <si>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</si>
  <si>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</si>
  <si>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</si>
  <si>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</si>
  <si>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</si>
  <si>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</si>
  <si>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</si>
  <si>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</si>
  <si>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</si>
  <si>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</si>
  <si>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</si>
  <si>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</si>
  <si>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</si>
  <si>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</si>
  <si>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</si>
  <si>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</si>
  <si>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</si>
  <si>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</si>
  <si>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</si>
  <si>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</si>
  <si>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</si>
  <si>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</si>
  <si>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</si>
  <si>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</si>
  <si>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</si>
  <si>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</si>
  <si>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</si>
  <si>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</si>
  <si>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</si>
  <si>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</si>
  <si>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</si>
  <si>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</si>
  <si>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</si>
  <si>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</si>
  <si>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</si>
  <si>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</si>
  <si>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</si>
  <si>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</si>
  <si>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</si>
  <si>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</si>
  <si>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</si>
  <si>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</si>
  <si>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</si>
  <si>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</si>
  <si>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</si>
  <si>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</si>
  <si>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</si>
  <si>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</si>
  <si>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</si>
  <si>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</si>
  <si>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</si>
  <si>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</si>
  <si>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</si>
  <si>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</si>
  <si>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</si>
  <si>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</si>
  <si>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</si>
  <si>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</si>
  <si>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</si>
  <si>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</si>
  <si>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</si>
  <si>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</si>
  <si>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</si>
  <si>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</si>
  <si>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</si>
  <si>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</si>
  <si>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</si>
  <si>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</si>
  <si>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</si>
  <si>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</si>
  <si>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</si>
  <si>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</si>
  <si>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</si>
  <si>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</si>
  <si>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</si>
  <si>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</si>
  <si>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</si>
  <si>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</si>
  <si>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</si>
  <si>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</si>
  <si>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</si>
  <si>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</si>
  <si>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</si>
  <si>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</si>
  <si>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</si>
  <si>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</si>
  <si>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</si>
  <si>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</si>
  <si>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</si>
  <si>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</si>
  <si>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</si>
  <si>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</si>
  <si>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</si>
  <si>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</si>
  <si>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</si>
  <si>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</si>
  <si>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</si>
  <si>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</si>
  <si>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</si>
  <si>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</si>
  <si>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</si>
  <si>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</si>
  <si>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</si>
  <si>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</si>
  <si>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</si>
  <si>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</si>
  <si>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</si>
  <si>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</si>
  <si>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</si>
  <si>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</si>
  <si>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</si>
  <si>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</si>
  <si>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</si>
  <si>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</si>
  <si>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</si>
  <si>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</si>
  <si>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</si>
  <si>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</si>
  <si>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</si>
  <si>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</si>
  <si>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</si>
  <si>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</si>
  <si>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</si>
  <si>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</si>
  <si>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</si>
  <si>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</si>
  <si>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</si>
  <si>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</si>
  <si>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</si>
  <si>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</si>
  <si>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</si>
  <si>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</si>
  <si>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</si>
  <si>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</si>
  <si>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</si>
  <si>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</si>
  <si>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</si>
  <si>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</si>
  <si>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</si>
  <si>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</si>
  <si>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</si>
  <si>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</si>
  <si>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</si>
  <si>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</si>
  <si>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</si>
  <si>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</si>
  <si>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</si>
  <si>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</si>
  <si>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</si>
  <si>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</si>
  <si>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</si>
  <si>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</si>
  <si>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</si>
  <si>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</si>
  <si>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</si>
  <si>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</si>
  <si>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</si>
  <si>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</si>
  <si>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</si>
  <si>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</si>
  <si>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</si>
  <si>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</si>
  <si>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</si>
  <si>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</si>
  <si>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</si>
  <si>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</si>
  <si>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</si>
  <si>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</si>
  <si>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</si>
  <si>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</si>
  <si>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</si>
  <si>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</si>
  <si>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</si>
  <si>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</si>
  <si>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</si>
  <si>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</si>
  <si>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</si>
  <si>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</si>
  <si>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</si>
  <si>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</si>
  <si>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</si>
  <si>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</si>
  <si>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</si>
  <si>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</si>
  <si>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</si>
  <si>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</si>
  <si>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</si>
  <si>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</si>
  <si>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</si>
  <si>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</si>
  <si>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</si>
  <si>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</si>
  <si>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</si>
  <si>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</si>
  <si>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</si>
  <si>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</si>
  <si>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</si>
  <si>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</si>
  <si>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</si>
  <si>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</si>
  <si>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</si>
  <si>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</si>
  <si>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</si>
  <si>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</si>
  <si>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</si>
  <si>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</si>
  <si>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</si>
  <si>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</si>
  <si>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</si>
  <si>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</si>
  <si>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</si>
  <si>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</si>
  <si>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</si>
  <si>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</si>
  <si>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</si>
  <si>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</si>
  <si>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</si>
  <si>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</si>
  <si>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</si>
  <si>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</si>
  <si>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</si>
  <si>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</si>
  <si>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</si>
  <si>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</si>
  <si>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</si>
  <si>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</si>
  <si>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</si>
  <si>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</si>
  <si>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</si>
  <si>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</si>
  <si>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</si>
  <si>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</si>
  <si>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</si>
  <si>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</si>
  <si>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</si>
  <si>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</si>
  <si>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</si>
  <si>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</si>
  <si>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</si>
  <si>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</si>
  <si>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</si>
  <si>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</si>
  <si>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</si>
  <si>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</si>
  <si>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</si>
  <si>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</si>
  <si>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</si>
  <si>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</si>
  <si>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</si>
  <si>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</si>
  <si>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</si>
  <si>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</si>
  <si>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</si>
  <si>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</si>
  <si>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</si>
  <si>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</si>
  <si>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</si>
  <si>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</si>
  <si>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</si>
  <si>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</si>
  <si>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</si>
  <si>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</si>
  <si>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</si>
  <si>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</si>
  <si>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</si>
  <si>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</si>
  <si>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</si>
  <si>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</si>
  <si>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</si>
  <si>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</si>
  <si>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</si>
  <si>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</si>
  <si>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</si>
  <si>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</si>
  <si>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</si>
  <si>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</si>
  <si>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</si>
  <si>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</si>
  <si>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</si>
  <si>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</si>
  <si>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</si>
  <si>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</si>
  <si>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</si>
  <si>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</si>
  <si>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</si>
  <si>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</si>
  <si>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</si>
  <si>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</si>
  <si>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</si>
  <si>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</si>
  <si>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</si>
  <si>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</si>
  <si>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</si>
  <si>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</si>
  <si>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</si>
  <si>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</si>
  <si>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</si>
  <si>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</si>
  <si>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</si>
  <si>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</si>
  <si>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</si>
  <si>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</si>
  <si>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</si>
  <si>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</si>
  <si>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</si>
  <si>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</si>
  <si>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</si>
  <si>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</si>
  <si>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</si>
  <si>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</si>
  <si>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</si>
  <si>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</si>
  <si>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</si>
  <si>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</si>
  <si>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</si>
  <si>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</si>
  <si>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</si>
  <si>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</si>
  <si>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</si>
  <si>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</si>
  <si>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</si>
  <si>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</si>
  <si>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</si>
  <si>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</si>
  <si>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</si>
  <si>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</si>
  <si>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</si>
  <si>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</si>
  <si>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</si>
  <si>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</si>
  <si>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</si>
  <si>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</si>
  <si>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</si>
  <si>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</si>
  <si>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</si>
  <si>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</si>
  <si>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</si>
  <si>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</si>
  <si>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</si>
  <si>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</si>
  <si>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</si>
  <si>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</si>
  <si>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</si>
  <si>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</si>
  <si>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</si>
  <si>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</si>
  <si>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</si>
  <si>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</si>
  <si>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</si>
  <si>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</si>
  <si>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</si>
  <si>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</si>
  <si>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</si>
  <si>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</si>
  <si>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</si>
  <si>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</si>
  <si>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</si>
  <si>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</si>
  <si>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</si>
  <si>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</si>
  <si>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</si>
  <si>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</si>
  <si>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</si>
  <si>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</si>
  <si>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</si>
  <si>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</si>
  <si>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</si>
  <si>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</si>
  <si>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</si>
  <si>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</si>
  <si>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</si>
  <si>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</si>
  <si>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</si>
  <si>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</si>
  <si>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</si>
  <si>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</si>
  <si>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</si>
  <si>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</si>
  <si>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</si>
  <si>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</si>
  <si>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</si>
  <si>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</si>
  <si>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</si>
  <si>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</si>
  <si>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</si>
  <si>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</si>
  <si>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</si>
  <si>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</si>
  <si>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</si>
  <si>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</si>
  <si>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</si>
  <si>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</si>
  <si>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</si>
  <si>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</si>
  <si>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</si>
  <si>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</si>
  <si>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</si>
  <si>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</si>
  <si>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</si>
  <si>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</si>
  <si>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</si>
  <si>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</si>
  <si>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</si>
  <si>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</si>
  <si>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</si>
  <si>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</si>
  <si>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</si>
  <si>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</si>
  <si>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</si>
  <si>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</si>
  <si>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</si>
  <si>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</si>
  <si>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</si>
  <si>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</si>
  <si>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</si>
  <si>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</si>
  <si>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</si>
  <si>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</si>
  <si>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</si>
  <si>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</si>
  <si>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</si>
  <si>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</si>
  <si>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</si>
  <si>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</si>
  <si>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</si>
  <si>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</si>
  <si>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</si>
  <si>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</si>
  <si>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</si>
  <si>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</si>
  <si>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</si>
  <si>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</si>
  <si>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</si>
  <si>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</si>
  <si>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</si>
  <si>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</si>
  <si>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</si>
  <si>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</si>
  <si>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</si>
  <si>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</si>
  <si>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</si>
  <si>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</si>
  <si>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</si>
  <si>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</si>
  <si>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</si>
  <si>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</si>
  <si>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</si>
  <si>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</si>
  <si>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</si>
  <si>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</si>
  <si>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</si>
  <si>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</si>
  <si>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</si>
  <si>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</si>
  <si>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</si>
  <si>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</si>
  <si>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</si>
  <si>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</si>
  <si>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</si>
  <si>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</si>
  <si>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</si>
  <si>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</si>
  <si>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</si>
  <si>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</si>
  <si>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</si>
  <si>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</si>
  <si>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</si>
  <si>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</si>
  <si>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</si>
  <si>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</si>
  <si>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</si>
  <si>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</si>
  <si>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</si>
  <si>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</si>
  <si>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</si>
  <si>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</si>
  <si>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</si>
  <si>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</si>
  <si>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</si>
  <si>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</si>
  <si>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</si>
  <si>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</si>
  <si>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</si>
  <si>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</si>
  <si>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</si>
  <si>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</si>
  <si>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</si>
  <si>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</si>
  <si>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</si>
  <si>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</si>
  <si>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</si>
  <si>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</si>
  <si>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</si>
  <si>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</si>
  <si>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</si>
  <si>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</si>
  <si>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</si>
  <si>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</si>
  <si>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</si>
  <si>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</si>
  <si>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</si>
  <si>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</si>
  <si>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</si>
  <si>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</si>
  <si>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</si>
  <si>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</si>
  <si>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</si>
  <si>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</si>
  <si>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</si>
  <si>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</si>
  <si>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</si>
  <si>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</si>
  <si>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</si>
  <si>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</si>
  <si>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</si>
  <si>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</si>
  <si>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</si>
  <si>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</si>
  <si>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</si>
  <si>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</si>
  <si>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</si>
  <si>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</si>
  <si>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</si>
  <si>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</si>
  <si>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</si>
  <si>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</si>
  <si>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</si>
  <si>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</si>
  <si>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</si>
  <si>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</si>
  <si>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</si>
  <si>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</si>
  <si>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</si>
  <si>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</si>
  <si>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</si>
  <si>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</si>
  <si>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</si>
  <si>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</si>
  <si>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</si>
  <si>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</si>
  <si>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</si>
  <si>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</si>
  <si>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</si>
  <si>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</si>
  <si>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</si>
  <si>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</si>
  <si>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</si>
  <si>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</si>
  <si>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</si>
  <si>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</si>
  <si>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</si>
  <si>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</si>
  <si>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</si>
  <si>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</si>
  <si>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</si>
  <si>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</si>
  <si>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</si>
  <si>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</si>
  <si>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</si>
  <si>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</si>
  <si>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</si>
  <si>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</si>
  <si>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</si>
  <si>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</si>
  <si>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</si>
  <si>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</si>
  <si>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</si>
  <si>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</si>
  <si>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</si>
  <si>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</si>
  <si>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</si>
  <si>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</si>
  <si>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</si>
  <si>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</si>
  <si>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</si>
  <si>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</si>
  <si>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</si>
  <si>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</si>
  <si>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</si>
  <si>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</si>
  <si>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</si>
  <si>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</si>
  <si>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</si>
  <si>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</si>
  <si>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</si>
  <si>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</si>
  <si>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</si>
  <si>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</si>
  <si>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</si>
  <si>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</si>
  <si>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</si>
  <si>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</si>
  <si>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</si>
  <si>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</si>
  <si>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</si>
  <si>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</si>
  <si>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</si>
  <si>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</si>
  <si>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</si>
  <si>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</si>
  <si>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</si>
  <si>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</si>
  <si>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</si>
  <si>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</si>
  <si>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</si>
  <si>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</si>
  <si>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</si>
  <si>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</si>
  <si>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</si>
  <si>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</si>
  <si>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</si>
  <si>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</si>
  <si>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</si>
  <si>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</si>
  <si>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</si>
  <si>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</si>
  <si>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</si>
  <si>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</si>
  <si>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</si>
  <si>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</si>
  <si>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</si>
  <si>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</si>
  <si>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</si>
  <si>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</si>
  <si>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</si>
  <si>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</si>
  <si>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</si>
  <si>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</si>
  <si>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</si>
  <si>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</si>
  <si>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</si>
  <si>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</si>
  <si>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</si>
  <si>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</si>
  <si>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</si>
  <si>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</si>
  <si>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</si>
  <si>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</si>
  <si>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</si>
  <si>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</si>
  <si>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</si>
  <si>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</si>
  <si>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</si>
  <si>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</si>
  <si>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</si>
  <si>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</si>
  <si>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</si>
  <si>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</si>
  <si>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</si>
  <si>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</si>
  <si>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</si>
  <si>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</si>
  <si>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</si>
  <si>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</si>
  <si>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</si>
  <si>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</si>
  <si>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</si>
  <si>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</si>
  <si>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</si>
  <si>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</si>
  <si>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</si>
  <si>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</si>
  <si>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</si>
  <si>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</si>
  <si>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</si>
  <si>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</si>
  <si>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</si>
  <si>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</si>
  <si>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</si>
  <si>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</si>
  <si>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</si>
  <si>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</si>
  <si>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</si>
  <si>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</si>
  <si>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</si>
  <si>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</si>
  <si>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</si>
  <si>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</si>
  <si>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</si>
  <si>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</si>
  <si>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</si>
  <si>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</si>
  <si>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</si>
  <si>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</si>
  <si>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</si>
  <si>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</si>
  <si>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</si>
  <si>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</si>
  <si>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</si>
  <si>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</si>
  <si>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</si>
  <si>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</si>
  <si>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</si>
  <si>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</si>
  <si>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</si>
  <si>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</si>
  <si>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</si>
  <si>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</si>
  <si>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</si>
  <si>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</si>
  <si>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</si>
  <si>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</si>
  <si>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</si>
  <si>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</si>
  <si>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</si>
  <si>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</si>
  <si>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</si>
  <si>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</si>
  <si>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</si>
  <si>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</si>
  <si>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</si>
  <si>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</si>
  <si>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</si>
  <si>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</si>
  <si>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</si>
  <si>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</si>
  <si>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</si>
  <si>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</si>
  <si>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</si>
  <si>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</si>
  <si>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</si>
  <si>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</si>
  <si>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</si>
  <si>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</si>
  <si>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</si>
  <si>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</si>
  <si>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</si>
  <si>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</si>
  <si>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</si>
  <si>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</si>
  <si>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</si>
  <si>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</si>
  <si>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</si>
  <si>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</si>
  <si>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</si>
  <si>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</si>
  <si>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</si>
  <si>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</si>
  <si>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</si>
  <si>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</si>
  <si>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</si>
  <si>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</si>
  <si>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</si>
  <si>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</si>
  <si>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</si>
  <si>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</si>
  <si>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</si>
  <si>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</si>
  <si>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</si>
  <si>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</si>
  <si>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</si>
  <si>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</si>
  <si>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</si>
  <si>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</si>
  <si>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</si>
  <si>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</si>
  <si>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</si>
  <si>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</si>
  <si>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</si>
  <si>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</si>
  <si>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</si>
  <si>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</si>
  <si>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</si>
  <si>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</si>
  <si>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</si>
  <si>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</si>
  <si>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</si>
  <si>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</si>
  <si>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</si>
  <si>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</si>
  <si>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</si>
  <si>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</si>
  <si>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</si>
  <si>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</si>
  <si>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</si>
  <si>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</si>
  <si>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</si>
  <si>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</si>
  <si>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</si>
  <si>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</si>
  <si>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</si>
  <si>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</si>
  <si>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</si>
  <si>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</si>
  <si>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</si>
  <si>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</si>
  <si>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</si>
  <si>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</si>
  <si>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</si>
  <si>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</si>
  <si>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</si>
  <si>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</si>
  <si>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</si>
  <si>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</si>
  <si>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</si>
  <si>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</si>
  <si>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</si>
  <si>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</si>
  <si>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</si>
  <si>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</si>
  <si>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</si>
  <si>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</si>
  <si>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</si>
  <si>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</si>
  <si>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</si>
  <si>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</si>
  <si>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</si>
  <si>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</si>
  <si>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</si>
  <si>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</si>
  <si>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</si>
  <si>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</si>
  <si>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</si>
  <si>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</si>
  <si>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</si>
  <si>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</si>
  <si>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</si>
  <si>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</si>
  <si>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</si>
  <si>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</si>
  <si>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</si>
  <si>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</si>
  <si>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</si>
  <si>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</si>
  <si>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</si>
  <si>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</si>
  <si>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</si>
  <si>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</si>
  <si>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</si>
  <si>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</si>
  <si>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</si>
  <si>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</si>
  <si>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</si>
  <si>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</si>
  <si>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</si>
  <si>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</si>
  <si>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</si>
  <si>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</si>
  <si>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</si>
  <si>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</si>
  <si>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</si>
  <si>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</si>
  <si>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</si>
  <si>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</si>
  <si>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</si>
  <si>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</si>
  <si>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</si>
  <si>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</si>
  <si>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</si>
  <si>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</si>
  <si>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</si>
  <si>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</si>
  <si>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</si>
  <si>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</si>
  <si>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</si>
  <si>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</si>
  <si>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</si>
  <si>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</si>
  <si>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</si>
  <si>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</si>
  <si>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</si>
  <si>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</si>
  <si>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</si>
  <si>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</si>
  <si>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</si>
  <si>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</si>
  <si>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</si>
  <si>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</si>
  <si>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</si>
  <si>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</si>
  <si>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</si>
  <si>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</si>
  <si>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</si>
  <si>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</si>
  <si>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</si>
  <si>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</si>
  <si>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</si>
  <si>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</si>
  <si>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</si>
  <si>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</si>
  <si>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</si>
  <si>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</si>
  <si>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</si>
  <si>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</si>
  <si>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</si>
  <si>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</si>
  <si>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</si>
  <si>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</si>
  <si>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</si>
  <si>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</si>
  <si>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</si>
  <si>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</si>
  <si>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</si>
  <si>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</si>
  <si>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</si>
  <si>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</si>
  <si>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</si>
  <si>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</si>
  <si>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</si>
  <si>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</si>
  <si>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</si>
  <si>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</si>
  <si>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</si>
  <si>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</si>
  <si>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</si>
  <si>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</si>
  <si>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</si>
  <si>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</si>
  <si>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</si>
  <si>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</si>
  <si>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</si>
  <si>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</si>
  <si>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</si>
  <si>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</si>
  <si>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</si>
  <si>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</si>
  <si>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</si>
  <si>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</si>
  <si>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</si>
  <si>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</si>
  <si>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</si>
  <si>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</si>
  <si>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</si>
  <si>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</si>
  <si>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</si>
  <si>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</si>
  <si>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</si>
  <si>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</si>
  <si>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</si>
  <si>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</si>
  <si>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</si>
  <si>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</si>
  <si>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</si>
  <si>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</si>
  <si>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</si>
  <si>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</si>
  <si>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</si>
  <si>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</si>
  <si>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</si>
  <si>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</si>
  <si>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</si>
  <si>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</si>
  <si>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</si>
  <si>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</si>
  <si>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</si>
  <si>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</si>
  <si>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</si>
  <si>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</si>
  <si>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</si>
  <si>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</si>
  <si>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</si>
  <si>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</si>
  <si>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</si>
  <si>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</si>
  <si>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</si>
  <si>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</si>
  <si>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</si>
  <si>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</si>
  <si>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</si>
  <si>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</si>
  <si>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</si>
  <si>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</si>
  <si>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</si>
  <si>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</si>
  <si>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</si>
  <si>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</si>
  <si>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</si>
  <si>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</si>
  <si>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</si>
  <si>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</si>
  <si>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</si>
  <si>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</si>
  <si>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</si>
  <si>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</si>
  <si>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</si>
  <si>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</si>
  <si>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</si>
  <si>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</si>
  <si>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</si>
  <si>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</si>
  <si>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</si>
  <si>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</si>
  <si>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</si>
  <si>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</si>
  <si>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</si>
  <si>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</si>
  <si>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</si>
  <si>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</si>
  <si>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</si>
  <si>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</si>
  <si>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</si>
  <si>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</si>
  <si>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</si>
  <si>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</si>
  <si>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</si>
  <si>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</si>
  <si>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</si>
  <si>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</si>
  <si>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</si>
  <si>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</si>
  <si>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</si>
  <si>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</si>
  <si>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</si>
  <si>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</si>
  <si>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</si>
  <si>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</si>
  <si>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</si>
  <si>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</si>
  <si>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</si>
  <si>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</si>
  <si>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</si>
  <si>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</si>
  <si>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</si>
  <si>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</si>
  <si>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</si>
  <si>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</si>
  <si>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</si>
  <si>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</si>
  <si>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</si>
  <si>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</si>
  <si>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</si>
  <si>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</si>
  <si>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</si>
  <si>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</si>
  <si>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</si>
  <si>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</si>
  <si>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</si>
  <si>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</si>
  <si>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</si>
  <si>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</si>
  <si>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</si>
  <si>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</si>
  <si>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</si>
  <si>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</si>
  <si>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</si>
  <si>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</si>
  <si>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</si>
  <si>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</si>
  <si>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</si>
  <si>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</si>
  <si>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</si>
  <si>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</si>
  <si>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</si>
  <si>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</si>
  <si>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</si>
  <si>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</si>
  <si>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</si>
  <si>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</si>
  <si>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</si>
  <si>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</si>
  <si>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</si>
  <si>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</si>
  <si>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</si>
  <si>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</si>
  <si>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</si>
  <si>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</si>
  <si>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</si>
  <si>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</si>
  <si>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</si>
  <si>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</si>
  <si>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</si>
  <si>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</si>
  <si>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</si>
  <si>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</si>
  <si>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</si>
  <si>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</si>
  <si>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</si>
  <si>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</si>
  <si>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</si>
  <si>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</si>
  <si>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</si>
  <si>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</si>
  <si>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</si>
  <si>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</si>
  <si>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</si>
  <si>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</si>
  <si>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</si>
  <si>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</si>
  <si>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</si>
  <si>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</si>
  <si>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</si>
  <si>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</si>
  <si>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</si>
  <si>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</si>
  <si>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</si>
  <si>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</si>
  <si>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</si>
  <si>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</si>
  <si>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</si>
  <si>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</si>
  <si>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</si>
  <si>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</si>
  <si>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</si>
  <si>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</si>
  <si>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</si>
  <si>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</si>
  <si>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</si>
  <si>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</si>
  <si>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</si>
  <si>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</si>
  <si>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</si>
  <si>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</si>
  <si>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</si>
  <si>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</si>
  <si>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</si>
  <si>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</si>
  <si>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</si>
  <si>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</si>
  <si>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</si>
  <si>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</si>
  <si>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</si>
  <si>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</si>
  <si>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</si>
  <si>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</si>
  <si>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</si>
  <si>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</si>
  <si>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</si>
  <si>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</si>
  <si>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</si>
  <si>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</si>
  <si>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</si>
  <si>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</si>
  <si>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</si>
  <si>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</si>
  <si>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</si>
  <si>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</si>
  <si>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</si>
  <si>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</si>
  <si>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</si>
  <si>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</si>
  <si>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</si>
  <si>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</si>
  <si>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</si>
  <si>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</si>
  <si>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</si>
  <si>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</si>
  <si>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</si>
  <si>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</si>
  <si>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</si>
  <si>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</si>
  <si>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</si>
  <si>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</si>
  <si>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</si>
  <si>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</si>
  <si>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</si>
  <si>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</si>
  <si>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</si>
  <si>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</si>
  <si>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</si>
  <si>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</si>
  <si>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</si>
  <si>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</si>
  <si>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</si>
  <si>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</si>
  <si>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</si>
  <si>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</si>
  <si>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</si>
  <si>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</si>
  <si>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</si>
  <si>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</si>
  <si>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</si>
  <si>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</si>
  <si>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</si>
  <si>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</si>
  <si>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</si>
  <si>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</si>
  <si>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</si>
  <si>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</si>
  <si>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</si>
  <si>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</si>
  <si>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</si>
  <si>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</si>
  <si>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</si>
  <si>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</si>
  <si>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</si>
  <si>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</si>
  <si>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</si>
  <si>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</si>
  <si>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</si>
  <si>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</si>
  <si>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</si>
  <si>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</si>
  <si>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</si>
  <si>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</si>
  <si>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</si>
  <si>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</si>
  <si>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</si>
  <si>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</si>
  <si>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</si>
  <si>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</si>
  <si>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</si>
  <si>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</si>
  <si>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</si>
  <si>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</si>
  <si>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</si>
  <si>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</si>
  <si>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</si>
  <si>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</si>
  <si>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</si>
  <si>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</si>
  <si>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</si>
  <si>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</si>
  <si>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</si>
  <si>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</si>
  <si>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</si>
  <si>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</si>
  <si>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</si>
  <si>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</si>
  <si>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</si>
  <si>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</si>
  <si>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</si>
  <si>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</si>
  <si>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</si>
  <si>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</si>
  <si>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</si>
  <si>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</si>
  <si>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</si>
  <si>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</si>
  <si>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</si>
  <si>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</si>
  <si>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</si>
  <si>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</si>
  <si>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</si>
  <si>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</si>
  <si>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</si>
  <si>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</si>
  <si>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</si>
  <si>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</si>
  <si>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</si>
  <si>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</si>
  <si>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</si>
  <si>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</si>
  <si>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</si>
  <si>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</si>
  <si>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</si>
  <si>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</si>
  <si>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</si>
  <si>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</si>
  <si>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</si>
  <si>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</si>
  <si>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</si>
  <si>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</si>
  <si>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</si>
  <si>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</si>
  <si>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</si>
  <si>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</si>
  <si>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</si>
  <si>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</si>
  <si>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</si>
  <si>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</si>
  <si>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</si>
  <si>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</si>
  <si>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</si>
  <si>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</si>
  <si>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</si>
  <si>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</si>
  <si>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</si>
  <si>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</si>
  <si>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</si>
  <si>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</si>
  <si>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</si>
  <si>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</si>
  <si>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</si>
  <si>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</si>
  <si>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</si>
  <si>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</si>
  <si>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</si>
  <si>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</si>
  <si>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</si>
  <si>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</si>
  <si>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</si>
  <si>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</si>
  <si>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</si>
  <si>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</si>
  <si>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</si>
  <si>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</si>
  <si>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</si>
  <si>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</si>
  <si>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</si>
  <si>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</si>
  <si>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</si>
  <si>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</si>
  <si>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</si>
  <si>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</si>
  <si>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</si>
  <si>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</si>
  <si>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</si>
  <si>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</si>
  <si>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</si>
  <si>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</si>
  <si>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</si>
  <si>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</si>
  <si>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</si>
  <si>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</si>
  <si>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</si>
  <si>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</si>
  <si>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</si>
  <si>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</si>
  <si>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</si>
  <si>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</si>
  <si>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</si>
  <si>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</si>
  <si>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</si>
  <si>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</si>
  <si>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</si>
  <si>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</si>
  <si>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</si>
  <si>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</si>
  <si>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</si>
  <si>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</si>
  <si>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</si>
  <si>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</si>
  <si>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</si>
  <si>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</si>
  <si>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</si>
  <si>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</si>
  <si>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</si>
  <si>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</si>
  <si>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</si>
  <si>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</si>
  <si>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</si>
  <si>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</si>
  <si>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</si>
  <si>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</si>
  <si>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</si>
  <si>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</si>
  <si>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</si>
  <si>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</si>
  <si>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</si>
  <si>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</si>
  <si>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</si>
  <si>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</si>
  <si>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</si>
  <si>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</si>
  <si>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</si>
  <si>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</si>
  <si>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</si>
  <si>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</si>
  <si>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</si>
  <si>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</si>
  <si>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</si>
  <si>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</si>
  <si>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</si>
  <si>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</si>
  <si>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</si>
  <si>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</si>
  <si>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</si>
  <si>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</si>
  <si>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</si>
  <si>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</si>
  <si>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</si>
  <si>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</si>
  <si>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</si>
  <si>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</si>
  <si>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</si>
  <si>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</si>
  <si>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</si>
  <si>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</si>
  <si>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</si>
  <si>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</si>
  <si>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</si>
  <si>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</si>
  <si>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</si>
  <si>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</si>
  <si>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</si>
  <si>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</si>
  <si>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</si>
  <si>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</si>
  <si>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</si>
  <si>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</si>
  <si>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</si>
  <si>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</si>
  <si>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</si>
  <si>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</si>
  <si>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</si>
  <si>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</si>
  <si>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</si>
  <si>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</si>
  <si>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</si>
  <si>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</si>
  <si>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</si>
  <si>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</si>
  <si>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</si>
  <si>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</si>
  <si>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</si>
  <si>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</si>
  <si>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</si>
  <si>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</si>
  <si>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</si>
  <si>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</si>
  <si>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</si>
  <si>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</si>
  <si>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</si>
  <si>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</si>
  <si>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</si>
  <si>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</si>
  <si>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</si>
  <si>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</si>
  <si>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</si>
  <si>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</si>
  <si>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</si>
  <si>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</si>
  <si>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</si>
  <si>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</si>
  <si>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</si>
  <si>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</si>
  <si>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</si>
  <si>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</si>
  <si>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</si>
  <si>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</si>
  <si>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</si>
  <si>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</si>
  <si>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</si>
  <si>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</si>
  <si>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</si>
  <si>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</si>
  <si>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</si>
  <si>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</si>
  <si>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</si>
  <si>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</si>
  <si>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</si>
  <si>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</si>
  <si>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</si>
  <si>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</si>
  <si>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</si>
  <si>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</si>
  <si>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</si>
  <si>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</si>
  <si>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</si>
  <si>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</si>
  <si>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</si>
  <si>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</si>
  <si>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</si>
  <si>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</si>
  <si>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</si>
  <si>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</si>
  <si>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</si>
  <si>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</si>
  <si>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</si>
  <si>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</si>
  <si>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</si>
  <si>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</si>
  <si>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</si>
  <si>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</si>
  <si>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</si>
  <si>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</si>
  <si>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</si>
  <si>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</si>
  <si>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</si>
  <si>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</si>
  <si>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</si>
  <si>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</si>
  <si>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</si>
  <si>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</si>
  <si>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</si>
  <si>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</si>
  <si>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</si>
  <si>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</si>
  <si>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</si>
  <si>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</si>
  <si>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</si>
  <si>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</si>
  <si>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</si>
  <si>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</si>
  <si>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</si>
  <si>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</si>
  <si>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</si>
  <si>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</si>
  <si>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</si>
  <si>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</si>
  <si>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</si>
  <si>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</si>
  <si>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</si>
  <si>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</si>
  <si>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</si>
  <si>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</si>
  <si>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</si>
  <si>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</si>
  <si>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</si>
  <si>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</si>
  <si>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</si>
  <si>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</si>
  <si>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</si>
  <si>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</si>
  <si>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</si>
  <si>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</si>
  <si>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</si>
  <si>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</si>
  <si>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</si>
  <si>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</si>
  <si>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</si>
  <si>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</si>
  <si>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</si>
  <si>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</si>
  <si>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</si>
  <si>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</si>
  <si>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</si>
  <si>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</si>
  <si>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</si>
  <si>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</si>
  <si>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</si>
  <si>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</si>
  <si>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</si>
  <si>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</si>
  <si>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</si>
  <si>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</si>
  <si>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</si>
  <si>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</si>
  <si>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</si>
  <si>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</si>
  <si>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</si>
  <si>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</si>
  <si>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</si>
  <si>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</si>
  <si>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</si>
  <si>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</si>
  <si>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</si>
  <si>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</si>
  <si>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</si>
  <si>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</si>
  <si>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</si>
  <si>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</si>
  <si>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</si>
  <si>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</si>
  <si>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</si>
  <si>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</si>
  <si>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</si>
  <si>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</si>
  <si>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</si>
  <si>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</si>
  <si>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</si>
  <si>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</si>
  <si>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</si>
  <si>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</si>
  <si>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</si>
  <si>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</si>
  <si>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</si>
  <si>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</si>
  <si>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</si>
  <si>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</si>
  <si>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</si>
  <si>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</si>
  <si>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</si>
  <si>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</si>
  <si>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</si>
  <si>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</si>
  <si>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</si>
  <si>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</si>
  <si>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</si>
  <si>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</si>
  <si>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</si>
  <si>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</si>
  <si>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</si>
  <si>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</si>
  <si>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</si>
  <si>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</si>
  <si>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</si>
  <si>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</si>
  <si>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</si>
  <si>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</si>
  <si>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</si>
  <si>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</si>
  <si>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</si>
  <si>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</si>
  <si>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</si>
  <si>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</si>
  <si>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</si>
  <si>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</si>
  <si>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</si>
  <si>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</si>
  <si>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</si>
  <si>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</si>
  <si>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</si>
  <si>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</si>
  <si>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</si>
  <si>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</si>
  <si>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</si>
  <si>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</si>
  <si>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</si>
  <si>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</si>
  <si>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</si>
  <si>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</si>
  <si>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</si>
  <si>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</si>
  <si>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</si>
  <si>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</si>
  <si>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</si>
  <si>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</si>
  <si>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</si>
  <si>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</si>
  <si>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</si>
  <si>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</si>
  <si>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</si>
  <si>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</si>
  <si>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</si>
  <si>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</si>
  <si>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</si>
  <si>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</si>
  <si>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</si>
  <si>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</si>
  <si>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</si>
  <si>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</si>
  <si>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</si>
  <si>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</si>
  <si>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</si>
  <si>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</si>
  <si>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</si>
  <si>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</si>
  <si>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</si>
  <si>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</si>
  <si>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</si>
  <si>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</si>
  <si>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</si>
  <si>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</si>
  <si>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</si>
  <si>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</si>
  <si>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</si>
  <si>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</si>
  <si>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</si>
  <si>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</si>
  <si>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</si>
  <si>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</si>
  <si>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</si>
  <si>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</si>
  <si>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</si>
  <si>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</si>
  <si>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</si>
  <si>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</si>
  <si>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</si>
  <si>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</si>
  <si>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</si>
  <si>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</si>
  <si>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</si>
  <si>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</si>
  <si>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</si>
  <si>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</si>
  <si>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</si>
  <si>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</si>
  <si>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</si>
  <si>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</si>
  <si>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</si>
  <si>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</si>
  <si>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</si>
  <si>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</si>
  <si>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</si>
  <si>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</si>
  <si>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</si>
  <si>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</si>
  <si>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</si>
  <si>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</si>
  <si>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</si>
  <si>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</si>
  <si>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</si>
  <si>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</si>
  <si>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</si>
  <si>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</si>
  <si>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</si>
  <si>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</si>
  <si>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</si>
  <si>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</si>
  <si>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</si>
  <si>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</si>
  <si>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</si>
  <si>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</si>
  <si>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</si>
  <si>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</si>
  <si>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</si>
  <si>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</si>
  <si>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</si>
  <si>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</si>
  <si>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</si>
  <si>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</si>
  <si>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</si>
  <si>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</si>
  <si>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</si>
  <si>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</si>
  <si>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</si>
  <si>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</si>
  <si>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</si>
  <si>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</si>
  <si>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</si>
  <si>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</si>
  <si>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</si>
  <si>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</si>
  <si>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</si>
  <si>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</si>
  <si>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</si>
  <si>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</si>
  <si>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</si>
  <si>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</si>
  <si>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</si>
  <si>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</si>
  <si>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</si>
  <si>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</si>
  <si>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</si>
  <si>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</si>
  <si>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</si>
  <si>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</si>
  <si>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</si>
  <si>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</si>
  <si>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</si>
  <si>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</si>
  <si>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</si>
  <si>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</si>
  <si>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</si>
  <si>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</si>
  <si>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</si>
  <si>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</si>
  <si>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</si>
  <si>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</si>
  <si>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</si>
  <si>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</si>
  <si>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</si>
  <si>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</si>
  <si>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</si>
  <si>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</si>
  <si>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</si>
  <si>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</si>
  <si>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</si>
  <si>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</si>
  <si>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</si>
  <si>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</si>
  <si>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</si>
  <si>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</si>
  <si>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</si>
  <si>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</si>
  <si>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</si>
  <si>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</si>
  <si>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</si>
  <si>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</si>
  <si>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</si>
  <si>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</si>
  <si>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</si>
  <si>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</si>
  <si>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</si>
  <si>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</si>
  <si>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</si>
  <si>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</si>
  <si>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</si>
  <si>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</si>
  <si>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</si>
  <si>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</si>
  <si>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</si>
  <si>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</si>
  <si>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</si>
  <si>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</si>
  <si>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</si>
  <si>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</si>
  <si>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</si>
  <si>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</si>
  <si>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</si>
  <si>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</si>
  <si>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</si>
  <si>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</si>
  <si>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</si>
  <si>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</si>
  <si>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</si>
  <si>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</si>
  <si>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</si>
  <si>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</si>
  <si>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</si>
  <si>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</si>
  <si>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</si>
  <si>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</si>
  <si>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</si>
  <si>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</si>
  <si>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</si>
  <si>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</si>
  <si>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</si>
  <si>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</si>
  <si>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</si>
  <si>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</si>
  <si>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</si>
  <si>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</si>
  <si>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</si>
  <si>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</si>
  <si>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</si>
  <si>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</si>
  <si>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</si>
  <si>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</si>
  <si>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</si>
  <si>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</si>
  <si>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</si>
  <si>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</si>
  <si>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</si>
  <si>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</si>
  <si>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</si>
  <si>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</si>
  <si>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</si>
  <si>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</si>
  <si>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</si>
  <si>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</si>
  <si>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</si>
  <si>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</si>
  <si>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</si>
  <si>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</si>
  <si>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</si>
  <si>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</si>
  <si>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</si>
  <si>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</si>
  <si>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</si>
  <si>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</si>
  <si>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</si>
  <si>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</si>
  <si>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</si>
  <si>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</si>
  <si>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</si>
  <si>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</si>
  <si>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</si>
  <si>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</si>
  <si>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</si>
  <si>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</si>
  <si>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</si>
  <si>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</si>
  <si>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</si>
  <si>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</si>
  <si>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</si>
  <si>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</si>
  <si>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</si>
  <si>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</si>
  <si>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</si>
  <si>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</si>
  <si>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</si>
  <si>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</si>
  <si>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</si>
  <si>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</si>
  <si>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</si>
  <si>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</si>
  <si>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</si>
  <si>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</si>
  <si>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</si>
  <si>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</si>
  <si>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</si>
  <si>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</si>
  <si>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</si>
  <si>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</si>
  <si>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</si>
  <si>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</si>
  <si>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</si>
  <si>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</si>
  <si>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</si>
  <si>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</si>
  <si>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</si>
  <si>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</si>
  <si>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</si>
  <si>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</si>
  <si>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</si>
  <si>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</si>
  <si>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</si>
  <si>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</si>
  <si>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</si>
  <si>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</si>
  <si>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</si>
  <si>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</si>
  <si>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</si>
  <si>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</si>
  <si>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</si>
  <si>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</si>
  <si>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</si>
  <si>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</si>
  <si>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</si>
  <si>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</si>
  <si>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</si>
  <si>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</si>
  <si>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</si>
  <si>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</si>
  <si>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</si>
  <si>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</si>
  <si>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</si>
  <si>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</si>
  <si>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</si>
  <si>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</si>
  <si>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</si>
  <si>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</si>
  <si>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</si>
  <si>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</si>
  <si>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</si>
  <si>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</si>
  <si>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</si>
  <si>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</si>
  <si>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</si>
  <si>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</si>
  <si>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</si>
  <si>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</si>
  <si>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</si>
  <si>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</si>
  <si>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</si>
  <si>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</si>
  <si>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</si>
  <si>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</si>
  <si>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</si>
  <si>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</si>
  <si>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</si>
  <si>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</si>
  <si>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</si>
  <si>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</si>
  <si>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</si>
  <si>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</si>
  <si>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</si>
  <si>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</si>
  <si>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</si>
  <si>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</si>
  <si>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</si>
  <si>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</si>
  <si>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</si>
  <si>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</si>
  <si>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</si>
  <si>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</si>
  <si>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</si>
  <si>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</si>
  <si>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</si>
  <si>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</si>
  <si>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</si>
  <si>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</si>
  <si>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</si>
  <si>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</si>
  <si>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</si>
  <si>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</si>
  <si>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</si>
  <si>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</si>
  <si>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</si>
  <si>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</si>
  <si>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</si>
  <si>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</si>
  <si>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</si>
  <si>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</si>
  <si>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</si>
  <si>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</si>
  <si>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</si>
  <si>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</si>
  <si>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</si>
  <si>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</si>
  <si>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</si>
  <si>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</si>
  <si>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</si>
  <si>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</si>
  <si>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</si>
  <si>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</si>
  <si>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</si>
  <si>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</si>
  <si>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</si>
  <si>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</si>
  <si>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</si>
  <si>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</si>
  <si>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</si>
  <si>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</si>
  <si>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</si>
  <si>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</si>
  <si>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</si>
  <si>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</si>
  <si>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</si>
  <si>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</si>
  <si>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</si>
  <si>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</si>
  <si>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</si>
  <si>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</si>
  <si>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</si>
  <si>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</si>
  <si>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</si>
  <si>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</si>
  <si>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</si>
  <si>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</si>
  <si>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</si>
  <si>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</si>
  <si>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</si>
  <si>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</si>
  <si>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</si>
  <si>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</si>
  <si>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</si>
  <si>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</si>
  <si>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</si>
  <si>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</si>
  <si>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</si>
  <si>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</si>
  <si>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</si>
  <si>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</si>
  <si>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</si>
  <si>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</si>
  <si>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</si>
  <si>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</si>
  <si>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</si>
  <si>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</si>
  <si>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</si>
  <si>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</si>
  <si>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</si>
  <si>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</si>
  <si>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</si>
  <si>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</si>
  <si>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</si>
  <si>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</si>
  <si>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</si>
  <si>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</si>
  <si>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</si>
  <si>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</si>
  <si>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</si>
  <si>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</si>
  <si>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</si>
  <si>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</si>
  <si>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</si>
  <si>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</si>
  <si>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</si>
  <si>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</si>
  <si>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</si>
  <si>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</si>
  <si>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</si>
  <si>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</si>
  <si>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</si>
  <si>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</si>
  <si>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</si>
  <si>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</si>
  <si>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</si>
  <si>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</si>
  <si>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</si>
  <si>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</si>
  <si>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</si>
  <si>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</si>
  <si>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</si>
  <si>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</si>
  <si>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</si>
  <si>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</si>
  <si>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</si>
  <si>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</si>
  <si>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</si>
  <si>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</si>
  <si>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</si>
  <si>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</si>
  <si>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</si>
  <si>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</si>
  <si>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</si>
  <si>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</si>
  <si>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</si>
  <si>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</si>
  <si>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</si>
  <si>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</si>
  <si>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</si>
  <si>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</si>
  <si>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</si>
  <si>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</si>
  <si>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</si>
  <si>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</si>
  <si>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</si>
  <si>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</si>
  <si>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</si>
  <si>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</si>
  <si>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</si>
  <si>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</si>
  <si>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</si>
  <si>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</si>
  <si>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</si>
  <si>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</si>
  <si>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</si>
  <si>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</si>
  <si>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</si>
  <si>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</si>
  <si>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</si>
  <si>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</si>
  <si>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</si>
  <si>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</si>
  <si>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</si>
  <si>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</si>
  <si>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</si>
  <si>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</si>
  <si>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</si>
  <si>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</si>
  <si>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</si>
  <si>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</si>
  <si>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</si>
  <si>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</si>
  <si>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</si>
  <si>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</si>
  <si>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</si>
  <si>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</si>
  <si>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</si>
  <si>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</si>
  <si>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</si>
  <si>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</si>
  <si>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</si>
  <si>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</si>
  <si>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</si>
  <si>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</si>
  <si>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</si>
  <si>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</si>
  <si>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</si>
  <si>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</si>
  <si>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</si>
  <si>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</si>
  <si>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</si>
  <si>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</si>
  <si>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</si>
  <si>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</si>
  <si>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</si>
  <si>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</si>
  <si>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</si>
  <si>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</si>
  <si>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</si>
  <si>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</si>
  <si>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</si>
  <si>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</si>
  <si>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</si>
  <si>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</si>
  <si>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</si>
  <si>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</si>
  <si>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</si>
  <si>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</si>
  <si>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</si>
  <si>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</si>
  <si>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</si>
  <si>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</si>
  <si>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</si>
  <si>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</si>
  <si>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</si>
  <si>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</si>
  <si>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</si>
  <si>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</si>
  <si>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</si>
  <si>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</si>
  <si>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</si>
  <si>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</si>
  <si>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</si>
  <si>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</si>
  <si>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</si>
  <si>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</si>
  <si>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</si>
  <si>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</si>
  <si>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</si>
  <si>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</si>
  <si>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</si>
  <si>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</si>
  <si>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</si>
  <si>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</si>
  <si>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</si>
  <si>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</si>
  <si>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</si>
  <si>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</si>
  <si>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</si>
  <si>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</si>
  <si>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</si>
  <si>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</si>
  <si>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</si>
  <si>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</si>
  <si>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</si>
  <si>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</si>
  <si>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</si>
  <si>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</si>
  <si>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</si>
  <si>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</si>
  <si>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</si>
  <si>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</si>
  <si>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</si>
  <si>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</si>
  <si>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</si>
  <si>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</si>
  <si>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</si>
  <si>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</si>
  <si>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</si>
  <si>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</si>
  <si>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</si>
  <si>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</si>
  <si>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</si>
  <si>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</si>
  <si>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</si>
  <si>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</si>
  <si>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</si>
  <si>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</si>
  <si>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</si>
  <si>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</si>
  <si>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</si>
  <si>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</si>
  <si>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</si>
  <si>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</si>
  <si>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</si>
  <si>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</si>
  <si>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</si>
  <si>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</si>
  <si>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</si>
  <si>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</si>
  <si>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</si>
  <si>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</si>
  <si>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</si>
  <si>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</si>
  <si>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</si>
  <si>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</si>
  <si>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</si>
  <si>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</si>
  <si>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</si>
  <si>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</si>
  <si>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</si>
  <si>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</si>
  <si>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</si>
  <si>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</si>
  <si>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</si>
  <si>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</si>
  <si>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</si>
  <si>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</si>
  <si>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</si>
  <si>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</si>
  <si>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</si>
  <si>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</si>
  <si>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</si>
  <si>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</si>
  <si>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</si>
  <si>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</si>
  <si>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</si>
  <si>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</si>
  <si>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</si>
  <si>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</si>
  <si>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</si>
  <si>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</si>
  <si>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</si>
  <si>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</si>
  <si>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</si>
  <si>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</si>
  <si>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</si>
  <si>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</si>
  <si>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</si>
  <si>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</si>
  <si>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</si>
  <si>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</si>
  <si>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</si>
  <si>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</si>
  <si>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</si>
  <si>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</si>
  <si>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</si>
  <si>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</si>
  <si>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</si>
  <si>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</si>
  <si>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</si>
  <si>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</si>
  <si>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</si>
  <si>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</si>
  <si>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</si>
  <si>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</si>
  <si>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</si>
  <si>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</si>
  <si>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</si>
  <si>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</si>
  <si>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</si>
  <si>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</si>
  <si>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</si>
  <si>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</si>
  <si>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</si>
  <si>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</si>
  <si>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</si>
  <si>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</si>
  <si>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</si>
  <si>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</si>
  <si>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</si>
  <si>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</si>
  <si>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</si>
  <si>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</si>
  <si>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</si>
  <si>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</si>
  <si>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</si>
  <si>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</si>
  <si>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</si>
  <si>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</si>
  <si>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</si>
  <si>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</si>
  <si>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</si>
  <si>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</si>
  <si>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</si>
  <si>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</si>
  <si>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</si>
  <si>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</si>
  <si>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</si>
  <si>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</si>
  <si>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</si>
  <si>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</si>
  <si>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</si>
  <si>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</si>
  <si>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</si>
  <si>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</si>
  <si>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</si>
  <si>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</si>
  <si>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</si>
  <si>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</si>
  <si>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</si>
  <si>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</si>
  <si>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</si>
  <si>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</si>
  <si>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</si>
  <si>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</si>
  <si>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</si>
  <si>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</si>
  <si>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</si>
  <si>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</si>
  <si>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</si>
  <si>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</si>
  <si>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</si>
  <si>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</si>
  <si>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</si>
  <si>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</si>
  <si>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</si>
  <si>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</si>
  <si>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</si>
  <si>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</si>
  <si>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</si>
  <si>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</si>
  <si>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</si>
  <si>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</si>
  <si>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</si>
  <si>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</si>
  <si>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</si>
  <si>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</si>
  <si>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</si>
  <si>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</si>
  <si>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</si>
  <si>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</si>
  <si>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</si>
  <si>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</si>
  <si>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</si>
  <si>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</si>
  <si>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</si>
  <si>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</si>
  <si>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</si>
  <si>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</si>
  <si>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</si>
  <si>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</si>
  <si>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</si>
  <si>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</si>
  <si>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</si>
  <si>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</si>
  <si>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</si>
  <si>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</si>
  <si>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</si>
  <si>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</si>
  <si>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</si>
  <si>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</si>
  <si>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</si>
  <si>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</si>
  <si>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</si>
  <si>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</si>
  <si>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</si>
  <si>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</si>
  <si>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</si>
  <si>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</si>
  <si>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</si>
  <si>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</si>
  <si>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</si>
  <si>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</si>
  <si>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</si>
  <si>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</si>
  <si>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</si>
  <si>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</si>
  <si>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</si>
  <si>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</si>
  <si>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</si>
  <si>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</si>
  <si>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</si>
  <si>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</si>
  <si>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</si>
  <si>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</si>
  <si>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</si>
  <si>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</si>
  <si>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</si>
  <si>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</si>
  <si>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</si>
  <si>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</si>
  <si>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</si>
  <si>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</si>
  <si>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</si>
  <si>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</si>
  <si>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</si>
  <si>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</si>
  <si>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</si>
  <si>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</si>
  <si>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</si>
  <si>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</si>
  <si>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</si>
  <si>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</si>
  <si>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</si>
  <si>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</si>
  <si>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</si>
  <si>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</si>
  <si>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</si>
  <si>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</si>
  <si>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</si>
  <si>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</si>
  <si>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</si>
  <si>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</si>
  <si>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</si>
  <si>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</si>
  <si>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</si>
  <si>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</si>
  <si>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</si>
  <si>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</si>
  <si>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</si>
  <si>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</si>
  <si>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</si>
  <si>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</si>
  <si>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</si>
  <si>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</si>
  <si>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</si>
  <si>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</si>
  <si>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</si>
  <si>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</si>
  <si>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</si>
  <si>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</si>
  <si>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</si>
  <si>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</si>
  <si>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</si>
  <si>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</si>
  <si>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</si>
  <si>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</si>
  <si>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</si>
  <si>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</si>
  <si>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</si>
  <si>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</si>
  <si>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</si>
  <si>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</si>
  <si>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</si>
  <si>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</si>
  <si>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</si>
  <si>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</si>
  <si>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</si>
  <si>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</si>
  <si>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</si>
  <si>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</si>
  <si>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</si>
  <si>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</si>
  <si>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</si>
  <si>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</si>
  <si>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</si>
  <si>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</si>
  <si>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</si>
  <si>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</si>
  <si>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</si>
  <si>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</si>
  <si>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</si>
  <si>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</si>
  <si>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</si>
  <si>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</si>
  <si>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</si>
  <si>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</si>
  <si>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</si>
  <si>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</si>
  <si>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</si>
  <si>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</si>
  <si>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</si>
  <si>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</si>
  <si>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</si>
  <si>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</si>
  <si>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</si>
  <si>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</si>
  <si>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</si>
  <si>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</si>
  <si>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</si>
  <si>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</si>
  <si>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</si>
  <si>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</si>
  <si>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</si>
  <si>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</si>
  <si>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</si>
  <si>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</si>
  <si>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</si>
  <si>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</si>
  <si>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</si>
  <si>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</si>
  <si>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</si>
  <si>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</si>
  <si>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</si>
  <si>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</si>
  <si>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</si>
  <si>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</si>
  <si>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</si>
  <si>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</si>
  <si>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</si>
  <si>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</si>
  <si>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</si>
  <si>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</si>
  <si>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</si>
  <si>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</si>
  <si>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</si>
  <si>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</si>
  <si>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</si>
  <si>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</si>
  <si>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</si>
  <si>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</si>
  <si>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</si>
  <si>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</si>
  <si>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</si>
  <si>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</si>
  <si>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</si>
  <si>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</si>
  <si>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</si>
  <si>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</si>
  <si>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</si>
  <si>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</si>
  <si>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</si>
  <si>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</si>
  <si>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</si>
  <si>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</si>
  <si>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</si>
  <si>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</si>
  <si>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</si>
  <si>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</si>
  <si>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</si>
  <si>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</si>
  <si>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</si>
  <si>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</si>
  <si>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</si>
  <si>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</si>
  <si>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</si>
  <si>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</si>
  <si>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</si>
  <si>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</si>
  <si>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</si>
  <si>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</si>
  <si>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</si>
  <si>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</si>
  <si>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</si>
  <si>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</si>
  <si>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</si>
  <si>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</si>
  <si>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</si>
  <si>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</si>
  <si>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</si>
  <si>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</si>
  <si>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</si>
  <si>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</si>
  <si>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</si>
  <si>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</si>
  <si>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</si>
  <si>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</si>
  <si>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</si>
  <si>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</si>
  <si>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</si>
  <si>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</si>
  <si>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</si>
  <si>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</si>
  <si>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</si>
  <si>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</si>
  <si>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</si>
  <si>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</si>
  <si>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</si>
  <si>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</si>
  <si>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</si>
  <si>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</si>
  <si>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</si>
  <si>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</si>
  <si>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</si>
  <si>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</si>
  <si>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</si>
  <si>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</si>
  <si>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</si>
  <si>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</si>
  <si>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</si>
  <si>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</si>
  <si>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</si>
  <si>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</si>
  <si>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</si>
  <si>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</si>
  <si>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</si>
  <si>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</si>
  <si>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</si>
  <si>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</si>
  <si>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</si>
  <si>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</si>
  <si>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</si>
  <si>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</si>
  <si>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</si>
  <si>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</si>
  <si>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</si>
  <si>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</si>
  <si>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</si>
  <si>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</si>
  <si>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</si>
  <si>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</si>
  <si>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</si>
  <si>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</si>
  <si>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</si>
  <si>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</si>
  <si>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</si>
  <si>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</si>
  <si>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</si>
  <si>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</si>
  <si>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</si>
  <si>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</si>
  <si>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</si>
  <si>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</si>
  <si>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</si>
  <si>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</si>
  <si>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</si>
  <si>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</si>
  <si>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</si>
  <si>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</si>
  <si>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</si>
  <si>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</si>
  <si>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</si>
  <si>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</si>
  <si>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</si>
  <si>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</si>
  <si>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</si>
  <si>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</si>
  <si>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</si>
  <si>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</si>
  <si>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</si>
  <si>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</si>
  <si>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</si>
  <si>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</si>
  <si>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</si>
  <si>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</si>
  <si>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</si>
  <si>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</si>
  <si>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</si>
  <si>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</si>
  <si>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</si>
  <si>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</si>
  <si>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</si>
  <si>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</si>
  <si>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</si>
  <si>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</si>
  <si>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</si>
  <si>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</si>
  <si>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</si>
  <si>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</si>
  <si>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</si>
  <si>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</si>
  <si>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</si>
  <si>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</si>
  <si>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</si>
  <si>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</si>
  <si>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</si>
  <si>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</si>
  <si>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</si>
  <si>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</si>
  <si>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</si>
  <si>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</si>
  <si>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</si>
  <si>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</si>
  <si>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</si>
  <si>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</si>
  <si>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</si>
  <si>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</si>
  <si>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</si>
  <si>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</si>
  <si>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</si>
  <si>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</si>
  <si>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</si>
  <si>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</si>
  <si>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</si>
  <si>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</si>
  <si>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</si>
  <si>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</si>
  <si>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</si>
  <si>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</si>
  <si>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</si>
  <si>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</si>
  <si>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</si>
  <si>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</si>
  <si>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</si>
  <si>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</si>
  <si>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</si>
  <si>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</si>
  <si>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</si>
  <si>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</si>
  <si>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</si>
  <si>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</si>
  <si>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</si>
  <si>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</si>
  <si>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</si>
  <si>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</si>
  <si>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</si>
  <si>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</si>
  <si>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</si>
  <si>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</si>
  <si>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</si>
  <si>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</si>
  <si>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</si>
  <si>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</si>
  <si>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</si>
  <si>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</si>
  <si>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</si>
  <si>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</si>
  <si>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</si>
  <si>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</si>
  <si>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</si>
  <si>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</si>
  <si>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</si>
  <si>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</si>
  <si>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</si>
  <si>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</si>
  <si>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</si>
  <si>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</si>
  <si>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</si>
  <si>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</si>
  <si>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</si>
  <si>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</si>
  <si>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</si>
  <si>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</si>
  <si>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</si>
  <si>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</si>
  <si>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</si>
  <si>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</si>
  <si>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</si>
  <si>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</si>
  <si>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</si>
  <si>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</si>
  <si>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</si>
  <si>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</si>
  <si>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</si>
  <si>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</si>
  <si>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</si>
  <si>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</si>
  <si>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</si>
  <si>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</si>
  <si>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</si>
  <si>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</si>
  <si>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</si>
  <si>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</si>
  <si>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</si>
  <si>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</si>
  <si>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</si>
  <si>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</si>
  <si>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</si>
  <si>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</si>
  <si>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</si>
  <si>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</si>
  <si>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</si>
  <si>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</si>
  <si>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</si>
  <si>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</si>
  <si>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</si>
  <si>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</si>
  <si>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</si>
  <si>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</si>
  <si>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</si>
  <si>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</si>
  <si>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</si>
  <si>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</si>
  <si>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</si>
  <si>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</si>
  <si>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</si>
  <si>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</si>
  <si>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</si>
  <si>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</si>
  <si>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</si>
  <si>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</si>
  <si>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</si>
  <si>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</si>
  <si>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</si>
  <si>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</si>
  <si>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</si>
  <si>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</si>
  <si>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</si>
  <si>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</si>
  <si>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</si>
  <si>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</si>
  <si>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</si>
  <si>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</si>
  <si>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</si>
  <si>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</si>
  <si>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</si>
  <si>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</si>
  <si>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</si>
  <si>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</si>
  <si>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</si>
  <si>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</si>
  <si>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</si>
  <si>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</si>
  <si>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</si>
  <si>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</si>
  <si>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</si>
  <si>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</si>
  <si>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</si>
  <si>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</si>
  <si>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</si>
  <si>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</si>
  <si>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</si>
  <si>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</si>
  <si>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</si>
  <si>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</si>
  <si>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</si>
  <si>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</si>
  <si>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</si>
  <si>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</si>
  <si>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</si>
  <si>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</si>
  <si>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</si>
  <si>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</si>
  <si>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</si>
  <si>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</si>
  <si>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</si>
  <si>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</si>
  <si>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</si>
  <si>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</si>
  <si>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</si>
  <si>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</si>
  <si>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</si>
  <si>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</si>
  <si>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</si>
  <si>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</si>
  <si>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</si>
  <si>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</si>
  <si>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</si>
  <si>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</si>
  <si>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</si>
  <si>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</si>
  <si>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</si>
  <si>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</si>
  <si>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</si>
  <si>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</si>
  <si>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</si>
  <si>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</si>
  <si>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</si>
  <si>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</si>
  <si>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</si>
  <si>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</si>
  <si>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</si>
  <si>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</si>
  <si>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</si>
  <si>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</si>
  <si>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</si>
  <si>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</si>
  <si>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</si>
  <si>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</si>
  <si>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</si>
  <si>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</si>
  <si>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</si>
  <si>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</si>
  <si>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</si>
  <si>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</si>
  <si>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</si>
  <si>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</si>
  <si>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</si>
  <si>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</si>
  <si>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</si>
  <si>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</si>
  <si>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</si>
  <si>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</si>
  <si>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</si>
  <si>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</si>
  <si>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</si>
  <si>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</si>
  <si>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</si>
  <si>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</si>
  <si>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</si>
  <si>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</si>
  <si>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</si>
  <si>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</si>
  <si>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</si>
  <si>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</si>
  <si>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</si>
  <si>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</si>
  <si>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</si>
  <si>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</si>
  <si>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</si>
  <si>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</si>
  <si>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</si>
  <si>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</si>
  <si>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</si>
  <si>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</si>
  <si>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</si>
  <si>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</si>
  <si>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</si>
  <si>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</si>
  <si>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</si>
  <si>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</si>
  <si>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</si>
  <si>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</si>
  <si>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</si>
  <si>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</si>
  <si>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</si>
  <si>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</si>
  <si>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</si>
  <si>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</si>
  <si>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</si>
  <si>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</si>
  <si>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</si>
  <si>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</si>
  <si>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</si>
  <si>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</si>
  <si>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</si>
  <si>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</si>
  <si>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</si>
  <si>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</si>
  <si>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</si>
  <si>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</si>
  <si>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</si>
  <si>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</si>
  <si>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</si>
  <si>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</si>
  <si>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</si>
  <si>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</si>
  <si>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</si>
  <si>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</si>
  <si>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</si>
  <si>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</si>
  <si>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</si>
  <si>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</si>
  <si>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</si>
  <si>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</si>
  <si>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</si>
  <si>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</si>
  <si>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</si>
  <si>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</si>
  <si>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</si>
  <si>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</si>
  <si>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</si>
  <si>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</si>
  <si>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</si>
  <si>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</si>
  <si>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</si>
  <si>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</si>
  <si>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</si>
  <si>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</si>
  <si>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</si>
  <si>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</si>
  <si>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</si>
  <si>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</si>
  <si>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</si>
  <si>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</si>
  <si>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</si>
  <si>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</si>
  <si>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</si>
  <si>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</si>
  <si>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</si>
  <si>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</si>
  <si>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</si>
  <si>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</si>
  <si>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</si>
  <si>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</si>
  <si>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</si>
  <si>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</si>
  <si>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</si>
  <si>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</si>
  <si>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</si>
  <si>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</si>
  <si>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</si>
  <si>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</si>
  <si>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</si>
  <si>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</si>
  <si>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</si>
  <si>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</si>
  <si>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</si>
  <si>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</si>
  <si>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</si>
  <si>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</si>
  <si>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</si>
  <si>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</si>
  <si>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</si>
  <si>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</si>
  <si>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</si>
  <si>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</si>
  <si>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</si>
  <si>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</si>
  <si>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</si>
  <si>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</si>
  <si>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</si>
  <si>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</si>
  <si>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</si>
  <si>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</si>
  <si>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</si>
  <si>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</si>
  <si>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</si>
  <si>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</si>
  <si>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</si>
  <si>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</si>
  <si>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</si>
  <si>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</si>
  <si>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</si>
  <si>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</si>
  <si>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</si>
  <si>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</si>
  <si>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</si>
  <si>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</si>
  <si>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</si>
  <si>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</si>
  <si>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</si>
  <si>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</si>
  <si>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</si>
  <si>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</si>
  <si>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</si>
  <si>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</si>
  <si>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</si>
  <si>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</si>
  <si>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</si>
  <si>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</si>
  <si>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</si>
  <si>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</si>
  <si>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</si>
  <si>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</si>
  <si>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</si>
  <si>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</si>
  <si>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</si>
  <si>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</si>
  <si>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</si>
  <si>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</si>
  <si>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</si>
  <si>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</si>
  <si>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</si>
  <si>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</si>
  <si>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</si>
  <si>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</si>
  <si>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</si>
  <si>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</si>
  <si>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</si>
  <si>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</si>
  <si>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</si>
  <si>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</si>
  <si>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</si>
  <si>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</si>
  <si>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</si>
  <si>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</si>
  <si>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</si>
  <si>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</si>
  <si>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</si>
  <si>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</si>
  <si>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</si>
  <si>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</si>
  <si>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</si>
  <si>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</si>
  <si>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</si>
  <si>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</si>
  <si>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</si>
  <si>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</si>
  <si>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</si>
  <si>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</si>
  <si>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</si>
  <si>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</si>
  <si>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</si>
  <si>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</si>
  <si>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</si>
  <si>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</si>
  <si>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</si>
  <si>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</si>
  <si>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</si>
  <si>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</si>
  <si>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</si>
  <si>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</si>
  <si>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</si>
  <si>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</si>
  <si>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</si>
  <si>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</si>
  <si>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</si>
  <si>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</si>
  <si>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</si>
  <si>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</si>
  <si>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</si>
  <si>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</si>
  <si>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</si>
  <si>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</si>
  <si>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</si>
  <si>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</si>
  <si>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</si>
  <si>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</si>
  <si>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</si>
  <si>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</si>
  <si>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</si>
  <si>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</si>
  <si>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</si>
  <si>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</si>
  <si>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</si>
  <si>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</si>
  <si>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</si>
  <si>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</si>
  <si>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</si>
  <si>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</si>
  <si>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</si>
  <si>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</si>
  <si>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</si>
  <si>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</si>
  <si>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</si>
  <si>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</si>
  <si>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</si>
  <si>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</si>
  <si>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</si>
  <si>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</si>
  <si>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</si>
  <si>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</si>
  <si>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</si>
  <si>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</si>
  <si>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</si>
  <si>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</si>
  <si>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</si>
  <si>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</si>
  <si>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</si>
  <si>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</si>
  <si>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</si>
  <si>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</si>
  <si>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</si>
  <si>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</si>
  <si>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</si>
  <si>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</si>
  <si>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</si>
  <si>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</si>
  <si>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</si>
  <si>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</si>
  <si>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</si>
  <si>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</si>
  <si>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</si>
  <si>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</si>
  <si>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</si>
  <si>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</si>
  <si>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</si>
  <si>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</si>
  <si>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</si>
  <si>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</si>
  <si>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</si>
  <si>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</si>
  <si>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</si>
  <si>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</si>
  <si>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</si>
  <si>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</si>
  <si>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</si>
  <si>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</si>
  <si>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</si>
  <si>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</si>
  <si>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</si>
  <si>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</si>
  <si>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</si>
  <si>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</si>
  <si>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</si>
  <si>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</si>
  <si>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</si>
  <si>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</si>
  <si>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</si>
  <si>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</si>
  <si>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</si>
  <si>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</si>
  <si>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</si>
  <si>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</si>
  <si>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</si>
  <si>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</si>
  <si>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</si>
  <si>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</si>
  <si>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</si>
  <si>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</si>
  <si>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</si>
  <si>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</si>
  <si>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</si>
  <si>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</si>
  <si>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</si>
  <si>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</si>
  <si>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</si>
  <si>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</si>
  <si>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</si>
  <si>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</si>
  <si>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</si>
  <si>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</si>
  <si>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</si>
  <si>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</si>
  <si>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</si>
  <si>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</si>
  <si>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</si>
  <si>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</si>
  <si>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</si>
  <si>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</si>
  <si>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</si>
  <si>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</si>
  <si>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</si>
  <si>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</si>
  <si>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</si>
  <si>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</si>
  <si>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</si>
  <si>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</si>
  <si>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</si>
  <si>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</si>
  <si>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</si>
  <si>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</si>
  <si>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</si>
  <si>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</si>
  <si>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</si>
  <si>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</si>
  <si>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</si>
  <si>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</si>
  <si>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</si>
  <si>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</si>
  <si>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</si>
  <si>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</si>
  <si>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</si>
  <si>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</si>
  <si>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</si>
  <si>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</si>
  <si>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</si>
  <si>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</si>
  <si>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</si>
  <si>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</si>
  <si>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</si>
  <si>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</si>
  <si>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</si>
  <si>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</si>
  <si>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</si>
  <si>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</si>
  <si>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</si>
  <si>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</si>
  <si>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</si>
  <si>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</si>
  <si>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</si>
  <si>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</si>
  <si>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</si>
  <si>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</si>
  <si>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</si>
  <si>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</si>
  <si>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</si>
  <si>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</si>
  <si>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</si>
  <si>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</si>
  <si>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</si>
  <si>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</si>
  <si>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</si>
  <si>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</si>
  <si>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</si>
  <si>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</si>
  <si>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</si>
  <si>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</si>
  <si>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</si>
  <si>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</si>
  <si>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</si>
  <si>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</si>
  <si>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</si>
  <si>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</si>
  <si>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</si>
  <si>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</si>
  <si>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</si>
  <si>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</si>
  <si>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</si>
  <si>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</si>
  <si>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</si>
  <si>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</si>
  <si>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</si>
  <si>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</si>
  <si>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</si>
  <si>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</si>
  <si>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</si>
  <si>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</si>
  <si>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</si>
  <si>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</si>
  <si>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</si>
  <si>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</si>
  <si>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</si>
  <si>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</si>
  <si>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</si>
  <si>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</si>
  <si>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</si>
  <si>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</si>
  <si>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</si>
  <si>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</si>
  <si>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</si>
  <si>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</si>
  <si>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</si>
  <si>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</si>
  <si>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</si>
  <si>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</si>
  <si>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</si>
  <si>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</si>
  <si>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</si>
  <si>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</si>
  <si>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</si>
  <si>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</si>
  <si>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</si>
  <si>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</si>
  <si>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</si>
  <si>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</si>
  <si>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</si>
  <si>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</si>
  <si>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</si>
  <si>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</si>
  <si>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</si>
  <si>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</si>
  <si>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</si>
  <si>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</si>
  <si>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</si>
  <si>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</si>
  <si>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</si>
  <si>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</si>
  <si>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</si>
  <si>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</si>
  <si>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</si>
  <si>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</si>
  <si>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</si>
  <si>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</si>
  <si>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</si>
  <si>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</si>
  <si>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</si>
  <si>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</si>
  <si>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</si>
  <si>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</si>
  <si>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</si>
  <si>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</si>
  <si>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</si>
  <si>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</si>
  <si>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</si>
  <si>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</si>
  <si>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</si>
  <si>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</si>
  <si>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</si>
  <si>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</si>
  <si>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</si>
  <si>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</si>
  <si>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</si>
  <si>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</si>
  <si>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</si>
  <si>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</si>
  <si>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</si>
  <si>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</si>
  <si>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</si>
  <si>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</si>
  <si>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</si>
  <si>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</si>
  <si>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</si>
  <si>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</si>
  <si>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</si>
  <si>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</si>
  <si>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</si>
  <si>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</si>
  <si>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</si>
  <si>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</si>
  <si>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</si>
  <si>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</si>
  <si>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</si>
  <si>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</si>
  <si>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</si>
  <si>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</si>
  <si>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</si>
  <si>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</si>
  <si>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</si>
  <si>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</si>
  <si>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</si>
  <si>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</si>
  <si>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</si>
  <si>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</si>
  <si>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</si>
  <si>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</si>
  <si>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</si>
  <si>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</si>
  <si>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</si>
  <si>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</si>
  <si>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</si>
  <si>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</si>
  <si>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</si>
  <si>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</si>
  <si>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</si>
  <si>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</si>
  <si>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</si>
  <si>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</si>
  <si>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</si>
  <si>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</si>
  <si>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</si>
  <si>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</si>
  <si>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</si>
  <si>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</si>
  <si>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</si>
  <si>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</si>
  <si>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</si>
  <si>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</si>
  <si>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</si>
  <si>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</si>
  <si>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</si>
  <si>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</si>
  <si>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</si>
  <si>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</si>
  <si>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</si>
  <si>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</si>
  <si>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</si>
  <si>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</si>
  <si>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</si>
  <si>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</si>
  <si>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</si>
  <si>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</si>
  <si>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</si>
  <si>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</si>
  <si>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</si>
  <si>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</si>
  <si>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</si>
  <si>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</si>
  <si>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</si>
  <si>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</si>
  <si>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</si>
  <si>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</si>
  <si>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</si>
  <si>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</si>
  <si>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</si>
  <si>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</si>
  <si>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</si>
  <si>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</si>
  <si>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</si>
  <si>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</si>
  <si>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</si>
  <si>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</si>
  <si>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</si>
  <si>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</si>
  <si>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</si>
  <si>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</si>
  <si>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</si>
  <si>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</si>
  <si>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</si>
  <si>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</si>
  <si>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</si>
  <si>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</si>
  <si>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</si>
  <si>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</si>
  <si>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</si>
  <si>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</si>
  <si>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</si>
  <si>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</si>
  <si>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</si>
  <si>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</si>
  <si>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</si>
  <si>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</si>
  <si>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</si>
  <si>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</si>
  <si>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</si>
  <si>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</si>
  <si>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</si>
  <si>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</si>
  <si>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</si>
  <si>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</si>
  <si>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</si>
  <si>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</si>
  <si>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</si>
  <si>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</si>
  <si>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</si>
  <si>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</si>
  <si>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</si>
  <si>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</si>
  <si>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</si>
  <si>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</si>
  <si>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</si>
  <si>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</si>
  <si>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</si>
  <si>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</si>
  <si>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</si>
  <si>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</si>
  <si>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</si>
  <si>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</si>
  <si>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</si>
  <si>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</si>
  <si>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</si>
  <si>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</si>
  <si>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</si>
  <si>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</si>
  <si>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</si>
  <si>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</si>
  <si>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</si>
  <si>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</si>
  <si>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</si>
  <si>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</si>
  <si>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</si>
  <si>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</si>
  <si>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</si>
  <si>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</si>
  <si>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</si>
  <si>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</si>
  <si>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</si>
  <si>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</si>
  <si>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</si>
  <si>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</si>
  <si>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</si>
  <si>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</si>
  <si>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</si>
  <si>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</si>
  <si>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</si>
  <si>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</si>
  <si>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</si>
  <si>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</si>
  <si>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</si>
  <si>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</si>
  <si>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</si>
  <si>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</si>
  <si>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</si>
  <si>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</si>
  <si>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</si>
  <si>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</si>
  <si>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</si>
  <si>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</si>
  <si>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</si>
  <si>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</si>
  <si>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</si>
  <si>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</si>
  <si>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</si>
  <si>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</si>
  <si>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</si>
  <si>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</si>
  <si>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</si>
  <si>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</si>
  <si>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</si>
  <si>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</si>
  <si>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</si>
  <si>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</si>
  <si>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</si>
  <si>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</si>
  <si>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</si>
  <si>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</si>
  <si>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</si>
  <si>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</si>
  <si>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</si>
  <si>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</si>
  <si>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</si>
  <si>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</si>
  <si>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</si>
  <si>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</si>
  <si>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</si>
  <si>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</si>
  <si>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</si>
  <si>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</si>
  <si>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</si>
  <si>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</si>
  <si>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</si>
  <si>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</si>
  <si>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</si>
  <si>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</si>
  <si>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</si>
  <si>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</si>
  <si>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</si>
  <si>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</si>
  <si>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</si>
  <si>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</si>
  <si>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</si>
  <si>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</si>
  <si>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</si>
  <si>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</si>
  <si>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</si>
  <si>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</si>
  <si>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</si>
  <si>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</si>
  <si>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</si>
  <si>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</si>
  <si>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</si>
  <si>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</si>
  <si>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</si>
  <si>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</si>
  <si>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</si>
  <si>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</si>
  <si>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</si>
  <si>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</si>
  <si>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</si>
  <si>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</si>
  <si>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</si>
  <si>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</si>
  <si>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</si>
  <si>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</si>
  <si>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</si>
  <si>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</si>
  <si>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</si>
  <si>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</si>
  <si>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</si>
  <si>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</si>
  <si>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</si>
  <si>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</si>
  <si>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</si>
  <si>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</si>
  <si>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</si>
  <si>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</si>
  <si>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</si>
  <si>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</si>
  <si>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</si>
  <si>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</si>
  <si>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</si>
  <si>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</si>
  <si>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</si>
  <si>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</si>
  <si>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</si>
  <si>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</si>
  <si>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</si>
  <si>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</si>
  <si>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</si>
  <si>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</si>
  <si>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</si>
  <si>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</si>
  <si>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</si>
  <si>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</si>
  <si>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</si>
  <si>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</si>
  <si>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</si>
  <si>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</si>
  <si>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</si>
  <si>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</si>
  <si>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</si>
  <si>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</si>
  <si>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</si>
  <si>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</si>
  <si>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</si>
  <si>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</si>
  <si>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</si>
  <si>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</si>
  <si>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</si>
  <si>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</si>
  <si>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</si>
  <si>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</si>
  <si>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</si>
  <si>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</si>
  <si>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</si>
  <si>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</si>
  <si>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</si>
  <si>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</si>
  <si>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</si>
  <si>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</si>
  <si>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</si>
  <si>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</si>
  <si>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</si>
  <si>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</si>
  <si>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</si>
  <si>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</si>
  <si>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</si>
  <si>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</si>
  <si>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</si>
  <si>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</si>
  <si>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</si>
  <si>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</si>
  <si>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</si>
  <si>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</si>
  <si>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</si>
  <si>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</si>
  <si>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</si>
  <si>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</si>
  <si>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</si>
  <si>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</si>
  <si>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</si>
  <si>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</si>
  <si>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</si>
  <si>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</si>
  <si>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</si>
  <si>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</si>
  <si>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</si>
  <si>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</si>
  <si>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</si>
  <si>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</si>
  <si>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</si>
  <si>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</si>
  <si>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</si>
  <si>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</si>
  <si>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</si>
  <si>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</si>
  <si>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</si>
  <si>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</si>
  <si>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</si>
  <si>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</si>
  <si>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</si>
  <si>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</si>
  <si>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</si>
  <si>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</si>
  <si>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</si>
  <si>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</si>
  <si>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</si>
  <si>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</si>
  <si>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</si>
  <si>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</si>
  <si>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</si>
  <si>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</si>
  <si>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</si>
  <si>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</si>
  <si>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</si>
  <si>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</si>
  <si>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</si>
  <si>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</si>
  <si>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</si>
  <si>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</si>
  <si>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</si>
  <si>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</si>
  <si>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</si>
  <si>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</si>
  <si>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</si>
  <si>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</si>
  <si>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</si>
  <si>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</si>
  <si>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</si>
  <si>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</si>
  <si>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</si>
  <si>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</si>
  <si>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</si>
  <si>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</si>
  <si>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</si>
  <si>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</si>
  <si>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</si>
  <si>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</si>
  <si>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</si>
  <si>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</si>
  <si>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</si>
  <si>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</si>
  <si>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</si>
  <si>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</si>
  <si>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</si>
  <si>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</si>
  <si>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</si>
  <si>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</si>
  <si>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</si>
  <si>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</si>
  <si>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</si>
  <si>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</si>
  <si>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</si>
  <si>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</si>
  <si>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</si>
  <si>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</si>
  <si>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</si>
  <si>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</si>
  <si>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</si>
  <si>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</si>
  <si>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</si>
  <si>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</si>
  <si>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</si>
  <si>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</si>
  <si>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</si>
  <si>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</si>
  <si>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</si>
  <si>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</si>
  <si>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</si>
  <si>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</si>
  <si>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</si>
  <si>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</si>
  <si>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</si>
  <si>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</si>
  <si>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</si>
  <si>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</si>
  <si>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</si>
  <si>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</si>
  <si>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</si>
  <si>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</si>
  <si>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</si>
  <si>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</si>
  <si>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</si>
  <si>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</si>
  <si>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</si>
  <si>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</si>
  <si>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</si>
  <si>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</si>
  <si>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</si>
  <si>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</si>
  <si>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</si>
  <si>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</si>
  <si>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</si>
  <si>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</si>
  <si>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</si>
  <si>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</si>
  <si>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</si>
  <si>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</si>
  <si>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</si>
  <si>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</si>
  <si>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</si>
  <si>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</si>
  <si>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</si>
  <si>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</si>
  <si>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</si>
  <si>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</si>
  <si>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</si>
  <si>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</si>
  <si>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</si>
  <si>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</si>
  <si>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</si>
  <si>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</si>
  <si>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</si>
  <si>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</si>
  <si>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</si>
  <si>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</si>
  <si>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</si>
  <si>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</si>
  <si>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</si>
  <si>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</si>
  <si>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</si>
  <si>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</si>
  <si>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</si>
  <si>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</si>
  <si>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</si>
  <si>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</si>
  <si>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</si>
  <si>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</si>
  <si>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</si>
  <si>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</si>
  <si>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</si>
  <si>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</si>
  <si>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</si>
  <si>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</si>
  <si>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</si>
  <si>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</si>
  <si>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</si>
  <si>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</si>
  <si>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</si>
  <si>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</si>
  <si>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</si>
  <si>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</si>
  <si>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</si>
  <si>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</si>
  <si>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</si>
  <si>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</si>
  <si>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</si>
  <si>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</si>
  <si>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</si>
  <si>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</si>
  <si>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</si>
  <si>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</si>
  <si>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</si>
  <si>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</si>
  <si>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</si>
  <si>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</si>
  <si>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</si>
  <si>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</si>
  <si>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</si>
  <si>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</si>
  <si>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</si>
  <si>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</si>
  <si>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</si>
  <si>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</si>
  <si>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</si>
  <si>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</si>
  <si>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</si>
  <si>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</si>
  <si>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</si>
  <si>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</si>
  <si>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</si>
  <si>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</si>
  <si>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</si>
  <si>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</si>
  <si>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</si>
  <si>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</si>
  <si>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</si>
  <si>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</si>
  <si>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</si>
  <si>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</si>
  <si>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</si>
  <si>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</si>
  <si>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</si>
  <si>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</si>
  <si>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</si>
  <si>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</si>
  <si>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</si>
  <si>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</si>
  <si>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</si>
  <si>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</si>
  <si>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</si>
  <si>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</si>
  <si>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</si>
  <si>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</si>
  <si>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</si>
  <si>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</si>
  <si>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</si>
  <si>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</si>
  <si>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</si>
  <si>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</si>
  <si>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</si>
  <si>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</si>
  <si>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</si>
  <si>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</si>
  <si>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</si>
  <si>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</si>
  <si>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</si>
  <si>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</si>
  <si>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</si>
  <si>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</si>
  <si>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</si>
  <si>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</si>
  <si>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</si>
  <si>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</si>
  <si>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</si>
  <si>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</si>
  <si>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</si>
  <si>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</si>
  <si>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</si>
  <si>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</si>
  <si>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</si>
  <si>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</si>
  <si>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</si>
  <si>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</si>
  <si>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</si>
  <si>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</si>
  <si>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</si>
  <si>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</si>
  <si>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</si>
  <si>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</si>
  <si>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</si>
  <si>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</si>
  <si>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</si>
  <si>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</si>
  <si>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</si>
  <si>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</si>
  <si>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</si>
  <si>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</si>
  <si>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</si>
  <si>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</si>
  <si>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</si>
  <si>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</si>
  <si>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</si>
  <si>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</si>
  <si>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</si>
  <si>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</si>
  <si>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</si>
  <si>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</si>
  <si>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</si>
  <si>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</si>
  <si>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</si>
  <si>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</si>
  <si>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</si>
  <si>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</si>
  <si>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</si>
  <si>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</si>
  <si>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</si>
  <si>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</si>
  <si>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</si>
  <si>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</si>
  <si>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</si>
  <si>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</si>
  <si>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</si>
  <si>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</si>
  <si>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</si>
  <si>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</si>
  <si>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</si>
  <si>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</si>
  <si>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</si>
  <si>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</si>
  <si>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</si>
  <si>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</si>
  <si>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</si>
  <si>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</si>
  <si>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</si>
  <si>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</si>
  <si>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</si>
  <si>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</si>
  <si>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</si>
  <si>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</si>
  <si>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</si>
  <si>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</si>
  <si>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</si>
  <si>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</si>
  <si>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</si>
  <si>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</si>
  <si>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</si>
  <si>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</si>
  <si>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</si>
  <si>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</si>
  <si>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</si>
  <si>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</si>
  <si>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</si>
  <si>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</si>
  <si>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</si>
  <si>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</si>
  <si>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</si>
  <si>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</si>
  <si>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</si>
  <si>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</si>
  <si>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</si>
  <si>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</si>
  <si>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</si>
  <si>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</si>
  <si>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</si>
  <si>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</si>
  <si>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</si>
  <si>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</si>
  <si>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</si>
  <si>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</si>
  <si>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</si>
  <si>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</si>
  <si>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</si>
  <si>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</si>
  <si>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</si>
  <si>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</si>
  <si>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</si>
  <si>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</si>
  <si>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</si>
  <si>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</si>
  <si>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</si>
  <si>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</si>
  <si>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</si>
  <si>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</si>
  <si>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</si>
  <si>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</si>
  <si>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</si>
  <si>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</si>
  <si>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</si>
  <si>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</si>
  <si>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</si>
  <si>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</si>
  <si>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</si>
  <si>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</si>
  <si>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</si>
  <si>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</si>
  <si>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</si>
  <si>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</si>
  <si>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</si>
  <si>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</si>
  <si>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</si>
  <si>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</si>
  <si>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</si>
  <si>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</si>
  <si>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</si>
  <si>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</si>
  <si>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</si>
  <si>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</si>
  <si>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</si>
  <si>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</si>
  <si>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</si>
  <si>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</si>
  <si>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</si>
  <si>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</si>
  <si>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</si>
  <si>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</si>
  <si>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</si>
  <si>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</si>
  <si>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</si>
  <si>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</si>
  <si>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</si>
  <si>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</si>
  <si>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</si>
  <si>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</si>
  <si>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</si>
  <si>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</si>
  <si>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</si>
  <si>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</si>
  <si>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</si>
  <si>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</si>
  <si>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</si>
  <si>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</si>
  <si>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</si>
  <si>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</si>
  <si>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</si>
  <si>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</si>
  <si>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</si>
  <si>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</si>
  <si>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</si>
  <si>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</si>
  <si>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</si>
  <si>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</si>
  <si>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</si>
  <si>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</si>
  <si>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</si>
  <si>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</si>
  <si>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</si>
  <si>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</si>
  <si>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</si>
  <si>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</si>
  <si>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</si>
  <si>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</si>
  <si>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</si>
  <si>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</si>
  <si>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</si>
  <si>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</si>
  <si>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</si>
  <si>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</si>
  <si>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</si>
  <si>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</si>
  <si>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</si>
  <si>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</si>
  <si>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</si>
  <si>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</si>
  <si>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</si>
  <si>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</si>
  <si>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</si>
  <si>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</si>
  <si>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</si>
  <si>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</si>
  <si>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</si>
  <si>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</si>
  <si>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</si>
  <si>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</si>
  <si>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</si>
  <si>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</si>
  <si>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</si>
  <si>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</si>
  <si>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</si>
  <si>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</si>
  <si>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</si>
  <si>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</si>
  <si>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</si>
  <si>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</si>
  <si>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</si>
  <si>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</si>
  <si>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</si>
  <si>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</si>
  <si>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</si>
  <si>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</si>
  <si>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</si>
  <si>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</si>
  <si>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</si>
  <si>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</si>
  <si>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</si>
  <si>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</si>
  <si>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</si>
  <si>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</si>
  <si>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</si>
  <si>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</si>
  <si>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</si>
  <si>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</si>
  <si>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</si>
  <si>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</si>
  <si>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</si>
  <si>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</si>
  <si>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</si>
  <si>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</si>
  <si>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</si>
  <si>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</si>
  <si>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</si>
  <si>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</si>
  <si>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</si>
  <si>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</si>
  <si>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</si>
  <si>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</si>
  <si>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</si>
  <si>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</si>
  <si>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</si>
  <si>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</si>
  <si>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</si>
  <si>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</si>
  <si>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</si>
  <si>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</si>
  <si>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</si>
  <si>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</si>
  <si>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</si>
  <si>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</si>
  <si>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</si>
  <si>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</si>
  <si>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</si>
  <si>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</si>
  <si>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</si>
  <si>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</si>
  <si>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</si>
  <si>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</si>
  <si>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</si>
  <si>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</si>
  <si>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</si>
  <si>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</si>
  <si>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</si>
  <si>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</si>
  <si>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</si>
  <si>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</si>
  <si>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</si>
  <si>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</si>
  <si>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</si>
  <si>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</si>
  <si>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</si>
  <si>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</si>
  <si>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</si>
  <si>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</si>
  <si>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</si>
  <si>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</si>
  <si>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</si>
  <si>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</si>
  <si>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</si>
  <si>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</si>
  <si>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</si>
  <si>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</si>
  <si>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</si>
  <si>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</si>
  <si>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</si>
  <si>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</si>
  <si>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</si>
  <si>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</si>
  <si>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</si>
  <si>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</si>
  <si>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</si>
  <si>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</si>
  <si>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</si>
  <si>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</si>
  <si>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</si>
  <si>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</si>
  <si>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</si>
  <si>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</si>
  <si>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</si>
  <si>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</si>
  <si>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</si>
  <si>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</si>
  <si>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</si>
  <si>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</si>
  <si>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</si>
  <si>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</si>
  <si>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</si>
  <si>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</si>
  <si>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</si>
  <si>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</si>
  <si>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</si>
  <si>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</si>
  <si>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</si>
  <si>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</si>
  <si>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</si>
  <si>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</si>
  <si>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</si>
  <si>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</si>
  <si>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</si>
  <si>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</si>
  <si>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</si>
  <si>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</si>
  <si>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</si>
  <si>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</si>
  <si>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</si>
  <si>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</si>
  <si>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</si>
  <si>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</si>
  <si>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</si>
  <si>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</si>
  <si>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</si>
  <si>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</si>
  <si>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</si>
  <si>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</si>
  <si>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</si>
  <si>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</si>
  <si>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</si>
  <si>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</si>
  <si>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</si>
  <si>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</si>
  <si>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</si>
  <si>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</si>
  <si>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</si>
  <si>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</si>
  <si>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</si>
  <si>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</si>
  <si>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</si>
  <si>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</si>
  <si>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</si>
  <si>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</si>
  <si>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</si>
  <si>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</si>
  <si>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</si>
  <si>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</si>
  <si>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</si>
  <si>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</si>
  <si>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</si>
  <si>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</si>
  <si>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</si>
  <si>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</si>
  <si>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</si>
  <si>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</si>
  <si>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</si>
  <si>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</si>
  <si>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</si>
  <si>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</si>
  <si>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</si>
  <si>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</si>
  <si>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</si>
  <si>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</si>
  <si>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</si>
  <si>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</si>
  <si>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</si>
  <si>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</si>
  <si>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</si>
  <si>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</si>
  <si>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</si>
  <si>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</si>
  <si>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</si>
  <si>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</si>
  <si>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</si>
  <si>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</si>
  <si>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</si>
  <si>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</si>
  <si>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</si>
  <si>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</si>
  <si>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</si>
  <si>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</si>
  <si>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</si>
  <si>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</si>
  <si>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</si>
  <si>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</si>
  <si>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</si>
  <si>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</si>
  <si>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</si>
  <si>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</si>
  <si>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</si>
  <si>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</si>
  <si>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</si>
  <si>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</si>
  <si>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</si>
  <si>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</si>
  <si>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</si>
  <si>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</si>
  <si>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</si>
  <si>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</si>
  <si>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</si>
  <si>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</si>
  <si>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</si>
  <si>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</si>
  <si>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</si>
  <si>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</si>
  <si>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</si>
  <si>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</si>
  <si>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</si>
  <si>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</si>
  <si>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</si>
  <si>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</si>
  <si>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</si>
  <si>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</si>
  <si>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</si>
  <si>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</si>
  <si>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</si>
  <si>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</si>
  <si>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</si>
  <si>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</si>
  <si>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</si>
  <si>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</si>
  <si>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</si>
  <si>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</si>
  <si>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</si>
  <si>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</si>
  <si>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</si>
  <si>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</si>
  <si>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</si>
  <si>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</si>
  <si>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</si>
  <si>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</si>
  <si>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</si>
  <si>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</si>
  <si>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</si>
  <si>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</si>
  <si>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</si>
  <si>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</si>
  <si>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</si>
  <si>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</si>
  <si>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</si>
  <si>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</si>
  <si>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</si>
  <si>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</si>
  <si>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</si>
  <si>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</si>
  <si>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</si>
  <si>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</si>
  <si>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</si>
  <si>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</si>
  <si>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</si>
  <si>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</si>
  <si>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</si>
  <si>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</si>
  <si>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</si>
  <si>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</si>
  <si>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</si>
  <si>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</si>
  <si>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</si>
  <si>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</si>
  <si>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</si>
  <si>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</si>
  <si>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</si>
  <si>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</si>
  <si>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</si>
  <si>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</si>
  <si>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</si>
  <si>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</si>
  <si>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</si>
  <si>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</si>
  <si>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</si>
  <si>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</si>
  <si>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</si>
  <si>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</si>
  <si>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</si>
  <si>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</si>
  <si>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</si>
  <si>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</si>
  <si>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</si>
  <si>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</si>
  <si>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</si>
  <si>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</si>
  <si>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</si>
  <si>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</si>
  <si>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</si>
  <si>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</si>
  <si>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</si>
  <si>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</si>
  <si>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</si>
  <si>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</si>
  <si>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</si>
  <si>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</si>
  <si>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</si>
  <si>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</si>
  <si>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</si>
  <si>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</si>
  <si>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</si>
  <si>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</si>
  <si>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</si>
  <si>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</si>
  <si>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</si>
  <si>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</si>
  <si>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</si>
  <si>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</si>
  <si>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</si>
  <si>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</si>
  <si>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</si>
  <si>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</si>
  <si>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</si>
  <si>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</si>
  <si>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</si>
  <si>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</si>
  <si>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</si>
  <si>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</si>
  <si>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</si>
  <si>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</si>
  <si>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</si>
  <si>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</si>
  <si>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</si>
  <si>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</si>
  <si>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</si>
  <si>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</si>
  <si>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</si>
  <si>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</si>
  <si>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</si>
  <si>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</si>
  <si>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</si>
  <si>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</si>
  <si>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</si>
  <si>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</si>
  <si>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</si>
  <si>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</si>
  <si>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</si>
  <si>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</si>
  <si>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</si>
  <si>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</si>
  <si>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</si>
  <si>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</si>
  <si>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</si>
  <si>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</si>
  <si>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</si>
  <si>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</si>
  <si>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</si>
  <si>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</si>
  <si>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</si>
  <si>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</si>
  <si>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</si>
  <si>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</si>
  <si>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</si>
  <si>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</si>
  <si>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</si>
  <si>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</si>
  <si>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</si>
  <si>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</si>
  <si>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</si>
  <si>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</si>
  <si>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</si>
  <si>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</si>
  <si>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</si>
  <si>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</si>
  <si>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</si>
  <si>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</si>
  <si>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</si>
  <si>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</si>
  <si>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</si>
  <si>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</si>
  <si>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</si>
  <si>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</si>
  <si>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</si>
  <si>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</si>
  <si>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</si>
  <si>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</si>
  <si>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</si>
  <si>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</si>
  <si>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</si>
  <si>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</si>
  <si>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</si>
  <si>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</si>
  <si>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</si>
  <si>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</si>
  <si>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</si>
  <si>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</si>
  <si>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</si>
  <si>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</si>
  <si>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</si>
  <si>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</si>
  <si>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</si>
  <si>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</si>
  <si>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</si>
  <si>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</si>
  <si>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</si>
  <si>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</si>
  <si>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</si>
  <si>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</si>
  <si>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</si>
  <si>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</si>
  <si>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</si>
  <si>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</si>
  <si>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</si>
  <si>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</si>
  <si>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</si>
  <si>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</si>
  <si>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</si>
  <si>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</si>
  <si>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</si>
  <si>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</si>
  <si>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</si>
  <si>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</si>
  <si>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</si>
  <si>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</si>
  <si>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</si>
  <si>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</si>
  <si>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</si>
  <si>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</si>
  <si>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</si>
  <si>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</si>
  <si>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</si>
  <si>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</si>
  <si>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</si>
  <si>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</si>
  <si>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</si>
  <si>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</si>
  <si>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</si>
  <si>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</si>
  <si>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</si>
  <si>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</si>
  <si>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</si>
  <si>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</si>
  <si>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</si>
  <si>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</si>
  <si>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</si>
  <si>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</si>
  <si>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</si>
  <si>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</si>
  <si>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</si>
  <si>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</si>
  <si>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</si>
  <si>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</si>
  <si>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</si>
  <si>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</si>
  <si>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</si>
  <si>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</si>
  <si>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</si>
  <si>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</si>
  <si>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</si>
  <si>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</si>
  <si>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</si>
  <si>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</si>
  <si>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</si>
  <si>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</si>
  <si>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</si>
  <si>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</si>
  <si>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</si>
  <si>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</si>
  <si>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</si>
  <si>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</si>
  <si>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</si>
  <si>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</si>
  <si>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</si>
  <si>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</si>
  <si>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</si>
  <si>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</si>
  <si>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</si>
  <si>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</si>
  <si>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</si>
  <si>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</si>
  <si>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</si>
  <si>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</si>
  <si>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</si>
  <si>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</si>
  <si>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</si>
  <si>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</si>
  <si>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</si>
  <si>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</si>
  <si>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</si>
  <si>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</si>
  <si>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</si>
  <si>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</si>
  <si>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</si>
  <si>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</si>
  <si>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</si>
  <si>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</si>
  <si>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</si>
  <si>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</si>
  <si>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</si>
  <si>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</si>
  <si>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</si>
  <si>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</si>
  <si>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</si>
  <si>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</si>
  <si>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</si>
  <si>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</si>
  <si>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</si>
  <si>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</si>
  <si>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</si>
  <si>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</si>
  <si>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</si>
  <si>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</si>
  <si>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</si>
  <si>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</si>
  <si>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</si>
  <si>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</si>
  <si>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</si>
  <si>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</si>
  <si>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</si>
  <si>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</si>
  <si>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</si>
  <si>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</si>
  <si>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</si>
  <si>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</si>
  <si>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</si>
  <si>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</si>
  <si>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</si>
  <si>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</si>
  <si>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</si>
  <si>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</si>
  <si>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</si>
  <si>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</si>
  <si>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</si>
  <si>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</si>
  <si>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</si>
  <si>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</si>
  <si>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</si>
  <si>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</si>
  <si>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</si>
  <si>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</si>
  <si>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</si>
  <si>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</si>
  <si>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</si>
  <si>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</si>
  <si>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</si>
  <si>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</si>
  <si>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</si>
  <si>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</si>
  <si>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</si>
  <si>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</si>
  <si>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</si>
  <si>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</si>
  <si>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</si>
  <si>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</si>
  <si>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</si>
  <si>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</si>
  <si>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</si>
  <si>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</si>
  <si>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</si>
  <si>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</si>
  <si>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</si>
  <si>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</si>
  <si>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</si>
  <si>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</si>
  <si>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</si>
  <si>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</si>
  <si>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</si>
  <si>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</si>
  <si>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</si>
  <si>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</si>
  <si>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</si>
  <si>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</si>
  <si>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</si>
  <si>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</si>
  <si>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</si>
  <si>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</si>
  <si>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</si>
  <si>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</si>
  <si>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</si>
  <si>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</si>
  <si>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</si>
  <si>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</si>
  <si>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</si>
  <si>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</si>
  <si>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</si>
  <si>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</si>
  <si>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</si>
  <si>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</si>
  <si>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</si>
  <si>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</si>
  <si>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</si>
  <si>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</si>
  <si>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</si>
  <si>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</si>
  <si>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</si>
  <si>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</si>
  <si>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</si>
  <si>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</si>
  <si>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</si>
  <si>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</si>
  <si>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</si>
  <si>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</si>
  <si>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</si>
  <si>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</si>
  <si>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</si>
  <si>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</si>
  <si>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</si>
  <si>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</si>
  <si>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</si>
  <si>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</si>
  <si>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</si>
  <si>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</si>
  <si>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</si>
  <si>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</si>
  <si>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</si>
  <si>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</si>
  <si>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</si>
  <si>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</si>
  <si>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</si>
  <si>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</si>
  <si>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</si>
  <si>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</si>
  <si>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</si>
  <si>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</si>
  <si>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</si>
  <si>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</si>
  <si>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</si>
  <si>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</si>
  <si>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</si>
  <si>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</si>
  <si>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</si>
  <si>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</si>
  <si>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</si>
  <si>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</si>
  <si>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</si>
  <si>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</si>
  <si>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</si>
  <si>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</si>
  <si>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</si>
  <si>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</si>
  <si>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</si>
  <si>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</si>
  <si>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</si>
  <si>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</si>
  <si>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</si>
  <si>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</si>
  <si>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</si>
  <si>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</si>
  <si>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</si>
  <si>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</si>
  <si>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</si>
  <si>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</si>
  <si>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</si>
  <si>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</si>
  <si>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</si>
  <si>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</si>
  <si>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</si>
  <si>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</si>
  <si>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</si>
  <si>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</si>
  <si>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</si>
  <si>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</si>
  <si>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</si>
  <si>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</si>
  <si>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</si>
  <si>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</si>
  <si>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</si>
  <si>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</si>
  <si>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</si>
  <si>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</si>
  <si>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</si>
  <si>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</si>
  <si>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</si>
  <si>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</si>
  <si>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</si>
  <si>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</si>
  <si>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</si>
  <si>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</si>
  <si>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</si>
  <si>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</si>
  <si>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</si>
  <si>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</si>
  <si>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</si>
  <si>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</si>
  <si>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</si>
  <si>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</si>
  <si>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</si>
  <si>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</si>
  <si>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</si>
  <si>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</si>
  <si>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</si>
  <si>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</si>
  <si>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</si>
  <si>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</si>
  <si>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</si>
  <si>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</si>
  <si>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</si>
  <si>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</si>
  <si>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</si>
  <si>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</si>
  <si>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</si>
  <si>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</si>
  <si>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</si>
  <si>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</si>
  <si>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</si>
  <si>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</si>
  <si>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</si>
  <si>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</si>
  <si>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</si>
  <si>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</si>
  <si>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</si>
  <si>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</si>
  <si>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</si>
  <si>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</si>
  <si>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</si>
  <si>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</si>
  <si>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</si>
  <si>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</si>
  <si>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</si>
  <si>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</si>
  <si>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</si>
  <si>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</si>
  <si>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</si>
  <si>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</si>
  <si>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</si>
  <si>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</si>
  <si>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</si>
  <si>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</si>
  <si>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</si>
  <si>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</si>
  <si>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</si>
  <si>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</si>
  <si>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</si>
  <si>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</si>
  <si>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</si>
  <si>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</si>
  <si>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</si>
  <si>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</si>
  <si>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</si>
  <si>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</si>
  <si>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</si>
  <si>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</si>
  <si>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</si>
  <si>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</si>
  <si>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</si>
  <si>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</si>
  <si>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</si>
  <si>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</si>
  <si>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</si>
  <si>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</si>
  <si>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</si>
  <si>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</si>
  <si>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</si>
  <si>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</si>
  <si>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</si>
  <si>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</si>
  <si>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</si>
  <si>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</si>
  <si>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</si>
  <si>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</si>
  <si>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</si>
  <si>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</si>
  <si>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</si>
  <si>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</si>
  <si>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</si>
  <si>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</si>
  <si>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</si>
  <si>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</si>
  <si>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</si>
  <si>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</si>
  <si>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</si>
  <si>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</si>
  <si>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</si>
  <si>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</si>
  <si>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</si>
  <si>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</si>
  <si>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</si>
  <si>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</si>
  <si>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</si>
  <si>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</si>
  <si>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</si>
  <si>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</si>
  <si>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</si>
  <si>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</si>
  <si>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</si>
  <si>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</si>
  <si>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</si>
  <si>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</si>
  <si>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</si>
  <si>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</si>
  <si>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</si>
  <si>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</si>
  <si>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</si>
  <si>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</si>
  <si>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</si>
  <si>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</si>
  <si>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</si>
  <si>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</si>
  <si>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</si>
  <si>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</si>
  <si>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</si>
  <si>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</si>
  <si>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</si>
  <si>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</si>
  <si>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</si>
  <si>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</si>
  <si>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</si>
  <si>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</si>
  <si>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</si>
  <si>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</si>
  <si>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</si>
  <si>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</si>
  <si>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</si>
  <si>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</si>
  <si>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</si>
  <si>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</si>
  <si>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</si>
  <si>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</si>
  <si>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</si>
  <si>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</si>
  <si>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</si>
  <si>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</si>
  <si>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</si>
  <si>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</si>
  <si>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</si>
  <si>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</si>
  <si>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</si>
  <si>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</si>
  <si>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</si>
  <si>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</si>
  <si>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</si>
  <si>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</si>
  <si>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</si>
  <si>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</si>
  <si>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</si>
  <si>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</si>
  <si>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</si>
  <si>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</si>
  <si>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</si>
  <si>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</si>
  <si>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</si>
  <si>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</si>
  <si>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</si>
  <si>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</si>
  <si>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</si>
  <si>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</si>
  <si>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</si>
  <si>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</si>
  <si>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</si>
  <si>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</si>
  <si>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</si>
  <si>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</si>
  <si>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</si>
  <si>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</si>
  <si>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</si>
  <si>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</si>
  <si>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</si>
  <si>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</si>
  <si>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</si>
  <si>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</si>
  <si>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</si>
  <si>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</si>
  <si>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</si>
  <si>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</si>
  <si>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</si>
  <si>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</si>
  <si>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</si>
  <si>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</si>
  <si>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</si>
  <si>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</si>
  <si>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</si>
  <si>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</si>
  <si>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</si>
  <si>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</si>
  <si>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</si>
  <si>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</si>
  <si>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</si>
  <si>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</si>
  <si>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</si>
  <si>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</si>
  <si>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</si>
  <si>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</si>
  <si>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</si>
  <si>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</si>
  <si>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</si>
  <si>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</si>
  <si>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</si>
  <si>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</si>
  <si>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</si>
  <si>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</si>
  <si>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</si>
  <si>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</si>
  <si>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</si>
  <si>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</si>
  <si>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</si>
  <si>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</si>
  <si>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</si>
  <si>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</si>
  <si>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</si>
  <si>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</si>
  <si>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</si>
  <si>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</si>
  <si>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</si>
  <si>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</si>
  <si>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</si>
  <si>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</si>
  <si>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</si>
  <si>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</si>
  <si>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</si>
  <si>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</si>
  <si>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</si>
  <si>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</si>
  <si>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</si>
  <si>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</si>
  <si>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</si>
  <si>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</si>
  <si>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</si>
  <si>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</si>
  <si>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</si>
  <si>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</si>
  <si>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</si>
  <si>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</si>
  <si>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</si>
  <si>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</si>
  <si>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</si>
  <si>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</si>
  <si>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</si>
  <si>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</si>
  <si>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</si>
  <si>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</si>
  <si>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</si>
  <si>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</si>
  <si>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</si>
  <si>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</si>
  <si>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</si>
  <si>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</si>
  <si>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</si>
  <si>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</si>
  <si>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</si>
  <si>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</si>
  <si>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</si>
  <si>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</si>
  <si>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</si>
  <si>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</si>
  <si>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</si>
  <si>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</si>
  <si>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</si>
  <si>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</si>
  <si>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</si>
  <si>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</si>
  <si>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</si>
  <si>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</si>
  <si>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</si>
  <si>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</si>
  <si>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</si>
  <si>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</si>
  <si>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</si>
  <si>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</si>
  <si>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</si>
  <si>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</si>
  <si>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</si>
  <si>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</si>
  <si>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</si>
  <si>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</si>
  <si>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</si>
  <si>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</si>
  <si>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</si>
  <si>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</si>
  <si>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</si>
  <si>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</si>
  <si>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</si>
  <si>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</si>
  <si>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</si>
  <si>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</si>
  <si>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</si>
  <si>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</si>
  <si>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</si>
  <si>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</si>
  <si>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</si>
  <si>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</si>
  <si>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</si>
  <si>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</si>
  <si>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</si>
  <si>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</si>
  <si>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</si>
  <si>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</si>
  <si>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</si>
  <si>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</si>
  <si>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</si>
  <si>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</si>
  <si>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</si>
  <si>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</si>
  <si>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</si>
  <si>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</si>
  <si>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</si>
  <si>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</si>
  <si>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</si>
  <si>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</si>
  <si>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</si>
  <si>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</si>
  <si>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</si>
  <si>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</si>
  <si>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</si>
  <si>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</si>
  <si>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</si>
  <si>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</si>
  <si>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</si>
  <si>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</si>
  <si>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</si>
  <si>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</si>
  <si>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</si>
  <si>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</si>
  <si>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</si>
  <si>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</si>
  <si>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</si>
  <si>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</si>
  <si>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</si>
  <si>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</si>
  <si>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</si>
  <si>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</si>
  <si>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</si>
  <si>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</si>
  <si>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</si>
  <si>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</si>
  <si>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</si>
  <si>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</si>
  <si>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</si>
  <si>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</si>
  <si>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</si>
  <si>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</si>
  <si>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</si>
  <si>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</si>
  <si>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</si>
  <si>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</si>
  <si>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</si>
  <si>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</si>
  <si>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</si>
  <si>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</si>
  <si>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</si>
  <si>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</si>
  <si>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</si>
  <si>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</si>
  <si>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</si>
  <si>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</si>
  <si>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</si>
  <si>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</si>
  <si>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</si>
  <si>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</si>
  <si>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</si>
  <si>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</si>
  <si>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</si>
  <si>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</si>
  <si>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</si>
  <si>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</si>
  <si>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</si>
  <si>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</si>
  <si>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</si>
  <si>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</si>
  <si>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</si>
  <si>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</si>
  <si>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</si>
  <si>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</si>
  <si>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</si>
  <si>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</si>
  <si>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</si>
  <si>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</si>
  <si>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</si>
  <si>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</si>
  <si>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</si>
  <si>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</si>
  <si>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</si>
  <si>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</si>
  <si>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</si>
  <si>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</si>
  <si>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</si>
  <si>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</si>
  <si>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</si>
  <si>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</si>
  <si>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</si>
  <si>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</si>
  <si>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</si>
  <si>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</si>
  <si>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</si>
  <si>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</si>
  <si>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</si>
  <si>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</si>
  <si>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</si>
  <si>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</si>
  <si>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</si>
  <si>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</si>
  <si>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</si>
  <si>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</si>
  <si>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</si>
  <si>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</si>
  <si>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</si>
  <si>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</si>
  <si>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</si>
  <si>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</si>
  <si>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</si>
  <si>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</si>
  <si>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</si>
  <si>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</si>
  <si>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</si>
  <si>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</si>
  <si>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</si>
  <si>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</si>
  <si>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</si>
  <si>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</si>
  <si>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</si>
  <si>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</si>
  <si>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</si>
  <si>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</si>
  <si>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</si>
  <si>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</si>
  <si>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</si>
  <si>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</si>
  <si>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</si>
  <si>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</si>
  <si>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</si>
  <si>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</si>
  <si>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</si>
  <si>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</si>
  <si>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</si>
  <si>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</si>
  <si>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</si>
  <si>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</si>
  <si>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</si>
  <si>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</si>
  <si>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</si>
  <si>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</si>
  <si>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</si>
  <si>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</si>
  <si>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</si>
  <si>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</si>
  <si>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</si>
  <si>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</si>
  <si>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</si>
  <si>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</si>
  <si>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</si>
  <si>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</si>
  <si>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</si>
  <si>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</si>
  <si>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</si>
  <si>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</si>
  <si>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</si>
  <si>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</si>
  <si>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</si>
  <si>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</si>
  <si>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</si>
  <si>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</si>
  <si>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</si>
  <si>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</si>
  <si>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</si>
  <si>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</si>
  <si>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</si>
  <si>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</si>
  <si>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</si>
  <si>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</si>
  <si>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</si>
  <si>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</si>
  <si>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</si>
  <si>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</si>
  <si>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</si>
  <si>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</si>
  <si>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</si>
  <si>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</si>
  <si>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</si>
  <si>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</si>
  <si>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</si>
  <si>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</si>
  <si>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</si>
  <si>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</si>
  <si>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</si>
  <si>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</si>
  <si>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</si>
  <si>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</si>
  <si>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</si>
  <si>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</si>
  <si>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</si>
  <si>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</si>
  <si>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</si>
  <si>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</si>
  <si>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</si>
  <si>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</si>
  <si>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</si>
  <si>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</si>
  <si>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</si>
  <si>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</si>
  <si>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</si>
  <si>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</si>
  <si>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</si>
  <si>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</si>
  <si>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</si>
  <si>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</si>
  <si>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</si>
  <si>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</si>
  <si>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</si>
  <si>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</si>
  <si>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</si>
  <si>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</si>
  <si>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</si>
  <si>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</si>
  <si>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</si>
  <si>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</si>
  <si>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</si>
  <si>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</si>
  <si>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</si>
  <si>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</si>
  <si>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</si>
  <si>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</si>
  <si>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</si>
  <si>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</si>
  <si>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</si>
  <si>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</si>
  <si>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</si>
  <si>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</si>
  <si>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</si>
  <si>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</si>
  <si>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</si>
  <si>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</si>
  <si>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</si>
  <si>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</si>
  <si>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</si>
  <si>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</si>
  <si>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</si>
  <si>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</si>
  <si>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</si>
  <si>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</si>
  <si>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</si>
  <si>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</si>
  <si>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</si>
  <si>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</si>
  <si>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</si>
  <si>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</si>
  <si>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</si>
  <si>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</si>
  <si>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</si>
  <si>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</si>
  <si>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</si>
  <si>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</si>
  <si>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</si>
  <si>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</si>
  <si>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</si>
  <si>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</si>
  <si>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</si>
  <si>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</si>
  <si>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</si>
  <si>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</si>
  <si>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</si>
  <si>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</si>
  <si>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</si>
  <si>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</si>
  <si>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</si>
  <si>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</si>
  <si>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</si>
  <si>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</si>
  <si>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</si>
  <si>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</si>
  <si>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</si>
  <si>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</si>
  <si>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</si>
  <si>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</si>
  <si>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</si>
  <si>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</si>
  <si>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</si>
  <si>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</si>
  <si>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</si>
  <si>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</si>
  <si>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</si>
  <si>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</si>
  <si>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</si>
  <si>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</si>
  <si>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</si>
  <si>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</si>
  <si>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</si>
  <si>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</si>
  <si>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</si>
  <si>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</si>
  <si>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</si>
  <si>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</si>
  <si>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</si>
  <si>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</si>
  <si>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</si>
  <si>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</si>
  <si>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</si>
  <si>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</si>
  <si>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</si>
  <si>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</si>
  <si>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</si>
  <si>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</si>
  <si>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</si>
  <si>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</si>
  <si>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</si>
  <si>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</si>
  <si>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</si>
  <si>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</si>
  <si>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</si>
  <si>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</si>
  <si>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</si>
  <si>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</si>
  <si>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</si>
  <si>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</si>
  <si>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</si>
  <si>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</si>
  <si>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</si>
  <si>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</si>
  <si>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</si>
  <si>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</si>
  <si>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</si>
  <si>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</si>
  <si>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</si>
  <si>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</si>
  <si>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</si>
  <si>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</si>
  <si>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</si>
  <si>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</si>
  <si>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</si>
  <si>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</si>
  <si>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</si>
  <si>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</si>
  <si>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</si>
  <si>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</si>
  <si>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</si>
  <si>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</si>
  <si>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</si>
  <si>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</si>
  <si>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</si>
  <si>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</si>
  <si>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</si>
  <si>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</si>
  <si>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</si>
  <si>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</si>
  <si>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</si>
  <si>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</si>
  <si>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</si>
  <si>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</si>
  <si>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</si>
  <si>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</si>
  <si>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</si>
  <si>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</si>
  <si>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</si>
  <si>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</si>
  <si>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</si>
  <si>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</si>
  <si>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</si>
  <si>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</si>
  <si>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</si>
  <si>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</si>
  <si>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</si>
  <si>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</si>
  <si>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</si>
  <si>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</si>
  <si>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</si>
  <si>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</si>
  <si>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</si>
  <si>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</si>
  <si>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</si>
  <si>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</si>
  <si>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</si>
  <si>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</si>
  <si>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</si>
  <si>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</si>
  <si>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</si>
  <si>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</si>
  <si>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</si>
  <si>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</si>
  <si>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</si>
  <si>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</si>
  <si>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</si>
  <si>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</si>
  <si>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</si>
  <si>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</si>
  <si>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</si>
  <si>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</si>
  <si>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</si>
  <si>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</si>
  <si>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</si>
  <si>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</si>
  <si>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</si>
  <si>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</si>
  <si>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</si>
  <si>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</si>
  <si>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</si>
  <si>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</si>
  <si>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</si>
  <si>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</si>
  <si>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</si>
  <si>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</si>
  <si>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</si>
  <si>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</si>
  <si>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</si>
  <si>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</si>
  <si>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</si>
  <si>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</si>
  <si>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</si>
  <si>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</si>
  <si>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</si>
  <si>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</si>
  <si>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</si>
  <si>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</si>
  <si>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</si>
  <si>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</si>
  <si>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</si>
  <si>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</si>
  <si>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</si>
  <si>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</si>
  <si>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</si>
  <si>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</si>
  <si>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</si>
  <si>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</si>
  <si>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</si>
  <si>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</si>
  <si>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</si>
  <si>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</si>
  <si>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</si>
  <si>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</si>
  <si>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</si>
  <si>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</si>
  <si>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</si>
  <si>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</si>
  <si>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</si>
  <si>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</si>
  <si>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</si>
  <si>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</si>
  <si>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</si>
  <si>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</si>
  <si>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</si>
  <si>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</si>
  <si>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</si>
  <si>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</si>
  <si>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</si>
  <si>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</si>
  <si>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</si>
  <si>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</si>
  <si>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</si>
  <si>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</si>
  <si>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</si>
  <si>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</si>
  <si>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</si>
  <si>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</si>
  <si>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</si>
  <si>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</si>
  <si>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</si>
  <si>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</si>
  <si>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</si>
  <si>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</si>
  <si>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</si>
  <si>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</si>
  <si>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</si>
  <si>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</si>
  <si>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</si>
  <si>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</si>
  <si>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</si>
  <si>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</si>
  <si>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</si>
  <si>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</si>
  <si>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</si>
  <si>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</si>
  <si>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</si>
  <si>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</si>
  <si>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</si>
  <si>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</si>
  <si>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</si>
  <si>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</si>
  <si>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</si>
  <si>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</si>
  <si>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</si>
  <si>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</si>
  <si>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</si>
  <si>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</si>
  <si>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</si>
  <si>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</si>
  <si>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</si>
  <si>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</si>
  <si>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</si>
  <si>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</si>
  <si>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</si>
  <si>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</si>
  <si>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</si>
  <si>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</si>
  <si>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</si>
  <si>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</si>
  <si>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</si>
  <si>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</si>
  <si>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</si>
  <si>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</si>
  <si>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</si>
  <si>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</si>
  <si>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</si>
  <si>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</si>
  <si>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</si>
  <si>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</si>
  <si>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</si>
  <si>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</si>
  <si>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</si>
  <si>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</si>
  <si>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</si>
  <si>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</si>
  <si>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</si>
  <si>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</si>
  <si>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</si>
  <si>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</si>
  <si>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</si>
  <si>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</si>
  <si>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</si>
  <si>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</si>
  <si>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</si>
  <si>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</si>
  <si>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</si>
  <si>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</si>
  <si>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</si>
  <si>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</si>
  <si>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</si>
  <si>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</si>
  <si>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</si>
  <si>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</si>
  <si>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</si>
  <si>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</si>
  <si>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</si>
  <si>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</si>
  <si>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</si>
  <si>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</si>
  <si>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</si>
  <si>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</si>
  <si>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</si>
  <si>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</si>
  <si>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</si>
  <si>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</si>
  <si>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</si>
  <si>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</si>
  <si>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</si>
  <si>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</si>
  <si>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</si>
  <si>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</si>
  <si>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</si>
  <si>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</si>
  <si>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</si>
  <si>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</si>
  <si>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</si>
  <si>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</si>
  <si>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</si>
  <si>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</si>
  <si>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</si>
  <si>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</si>
  <si>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</si>
  <si>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</si>
  <si>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</si>
  <si>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</si>
  <si>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</si>
  <si>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</si>
  <si>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</si>
  <si>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</si>
  <si>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</si>
  <si>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</si>
  <si>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</si>
  <si>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</si>
  <si>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</si>
  <si>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</si>
  <si>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</si>
  <si>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</si>
  <si>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</si>
  <si>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</si>
  <si>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</si>
  <si>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</si>
  <si>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</si>
  <si>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</si>
  <si>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</si>
  <si>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</si>
  <si>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</si>
  <si>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</si>
  <si>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</si>
  <si>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</si>
  <si>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</si>
  <si>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</si>
  <si>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</si>
  <si>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</si>
  <si>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</si>
  <si>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</si>
  <si>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</si>
  <si>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</si>
  <si>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</si>
  <si>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</si>
  <si>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</si>
  <si>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</si>
  <si>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</si>
  <si>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</si>
  <si>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</si>
  <si>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</si>
  <si>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</si>
  <si>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</si>
  <si>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</si>
  <si>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</si>
  <si>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</si>
  <si>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</si>
  <si>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</si>
  <si>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</si>
  <si>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</si>
  <si>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</si>
  <si>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</si>
  <si>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</si>
  <si>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</si>
  <si>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</si>
  <si>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</si>
  <si>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</si>
  <si>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</si>
  <si>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</si>
  <si>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</si>
  <si>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</si>
  <si>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</si>
  <si>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</si>
  <si>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</si>
  <si>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</si>
  <si>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</si>
  <si>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</si>
  <si>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</si>
  <si>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</si>
  <si>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</si>
  <si>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</si>
  <si>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</si>
  <si>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</si>
  <si>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</si>
  <si>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</si>
  <si>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</si>
  <si>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</si>
  <si>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</si>
  <si>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</si>
  <si>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</si>
  <si>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</si>
  <si>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</si>
  <si>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</si>
  <si>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</si>
  <si>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</si>
  <si>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</si>
  <si>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</si>
  <si>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</si>
  <si>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</si>
  <si>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</si>
  <si>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</si>
  <si>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</si>
  <si>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</si>
  <si>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</si>
  <si>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</si>
  <si>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</si>
  <si>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</si>
  <si>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</si>
  <si>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</si>
  <si>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</si>
  <si>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</si>
  <si>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</si>
  <si>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</si>
  <si>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</si>
  <si>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</si>
  <si>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</si>
  <si>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</si>
  <si>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</si>
  <si>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</si>
  <si>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</si>
  <si>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</si>
  <si>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</si>
  <si>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</si>
  <si>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</si>
  <si>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</si>
  <si>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</si>
  <si>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</si>
  <si>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</si>
  <si>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</si>
  <si>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</si>
  <si>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</si>
  <si>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</si>
  <si>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</si>
  <si>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</si>
  <si>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</si>
  <si>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</si>
  <si>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</si>
  <si>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</si>
  <si>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</si>
  <si>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</si>
  <si>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</si>
  <si>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</si>
  <si>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</si>
  <si>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</si>
  <si>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</si>
  <si>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</si>
  <si>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</si>
  <si>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</si>
  <si>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</si>
  <si>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</si>
  <si>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</si>
  <si>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</si>
  <si>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</si>
  <si>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</si>
  <si>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</si>
  <si>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</si>
  <si>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</si>
  <si>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</si>
  <si>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</si>
  <si>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</si>
  <si>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</si>
  <si>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</si>
  <si>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</si>
  <si>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</si>
  <si>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</si>
  <si>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</si>
  <si>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</si>
  <si>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</si>
  <si>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</si>
  <si>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</si>
  <si>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</si>
  <si>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</si>
  <si>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</si>
  <si>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</si>
  <si>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</si>
  <si>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</si>
  <si>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</si>
  <si>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</si>
  <si>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</si>
  <si>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</si>
  <si>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</si>
  <si>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</si>
  <si>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</si>
  <si>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</si>
  <si>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</si>
  <si>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</si>
  <si>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</si>
  <si>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</si>
  <si>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</si>
  <si>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</si>
  <si>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</si>
  <si>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</si>
  <si>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</si>
  <si>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</si>
  <si>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</si>
  <si>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</si>
  <si>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</si>
  <si>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</si>
  <si>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</si>
  <si>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</si>
  <si>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</si>
  <si>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</si>
  <si>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</si>
  <si>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</si>
  <si>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</si>
  <si>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</si>
  <si>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</si>
  <si>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</si>
  <si>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</si>
  <si>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</si>
  <si>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</si>
  <si>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</si>
  <si>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</si>
  <si>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</si>
  <si>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</si>
  <si>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</si>
  <si>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</si>
  <si>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</si>
  <si>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</si>
  <si>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</si>
  <si>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</si>
  <si>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</si>
  <si>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</si>
  <si>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</si>
  <si>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</si>
  <si>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</si>
  <si>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</si>
  <si>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</si>
  <si>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</si>
  <si>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</si>
  <si>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</si>
  <si>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</si>
  <si>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</si>
  <si>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</si>
  <si>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</si>
  <si>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</si>
  <si>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</si>
  <si>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</si>
  <si>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</si>
  <si>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</si>
  <si>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</si>
  <si>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</si>
  <si>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</si>
  <si>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</si>
  <si>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</si>
  <si>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</si>
  <si>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</si>
  <si>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</si>
  <si>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</si>
  <si>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</si>
  <si>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</si>
  <si>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</si>
  <si>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</si>
  <si>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</si>
  <si>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</si>
  <si>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</si>
  <si>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</si>
  <si>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</si>
  <si>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</si>
  <si>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</si>
  <si>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</si>
  <si>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</si>
  <si>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</si>
  <si>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</si>
  <si>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</si>
  <si>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</si>
  <si>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</si>
  <si>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</si>
  <si>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</si>
  <si>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</si>
  <si>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</si>
  <si>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</si>
  <si>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</si>
  <si>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</si>
  <si>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</si>
  <si>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</si>
  <si>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</si>
  <si>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</si>
  <si>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</si>
  <si>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</si>
  <si>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</si>
  <si>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</si>
  <si>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</si>
  <si>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</si>
  <si>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</si>
  <si>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</si>
  <si>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</si>
  <si>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</si>
  <si>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</si>
  <si>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</si>
  <si>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</si>
  <si>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</si>
  <si>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</si>
  <si>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</si>
  <si>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</si>
  <si>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</si>
  <si>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</si>
  <si>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</si>
  <si>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</si>
  <si>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</si>
  <si>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</si>
  <si>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</si>
  <si>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</si>
  <si>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</si>
  <si>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</si>
  <si>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</si>
  <si>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</si>
  <si>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</si>
  <si>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</si>
  <si>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</si>
  <si>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</si>
  <si>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</si>
  <si>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</si>
  <si>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</si>
  <si>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</si>
  <si>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</si>
  <si>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</si>
  <si>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</si>
  <si>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</si>
  <si>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</si>
  <si>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</si>
  <si>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</si>
  <si>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</si>
  <si>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</si>
  <si>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</si>
  <si>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</si>
  <si>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</si>
  <si>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</si>
  <si>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</si>
  <si>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</si>
  <si>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</si>
  <si>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</si>
  <si>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</si>
  <si>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</si>
  <si>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</si>
  <si>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</si>
  <si>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</si>
  <si>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</si>
  <si>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</si>
  <si>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</si>
  <si>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</si>
  <si>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</si>
  <si>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</si>
  <si>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</si>
  <si>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</si>
  <si>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</si>
  <si>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</si>
  <si>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</si>
  <si>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</si>
  <si>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</si>
  <si>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</si>
  <si>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</si>
  <si>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</si>
  <si>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</si>
  <si>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</si>
  <si>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</si>
  <si>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</si>
  <si>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</si>
  <si>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</si>
  <si>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</si>
  <si>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</si>
  <si>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</si>
  <si>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</si>
  <si>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</si>
  <si>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</si>
  <si>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</si>
  <si>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</si>
  <si>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</si>
  <si>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</si>
  <si>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</si>
  <si>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</si>
  <si>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</si>
  <si>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</si>
  <si>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</si>
  <si>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</si>
  <si>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</si>
  <si>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</si>
  <si>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</si>
  <si>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</si>
  <si>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</si>
  <si>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</si>
  <si>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</si>
  <si>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</si>
  <si>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</si>
  <si>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</si>
  <si>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</si>
  <si>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</si>
  <si>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</si>
  <si>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</si>
  <si>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</si>
  <si>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</si>
  <si>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</si>
  <si>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</si>
  <si>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</si>
  <si>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</si>
  <si>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</si>
  <si>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</si>
  <si>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</si>
  <si>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</si>
  <si>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</si>
  <si>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</si>
  <si>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</si>
  <si>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</si>
  <si>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</si>
  <si>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</si>
  <si>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</si>
  <si>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</si>
  <si>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</si>
  <si>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</si>
  <si>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</si>
  <si>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</si>
  <si>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</si>
  <si>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</si>
  <si>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</si>
  <si>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</si>
  <si>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</si>
  <si>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</si>
  <si>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</si>
  <si>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</si>
  <si>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</si>
  <si>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</si>
  <si>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</si>
  <si>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</si>
  <si>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</si>
  <si>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</si>
  <si>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</si>
  <si>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</si>
  <si>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</si>
  <si>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</si>
  <si>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</si>
  <si>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</si>
  <si>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</si>
  <si>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</si>
  <si>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</si>
  <si>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</si>
  <si>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</si>
  <si>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</si>
  <si>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</si>
  <si>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</si>
  <si>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</si>
  <si>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</si>
  <si>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</si>
  <si>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</si>
  <si>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</si>
  <si>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</si>
  <si>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</si>
  <si>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</si>
  <si>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</si>
  <si>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</si>
  <si>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</si>
  <si>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</si>
  <si>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</si>
  <si>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</si>
  <si>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</si>
  <si>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</si>
  <si>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</si>
  <si>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</si>
  <si>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</si>
  <si>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</si>
  <si>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</si>
  <si>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</si>
  <si>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</si>
  <si>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</si>
  <si>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</si>
  <si>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</si>
  <si>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</si>
  <si>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</si>
  <si>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</si>
  <si>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</si>
  <si>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</si>
  <si>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</si>
  <si>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</si>
  <si>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</si>
  <si>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</si>
  <si>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</si>
  <si>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</si>
  <si>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</si>
  <si>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</si>
  <si>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</si>
  <si>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</si>
  <si>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</si>
  <si>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</si>
  <si>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</si>
  <si>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</si>
  <si>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</si>
  <si>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</si>
  <si>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</si>
  <si>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</si>
  <si>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</si>
  <si>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</si>
  <si>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</si>
  <si>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</si>
  <si>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</si>
  <si>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</si>
  <si>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</si>
  <si>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</si>
  <si>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</si>
  <si>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</si>
  <si>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</si>
  <si>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</si>
  <si>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</si>
  <si>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</si>
  <si>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</si>
  <si>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</si>
  <si>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</si>
  <si>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</si>
  <si>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</si>
  <si>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</si>
  <si>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</si>
  <si>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</si>
  <si>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</si>
  <si>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</si>
  <si>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</si>
  <si>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</si>
  <si>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</si>
  <si>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</si>
  <si>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</si>
  <si>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</si>
  <si>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</si>
  <si>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</si>
  <si>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</si>
  <si>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</si>
  <si>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</si>
  <si>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</si>
  <si>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</si>
  <si>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</si>
  <si>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</si>
  <si>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</si>
  <si>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</si>
  <si>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</si>
  <si>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</si>
  <si>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</si>
  <si>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</si>
  <si>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</si>
  <si>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</si>
  <si>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</si>
  <si>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</si>
  <si>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</si>
  <si>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</si>
  <si>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</si>
  <si>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</si>
  <si>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</si>
  <si>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</si>
  <si>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</si>
  <si>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</si>
  <si>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</si>
  <si>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</si>
  <si>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</si>
  <si>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</si>
  <si>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</si>
  <si>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</si>
  <si>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</si>
  <si>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</si>
  <si>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</si>
  <si>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</si>
  <si>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</si>
  <si>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</si>
  <si>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</si>
  <si>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</si>
  <si>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</si>
  <si>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</si>
  <si>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</si>
  <si>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</si>
  <si>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</si>
  <si>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</si>
  <si>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</si>
  <si>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</si>
  <si>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</si>
  <si>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</si>
  <si>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</si>
  <si>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</si>
  <si>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</si>
  <si>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</si>
  <si>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</si>
  <si>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</si>
  <si>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</si>
  <si>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</si>
  <si>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</si>
  <si>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</si>
  <si>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</si>
  <si>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</si>
  <si>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</si>
  <si>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</si>
  <si>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</si>
  <si>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</si>
  <si>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</si>
  <si>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</si>
  <si>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</si>
  <si>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</si>
  <si>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</si>
  <si>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</si>
  <si>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</si>
  <si>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</si>
  <si>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</si>
  <si>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</si>
  <si>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</si>
  <si>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</si>
  <si>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</si>
  <si>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</si>
  <si>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</si>
  <si>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</si>
  <si>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</si>
  <si>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</si>
  <si>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</si>
  <si>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</si>
  <si>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</si>
  <si>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</si>
  <si>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</si>
  <si>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</si>
  <si>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</si>
  <si>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</si>
  <si>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</si>
  <si>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</si>
  <si>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</si>
  <si>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</si>
  <si>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</si>
  <si>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</si>
  <si>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</si>
  <si>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</si>
  <si>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</si>
  <si>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</si>
  <si>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</si>
  <si>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</si>
  <si>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</si>
  <si>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</si>
  <si>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</si>
  <si>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</si>
  <si>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</si>
  <si>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</si>
  <si>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</si>
  <si>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</si>
  <si>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</si>
  <si>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</si>
  <si>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</si>
  <si>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</si>
  <si>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</si>
  <si>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</si>
  <si>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</si>
  <si>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</si>
  <si>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</si>
  <si>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</si>
  <si>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</si>
  <si>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</si>
  <si>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</si>
  <si>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</si>
  <si>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</si>
  <si>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</si>
  <si>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</si>
  <si>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</si>
  <si>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</si>
  <si>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</si>
  <si>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</si>
  <si>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</si>
  <si>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</si>
  <si>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</si>
  <si>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</si>
  <si>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</si>
  <si>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</si>
  <si>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</si>
  <si>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</si>
  <si>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</si>
  <si>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</si>
  <si>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</si>
  <si>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</si>
  <si>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</si>
  <si>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</si>
  <si>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</si>
  <si>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</si>
  <si>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</si>
  <si>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</si>
  <si>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</si>
  <si>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</si>
  <si>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</si>
  <si>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</si>
  <si>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</si>
  <si>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</si>
  <si>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</si>
  <si>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</si>
  <si>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</si>
  <si>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</si>
  <si>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</si>
  <si>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</si>
  <si>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</si>
  <si>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</si>
  <si>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</si>
  <si>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</si>
  <si>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</si>
  <si>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</si>
  <si>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</si>
  <si>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</si>
  <si>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</si>
  <si>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</si>
  <si>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</si>
  <si>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</si>
  <si>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</si>
  <si>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</si>
  <si>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</si>
  <si>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</si>
  <si>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</si>
  <si>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</si>
  <si>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</si>
  <si>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</si>
  <si>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</si>
  <si>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</si>
  <si>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</si>
  <si>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</si>
  <si>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</si>
  <si>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</si>
  <si>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</si>
  <si>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</si>
  <si>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</si>
  <si>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</si>
  <si>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</si>
  <si>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</si>
  <si>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</si>
  <si>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</si>
  <si>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</si>
  <si>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</si>
  <si>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</si>
  <si>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</si>
  <si>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</si>
  <si>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</si>
  <si>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</si>
  <si>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</si>
  <si>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</si>
  <si>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</si>
  <si>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</si>
  <si>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</si>
  <si>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</si>
  <si>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</si>
  <si>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</si>
  <si>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</si>
  <si>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</si>
  <si>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</si>
  <si>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</si>
  <si>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</si>
  <si>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</si>
  <si>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</si>
  <si>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</si>
  <si>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</si>
  <si>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</si>
  <si>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</si>
  <si>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</si>
  <si>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</si>
  <si>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</si>
  <si>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</si>
  <si>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</si>
  <si>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</si>
  <si>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</si>
  <si>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</si>
  <si>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</si>
  <si>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</si>
  <si>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</si>
  <si>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</si>
  <si>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</si>
  <si>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</si>
  <si>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</si>
  <si>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</si>
  <si>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</si>
  <si>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</si>
  <si>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</si>
  <si>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</si>
  <si>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</si>
  <si>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</si>
  <si>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</si>
  <si>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</si>
  <si>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</si>
  <si>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</si>
  <si>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</si>
  <si>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</si>
  <si>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</si>
  <si>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</si>
  <si>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</si>
  <si>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</si>
  <si>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</si>
  <si>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</si>
  <si>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</si>
  <si>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</si>
  <si>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</si>
  <si>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</si>
  <si>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</si>
  <si>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</si>
  <si>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</si>
  <si>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</si>
  <si>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</si>
  <si>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</si>
  <si>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</si>
  <si>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</si>
  <si>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</si>
  <si>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</si>
  <si>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</si>
  <si>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</si>
  <si>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</si>
  <si>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</si>
  <si>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</si>
  <si>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</si>
  <si>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</si>
  <si>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</si>
  <si>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</si>
  <si>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</si>
  <si>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</si>
  <si>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</si>
  <si>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</si>
  <si>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</si>
  <si>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</si>
  <si>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</si>
  <si>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</si>
  <si>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</si>
  <si>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</si>
  <si>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</si>
  <si>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</si>
  <si>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</si>
  <si>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</si>
  <si>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</si>
  <si>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</si>
  <si>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</si>
  <si>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</si>
  <si>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</si>
  <si>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</si>
  <si>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</si>
  <si>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</si>
  <si>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</si>
  <si>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</si>
  <si>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</si>
  <si>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</si>
  <si>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</si>
  <si>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</si>
  <si>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</si>
  <si>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</si>
  <si>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</si>
  <si>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</si>
  <si>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</si>
  <si>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</si>
  <si>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</si>
  <si>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</si>
  <si>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</si>
  <si>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</si>
  <si>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</si>
  <si>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</si>
  <si>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</si>
  <si>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</si>
  <si>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</si>
  <si>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</si>
  <si>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</si>
  <si>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</si>
  <si>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</si>
  <si>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</si>
  <si>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</si>
  <si>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</si>
  <si>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</si>
  <si>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</si>
  <si>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</si>
  <si>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</si>
  <si>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</si>
  <si>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</si>
  <si>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</si>
  <si>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</si>
  <si>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</si>
  <si>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</si>
  <si>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</si>
  <si>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</si>
  <si>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</si>
  <si>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</si>
  <si>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</si>
  <si>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</si>
  <si>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</si>
  <si>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</si>
  <si>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</si>
  <si>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</si>
  <si>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</si>
  <si>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</si>
  <si>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</si>
  <si>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</si>
  <si>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</si>
  <si>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</si>
  <si>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</si>
  <si>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</si>
  <si>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</si>
  <si>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</si>
  <si>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</si>
  <si>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</si>
  <si>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</si>
  <si>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</si>
  <si>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</si>
  <si>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</si>
  <si>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</si>
  <si>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</si>
  <si>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</si>
  <si>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</si>
  <si>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</si>
  <si>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</si>
  <si>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</si>
  <si>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</si>
  <si>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</si>
  <si>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</si>
  <si>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</si>
  <si>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</si>
  <si>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</si>
  <si>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</si>
  <si>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</si>
  <si>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</si>
  <si>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</si>
  <si>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</si>
  <si>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</si>
  <si>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</si>
  <si>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</si>
  <si>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</si>
  <si>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</si>
  <si>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</si>
  <si>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</si>
  <si>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</si>
  <si>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</si>
  <si>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</si>
  <si>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</si>
  <si>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</si>
  <si>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</si>
  <si>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</si>
  <si>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</si>
  <si>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</si>
  <si>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</si>
  <si>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</si>
  <si>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</si>
  <si>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</si>
  <si>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</si>
  <si>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</si>
  <si>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</si>
  <si>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</si>
  <si>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</si>
  <si>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</si>
  <si>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</si>
  <si>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</si>
  <si>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</si>
  <si>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</si>
  <si>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</si>
  <si>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</si>
  <si>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</si>
  <si>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</si>
  <si>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</si>
  <si>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</si>
  <si>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</si>
  <si>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</si>
  <si>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</si>
  <si>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</si>
  <si>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</si>
  <si>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</si>
  <si>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</si>
  <si>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</si>
  <si>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</si>
  <si>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</si>
  <si>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</si>
  <si>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</si>
  <si>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</si>
  <si>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</si>
  <si>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</si>
  <si>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</si>
  <si>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</si>
  <si>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</si>
  <si>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</si>
  <si>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</si>
  <si>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</si>
  <si>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</si>
  <si>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</si>
  <si>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</si>
  <si>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</si>
  <si>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</si>
  <si>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</si>
  <si>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</si>
  <si>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</si>
  <si>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</si>
  <si>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</si>
  <si>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</si>
  <si>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</si>
  <si>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</si>
  <si>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</si>
  <si>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</si>
  <si>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</si>
  <si>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</si>
  <si>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</si>
  <si>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</si>
  <si>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</si>
  <si>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</si>
  <si>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</si>
  <si>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</si>
  <si>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</si>
  <si>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</si>
  <si>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</si>
  <si>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</si>
  <si>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</si>
  <si>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</si>
  <si>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</si>
  <si>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</si>
  <si>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</si>
  <si>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</si>
  <si>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</si>
  <si>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</si>
  <si>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</si>
  <si>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</si>
  <si>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</si>
  <si>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</si>
  <si>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</si>
  <si>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</si>
  <si>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</si>
  <si>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</si>
  <si>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</si>
  <si>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</si>
  <si>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</si>
  <si>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</si>
  <si>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</si>
  <si>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</si>
  <si>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</si>
  <si>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</si>
  <si>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</si>
  <si>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</si>
  <si>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</si>
  <si>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</si>
  <si>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</si>
  <si>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</si>
  <si>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</si>
  <si>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</si>
  <si>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</si>
  <si>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</si>
  <si>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</si>
  <si>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</si>
  <si>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</si>
  <si>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</si>
  <si>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</si>
  <si>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</si>
  <si>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</si>
  <si>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</si>
  <si>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</si>
  <si>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</si>
  <si>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</si>
  <si>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</si>
  <si>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</si>
  <si>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</si>
  <si>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</si>
  <si>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</si>
  <si>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</si>
  <si>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</si>
  <si>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Column Labels</t>
  </si>
  <si>
    <t>Row Labels</t>
  </si>
  <si>
    <t>Grand Total</t>
  </si>
  <si>
    <t>(All)</t>
  </si>
  <si>
    <t>film &amp; video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</si>
  <si>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</si>
  <si>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</si>
  <si>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</si>
  <si>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</si>
  <si>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</si>
  <si>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</si>
  <si>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</si>
  <si>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</si>
  <si>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</si>
  <si>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</si>
  <si>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</si>
  <si>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</si>
  <si>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</si>
  <si>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</si>
  <si>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</si>
  <si>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</si>
  <si>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</si>
  <si>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</si>
  <si>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</si>
  <si>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</si>
  <si>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</si>
  <si>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</si>
  <si>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</si>
  <si>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</si>
  <si>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</si>
  <si>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</si>
  <si>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</si>
  <si>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</si>
  <si>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</si>
  <si>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</si>
  <si>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</si>
  <si>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</si>
  <si>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</si>
  <si>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</si>
  <si>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</si>
  <si>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</si>
  <si>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</si>
  <si>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</si>
  <si>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</si>
  <si>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</si>
  <si>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</si>
  <si>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</si>
  <si>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</si>
  <si>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</si>
  <si>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</si>
  <si>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</si>
  <si>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</si>
  <si>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</si>
  <si>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</si>
  <si>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</si>
  <si>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</si>
  <si>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</si>
  <si>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</si>
  <si>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</si>
  <si>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</si>
  <si>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</si>
  <si>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</si>
  <si>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</si>
  <si>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</si>
  <si>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</si>
  <si>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</si>
  <si>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</si>
  <si>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</si>
  <si>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</si>
  <si>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</si>
  <si>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</si>
  <si>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</si>
  <si>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Out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</si>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</sst>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F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F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2-274D-A7CC-CFA9C1B6E77F}"/>
            </c:ext>
          </c:extLst>
        </c:ser>
        <c:ser>
          <c:idx val="1"/>
          <c:order val="1"/>
          <c:tx>
            <c:strRef>
              <c:f>Category_Statistics!$C$4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  <c:pt idx="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52-274D-A7CC-CFA9C1B6E77F}"/>
            </c:ext>
          </c:extLst>
        </c:ser>
        <c:ser>
          <c:idx val="2"/>
          <c:order val="2"/>
          <c:tx>
            <c:strRef>
              <c:f>Category_Statistics!$D$4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52-274D-A7CC-CFA9C1B6E77F}"/>
            </c:ext>
          </c:extLst>
        </c:ser>
        <c:ser>
          <c:idx val="3"/>
          <c:order val="3"/>
          <c:tx>
            <c:strRef>
              <c:f>Category_Statistics!$E$4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52-274D-A7CC-CFA9C1B6E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53150112"/>
        <c:axId val="-853067696"/>
      </c:barChart>
      <c:catAx>
        <c:axId val="-8531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067696"/>
        <c:crosses val="autoZero"/>
        <c:auto val="1"/>
        <c:lblAlgn val="ctr"/>
        <c:lblOffset val="100"/>
        <c:noMultiLvlLbl val="0"/>
      </c:catAx>
      <c:valAx>
        <c:axId val="-853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[HomeworkOne.xlsx]Subcategory_Statistics!PivotTable1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8-C24D-82C9-CE087F90B1BF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8-C24D-82C9-CE087F90B1BF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8-C24D-82C9-CE087F90B1BF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8-C24D-82C9-CE087F90B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058080"/>
        <c:axId val="981642160"/>
      </c:barChart>
      <c:catAx>
        <c:axId val="9790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642160"/>
        <c:crosses val="autoZero"/>
        <c:auto val="1"/>
        <c:lblAlgn val="ctr"/>
        <c:lblOffset val="100"/>
        <c:noMultiLvlLbl val="0"/>
      </c:catAx>
      <c:valAx>
        <c:axId val="981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05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[HomeworkOne.xlsx]Outcomes_Launch_Date!PivotTable3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alpha val="8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>
                <a:alpha val="85000"/>
              </a:srgb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6-6B40-A6EB-31BE665AC990}"/>
            </c:ext>
          </c:extLst>
        </c:ser>
        <c:ser>
          <c:idx val="1"/>
          <c:order val="1"/>
          <c:tx>
            <c:strRef>
              <c:f>Outcomes_Launch_Date!$C$4:$C$5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>
                  <a:alpha val="85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6-6B40-A6EB-31BE665AC990}"/>
            </c:ext>
          </c:extLst>
        </c:ser>
        <c:ser>
          <c:idx val="2"/>
          <c:order val="2"/>
          <c:tx>
            <c:strRef>
              <c:f>Outcomes_Launch_Date!$D$4:$D$5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6-6B40-A6EB-31BE665AC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65248"/>
        <c:axId val="995496800"/>
      </c:lineChart>
      <c:catAx>
        <c:axId val="9894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96800"/>
        <c:crosses val="autoZero"/>
        <c:auto val="1"/>
        <c:lblAlgn val="ctr"/>
        <c:lblOffset val="100"/>
        <c:noMultiLvlLbl val="0"/>
      </c:catAx>
      <c:valAx>
        <c:axId val="9954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2-344B-92F7-67BDCDCE8E58}"/>
            </c:ext>
          </c:extLst>
        </c:ser>
        <c:ser>
          <c:idx val="1"/>
          <c:order val="1"/>
          <c:tx>
            <c:strRef>
              <c:f>Outcomes_Based_Goal!$G$1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2-344B-92F7-67BDCDCE8E58}"/>
            </c:ext>
          </c:extLst>
        </c:ser>
        <c:ser>
          <c:idx val="2"/>
          <c:order val="2"/>
          <c:tx>
            <c:strRef>
              <c:f>Outcomes_Based_Goal!$H$1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2-344B-92F7-67BDCDCE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0</xdr:row>
      <xdr:rowOff>120650</xdr:rowOff>
    </xdr:from>
    <xdr:to>
      <xdr:col>14</xdr:col>
      <xdr:colOff>203200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88900</xdr:rowOff>
    </xdr:from>
    <xdr:to>
      <xdr:col>17</xdr:col>
      <xdr:colOff>787400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C16B7-23F6-9B47-9CAE-63ACD54F4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25400</xdr:rowOff>
    </xdr:from>
    <xdr:to>
      <xdr:col>16</xdr:col>
      <xdr:colOff>762000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1959-4D3F-4942-B805-A4FD373A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0D6CE-5C60-BD45-8B2E-62E28ECF7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Stats_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Outcomes Based on Goal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3.958489004632" createdVersion="4" refreshedVersion="6" minRefreshableVersion="3" recordCount="4114" xr:uid="{00000000-000A-0000-FFFF-FFFF0F000000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0">
      <sharedItems containsMixedTypes="1" containsNumber="1" minValue="0" maxValue="1567998.335"/>
    </cacheField>
    <cacheField name="category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2T22:00:00"/>
    <n v="1434931811"/>
    <x v="0"/>
    <b v="0"/>
    <n v="182"/>
    <b v="1"/>
    <s v="film &amp; video/television"/>
    <n v="1.3685882352941177"/>
    <e v="#N/A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d v="2017-03-02T09:24:43"/>
    <n v="1485872683"/>
    <x v="1"/>
    <b v="0"/>
    <n v="79"/>
    <b v="1"/>
    <s v="film &amp; video/television"/>
    <n v="1.4260827250608272"/>
    <n v="13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d v="2016-02-15T11:51:23"/>
    <n v="1454691083"/>
    <x v="2"/>
    <b v="0"/>
    <n v="35"/>
    <b v="1"/>
    <s v="film &amp; video/television"/>
    <n v="1.05"/>
    <n v="758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d v="2014-08-07T07:21:47"/>
    <n v="1404822107"/>
    <x v="3"/>
    <b v="0"/>
    <n v="150"/>
    <b v="1"/>
    <s v="film &amp; video/television"/>
    <n v="1.0389999999999999"/>
    <n v="5457.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15:01:19"/>
    <n v="1447963279"/>
    <x v="4"/>
    <b v="0"/>
    <n v="284"/>
    <b v="1"/>
    <s v="film &amp; video/television"/>
    <n v="1.2299154545454545"/>
    <n v="32253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d v="2016-07-29T00:35:00"/>
    <n v="1468362207"/>
    <x v="5"/>
    <b v="0"/>
    <n v="47"/>
    <b v="1"/>
    <s v="film &amp; video/television"/>
    <n v="1.0977744436109027"/>
    <n v="29253.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3T20:44:10"/>
    <n v="1401846250"/>
    <x v="6"/>
    <b v="0"/>
    <n v="58"/>
    <b v="1"/>
    <s v="film &amp; video/television"/>
    <n v="1.064875"/>
    <n v="6454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d v="2016-07-04T20:07:47"/>
    <n v="1464224867"/>
    <x v="7"/>
    <b v="0"/>
    <n v="57"/>
    <b v="1"/>
    <s v="film &amp; video/television"/>
    <n v="1.0122222222222221"/>
    <n v="8814.5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d v="2016-04-15T16:00:00"/>
    <n v="1460155212"/>
    <x v="8"/>
    <b v="0"/>
    <n v="12"/>
    <b v="1"/>
    <s v="film &amp; video/television"/>
    <n v="1.0004342857142856"/>
    <n v="6305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6T21:29:04"/>
    <n v="1458268144"/>
    <x v="9"/>
    <b v="0"/>
    <n v="20"/>
    <b v="1"/>
    <s v="film &amp; video/television"/>
    <n v="1.2599800000000001"/>
    <n v="2065.755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d v="2014-06-24T20:37:59"/>
    <n v="1400636279"/>
    <x v="10"/>
    <b v="0"/>
    <n v="19"/>
    <b v="1"/>
    <s v="film &amp; video/television"/>
    <n v="1.0049999999999999"/>
    <n v="1822.494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d v="2016-08-21T22:00:00"/>
    <n v="1469126462"/>
    <x v="11"/>
    <b v="0"/>
    <n v="75"/>
    <b v="1"/>
    <s v="film &amp; video/television"/>
    <n v="1.2050000000000001"/>
    <n v="452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d v="2014-07-15T22:00:00"/>
    <n v="1401642425"/>
    <x v="12"/>
    <b v="0"/>
    <n v="827"/>
    <b v="1"/>
    <s v="film &amp; video/television"/>
    <n v="1.6529333333333334"/>
    <n v="27806.5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d v="2016-06-23T15:27:00"/>
    <n v="1463588109"/>
    <x v="13"/>
    <b v="0"/>
    <n v="51"/>
    <b v="1"/>
    <s v="film &amp; video/television"/>
    <n v="1.5997142857142856"/>
    <n v="27593.5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d v="2014-07-13T08:59:00"/>
    <n v="1403051888"/>
    <x v="14"/>
    <b v="0"/>
    <n v="41"/>
    <b v="1"/>
    <s v="film &amp; video/television"/>
    <n v="1.0093333333333334"/>
    <n v="5827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d v="2015-09-27T15:14:00"/>
    <n v="1441790658"/>
    <x v="15"/>
    <b v="0"/>
    <n v="98"/>
    <b v="1"/>
    <s v="film &amp; video/television"/>
    <n v="1.0660000000000001"/>
    <n v="409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0:30:00"/>
    <n v="1398971211"/>
    <x v="16"/>
    <b v="0"/>
    <n v="70"/>
    <b v="1"/>
    <s v="film &amp; video/television"/>
    <n v="1.0024166666666667"/>
    <n v="7080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d v="2014-11-04T13:33:42"/>
    <n v="1412530422"/>
    <x v="17"/>
    <b v="0"/>
    <n v="36"/>
    <b v="1"/>
    <s v="film &amp; video/television"/>
    <n v="1.0066666666666666"/>
    <n v="6769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d v="2014-09-17T08:00:56"/>
    <n v="1408366856"/>
    <x v="18"/>
    <b v="0"/>
    <n v="342"/>
    <b v="1"/>
    <s v="film &amp; video/television"/>
    <n v="1.0632110000000001"/>
    <n v="16703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d v="2015-07-20T14:35:34"/>
    <n v="1434828934"/>
    <x v="19"/>
    <b v="0"/>
    <n v="22"/>
    <b v="1"/>
    <s v="film &amp; video/television"/>
    <n v="1.4529411764705882"/>
    <n v="16565.66500000000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d v="2015-09-13T13:11:52"/>
    <n v="1436983912"/>
    <x v="20"/>
    <b v="0"/>
    <n v="25"/>
    <b v="1"/>
    <s v="film &amp; video/television"/>
    <n v="1.002"/>
    <n v="1619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0:03:09"/>
    <n v="1409151789"/>
    <x v="21"/>
    <b v="0"/>
    <n v="101"/>
    <b v="1"/>
    <s v="film &amp; video/television"/>
    <n v="1.0913513513513513"/>
    <n v="11097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d v="2015-01-01T02:59:00"/>
    <n v="1418766740"/>
    <x v="22"/>
    <b v="0"/>
    <n v="8"/>
    <b v="1"/>
    <s v="film &amp; video/television"/>
    <n v="1.1714285714285715"/>
    <n v="103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d v="2015-04-30T10:20:00"/>
    <n v="1428086501"/>
    <x v="23"/>
    <b v="0"/>
    <n v="23"/>
    <b v="1"/>
    <s v="film &amp; video/television"/>
    <n v="1.1850000000000001"/>
    <n v="1390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d v="2015-09-15T14:39:00"/>
    <n v="1439494863"/>
    <x v="24"/>
    <b v="0"/>
    <n v="574"/>
    <b v="1"/>
    <s v="film &amp; video/television"/>
    <n v="1.0880768571428572"/>
    <n v="20226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d v="2016-01-08T19:36:01"/>
    <n v="1447115761"/>
    <x v="25"/>
    <b v="0"/>
    <n v="14"/>
    <b v="1"/>
    <s v="film &amp; video/television"/>
    <n v="1.3333333333333333"/>
    <n v="19441.3450000000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d v="2014-08-17T07:22:24"/>
    <n v="1404822144"/>
    <x v="26"/>
    <b v="0"/>
    <n v="19"/>
    <b v="1"/>
    <s v="film &amp; video/television"/>
    <n v="1.552"/>
    <n v="137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d v="2014-11-15T23:57:13"/>
    <n v="1413518233"/>
    <x v="27"/>
    <b v="0"/>
    <n v="150"/>
    <b v="1"/>
    <s v="film &amp; video/television"/>
    <n v="1.1172500000000001"/>
    <n v="1214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d v="2015-12-16T18:08:04"/>
    <n v="1447715284"/>
    <x v="28"/>
    <b v="0"/>
    <n v="71"/>
    <b v="1"/>
    <s v="film &amp; video/television"/>
    <n v="1.0035000000000001"/>
    <n v="17193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d v="2014-07-22T11:09:28"/>
    <n v="1403453368"/>
    <x v="29"/>
    <b v="0"/>
    <n v="117"/>
    <b v="1"/>
    <s v="film &amp; video/television"/>
    <n v="1.2333333333333334"/>
    <n v="787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d v="2014-08-21T02:01:55"/>
    <n v="1406012515"/>
    <x v="30"/>
    <b v="0"/>
    <n v="53"/>
    <b v="1"/>
    <s v="film &amp; video/television"/>
    <n v="1.0129975"/>
    <n v="387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d v="2016-01-25T14:00:34"/>
    <n v="1452193234"/>
    <x v="31"/>
    <b v="0"/>
    <n v="1"/>
    <b v="1"/>
    <s v="film &amp; video/television"/>
    <n v="1"/>
    <n v="2032.4949999999999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d v="2016-05-12T22:59:00"/>
    <n v="1459523017"/>
    <x v="32"/>
    <b v="0"/>
    <n v="89"/>
    <b v="1"/>
    <s v="film &amp; video/television"/>
    <n v="1.0024604569420035"/>
    <n v="14266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d v="2015-11-08T11:51:41"/>
    <n v="1444405901"/>
    <x v="33"/>
    <b v="0"/>
    <n v="64"/>
    <b v="1"/>
    <s v="film &amp; video/television"/>
    <n v="1.0209523809523811"/>
    <n v="1694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d v="2014-08-05T02:43:21"/>
    <n v="1405928601"/>
    <x v="34"/>
    <b v="0"/>
    <n v="68"/>
    <b v="1"/>
    <s v="film &amp; video/television"/>
    <n v="1.3046153846153845"/>
    <n v="437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d v="2015-04-27T19:00:00"/>
    <n v="1428130814"/>
    <x v="35"/>
    <b v="0"/>
    <n v="28"/>
    <b v="1"/>
    <s v="film &amp; video/television"/>
    <n v="1.665"/>
    <n v="2528.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d v="2015-04-04T01:22:05"/>
    <n v="1425540125"/>
    <x v="36"/>
    <b v="0"/>
    <n v="44"/>
    <b v="1"/>
    <s v="film &amp; video/television"/>
    <n v="1.4215"/>
    <n v="509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1:37:59"/>
    <n v="1422463079"/>
    <x v="37"/>
    <b v="0"/>
    <n v="253"/>
    <b v="1"/>
    <s v="film &amp; video/television"/>
    <n v="1.8344090909090909"/>
    <n v="2444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d v="2013-05-10T20:22:24"/>
    <n v="1365643344"/>
    <x v="38"/>
    <b v="0"/>
    <n v="66"/>
    <b v="1"/>
    <s v="film &amp; video/television"/>
    <n v="1.1004"/>
    <n v="2155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d v="2014-05-25T17:59:00"/>
    <n v="1398388068"/>
    <x v="39"/>
    <b v="0"/>
    <n v="217"/>
    <b v="1"/>
    <s v="film &amp; video/television"/>
    <n v="1.3098000000000001"/>
    <n v="1774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d v="2014-06-18T23:00:00"/>
    <n v="1401426488"/>
    <x v="40"/>
    <b v="0"/>
    <n v="16"/>
    <b v="1"/>
    <s v="film &amp; video/television"/>
    <n v="1.0135000000000001"/>
    <n v="1738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08:39:14"/>
    <n v="1409924354"/>
    <x v="41"/>
    <b v="0"/>
    <n v="19"/>
    <b v="1"/>
    <s v="film &amp; video/television"/>
    <n v="1"/>
    <n v="2013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d v="2014-12-28T10:20:26"/>
    <n v="1417188026"/>
    <x v="42"/>
    <b v="0"/>
    <n v="169"/>
    <b v="1"/>
    <s v="film &amp; video/television"/>
    <n v="1.4185714285714286"/>
    <n v="10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d v="2014-07-12T19:00:00"/>
    <n v="1402599486"/>
    <x v="43"/>
    <b v="0"/>
    <n v="263"/>
    <b v="1"/>
    <s v="film &amp; video/television"/>
    <n v="3.0865999999999998"/>
    <n v="253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d v="2014-10-06T21:22:17"/>
    <n v="1408760537"/>
    <x v="44"/>
    <b v="0"/>
    <n v="15"/>
    <b v="1"/>
    <s v="film &amp; video/television"/>
    <n v="1"/>
    <n v="164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d v="2016-04-27T09:58:27"/>
    <n v="1459177107"/>
    <x v="45"/>
    <b v="0"/>
    <n v="61"/>
    <b v="1"/>
    <s v="film &amp; video/television"/>
    <n v="1.2"/>
    <n v="4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d v="2015-12-15T18:09:34"/>
    <n v="1447628974"/>
    <x v="46"/>
    <b v="0"/>
    <n v="45"/>
    <b v="1"/>
    <s v="film &amp; video/television"/>
    <n v="1.0416666666666667"/>
    <n v="73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d v="2014-12-19T15:40:07"/>
    <n v="1413834007"/>
    <x v="47"/>
    <b v="0"/>
    <n v="70"/>
    <b v="1"/>
    <s v="film &amp; video/television"/>
    <n v="1.0761100000000001"/>
    <n v="7065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d v="2015-03-01T07:00:00"/>
    <n v="1422534260"/>
    <x v="48"/>
    <b v="0"/>
    <n v="38"/>
    <b v="1"/>
    <s v="film &amp; video/television"/>
    <n v="1.0794999999999999"/>
    <n v="3769.7750000000001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d v="2015-10-23T23:14:05"/>
    <n v="1443068045"/>
    <x v="49"/>
    <b v="0"/>
    <n v="87"/>
    <b v="1"/>
    <s v="film &amp; video/television"/>
    <n v="1"/>
    <n v="7079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d v="2015-01-30T12:00:00"/>
    <n v="1419271458"/>
    <x v="50"/>
    <b v="0"/>
    <n v="22"/>
    <b v="1"/>
    <s v="film &amp; video/television"/>
    <n v="1"/>
    <n v="63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17:17:17"/>
    <n v="1436653037"/>
    <x v="51"/>
    <b v="0"/>
    <n v="119"/>
    <b v="1"/>
    <s v="film &amp; video/television"/>
    <n v="1.2801818181818181"/>
    <n v="73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d v="2014-07-17T11:50:46"/>
    <n v="1403023846"/>
    <x v="52"/>
    <b v="0"/>
    <n v="52"/>
    <b v="1"/>
    <s v="film &amp; video/television"/>
    <n v="1.1620999999999999"/>
    <n v="12851.5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d v="2014-04-04T17:00:00"/>
    <n v="1395407445"/>
    <x v="53"/>
    <b v="0"/>
    <n v="117"/>
    <b v="1"/>
    <s v="film &amp; video/television"/>
    <n v="1.0963333333333334"/>
    <n v="74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2:07:01"/>
    <n v="1448471221"/>
    <x v="54"/>
    <b v="0"/>
    <n v="52"/>
    <b v="1"/>
    <s v="film &amp; video/television"/>
    <n v="1.01"/>
    <n v="6694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18:15:16"/>
    <n v="1462576516"/>
    <x v="55"/>
    <b v="0"/>
    <n v="86"/>
    <b v="1"/>
    <s v="film &amp; video/television"/>
    <n v="1.2895348837209302"/>
    <n v="1059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d v="2015-06-08T11:00:00"/>
    <n v="1432559424"/>
    <x v="56"/>
    <b v="0"/>
    <n v="174"/>
    <b v="1"/>
    <s v="film &amp; video/television"/>
    <n v="1.0726249999999999"/>
    <n v="9835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d v="2015-04-25T14:59:22"/>
    <n v="1427399962"/>
    <x v="57"/>
    <b v="0"/>
    <n v="69"/>
    <b v="1"/>
    <s v="film &amp; video/television"/>
    <n v="1.0189999999999999"/>
    <n v="11933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d v="2014-11-19T13:52:52"/>
    <n v="1413827572"/>
    <x v="58"/>
    <b v="0"/>
    <n v="75"/>
    <b v="1"/>
    <s v="film &amp; video/television"/>
    <n v="1.0290999999999999"/>
    <n v="1278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16:00:00"/>
    <n v="1439530776"/>
    <x v="59"/>
    <b v="0"/>
    <n v="33"/>
    <b v="1"/>
    <s v="film &amp; video/television"/>
    <n v="1.0012570000000001"/>
    <n v="15158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d v="2014-03-22T19:00:00"/>
    <n v="1393882717"/>
    <x v="60"/>
    <b v="0"/>
    <n v="108"/>
    <b v="1"/>
    <s v="film &amp; video/shorts"/>
    <n v="1.0329622222222221"/>
    <n v="12336.735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d v="2013-06-06T14:32:37"/>
    <n v="1368646357"/>
    <x v="61"/>
    <b v="0"/>
    <n v="23"/>
    <b v="1"/>
    <s v="film &amp; video/shorts"/>
    <n v="1.4830000000000001"/>
    <n v="6031.66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d v="2013-03-03T14:11:18"/>
    <n v="1360177878"/>
    <x v="62"/>
    <b v="0"/>
    <n v="48"/>
    <b v="1"/>
    <s v="film &amp; video/shorts"/>
    <n v="1.5473333333333332"/>
    <n v="6028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d v="2013-12-27T23:59:00"/>
    <n v="1386194013"/>
    <x v="63"/>
    <b v="0"/>
    <n v="64"/>
    <b v="1"/>
    <s v="film &amp; video/shorts"/>
    <n v="1.1351849999999999"/>
    <n v="3456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d v="2013-07-07T19:26:21"/>
    <n v="1370651181"/>
    <x v="64"/>
    <b v="0"/>
    <n v="24"/>
    <b v="1"/>
    <s v="film &amp; video/shorts"/>
    <n v="1.7333333333333334"/>
    <n v="2175.184999999999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d v="2014-08-11T00:59:00"/>
    <n v="1405453354"/>
    <x v="65"/>
    <b v="0"/>
    <n v="57"/>
    <b v="1"/>
    <s v="film &amp; video/shorts"/>
    <n v="1.0752857142857142"/>
    <n v="4803.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d v="2016-07-18T15:23:40"/>
    <n v="1466281420"/>
    <x v="66"/>
    <b v="0"/>
    <n v="26"/>
    <b v="1"/>
    <s v="film &amp; video/shorts"/>
    <n v="1.1859999999999999"/>
    <n v="4949.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d v="2012-07-15T09:00:04"/>
    <n v="1339768804"/>
    <x v="67"/>
    <b v="0"/>
    <n v="20"/>
    <b v="1"/>
    <s v="film &amp; video/shorts"/>
    <n v="1.1625000000000001"/>
    <n v="2348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08:39:51"/>
    <n v="1390570791"/>
    <x v="68"/>
    <b v="0"/>
    <n v="36"/>
    <b v="1"/>
    <s v="film &amp; video/shorts"/>
    <n v="1.2716666666666667"/>
    <n v="15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1:59:00"/>
    <n v="1314765025"/>
    <x v="69"/>
    <b v="0"/>
    <n v="178"/>
    <b v="1"/>
    <s v="film &amp; video/shorts"/>
    <n v="1.109423"/>
    <n v="5928.6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d v="2011-09-04T16:30:45"/>
    <n v="1309987845"/>
    <x v="70"/>
    <b v="0"/>
    <n v="17"/>
    <b v="1"/>
    <s v="film &amp; video/shorts"/>
    <n v="1.272"/>
    <n v="5865.114999999999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d v="2012-05-28T01:30:57"/>
    <n v="1333002657"/>
    <x v="71"/>
    <b v="0"/>
    <n v="32"/>
    <b v="1"/>
    <s v="film &amp; video/shorts"/>
    <n v="1.2394444444444443"/>
    <n v="1433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d v="2012-11-14T19:00:00"/>
    <n v="1351210481"/>
    <x v="72"/>
    <b v="0"/>
    <n v="41"/>
    <b v="1"/>
    <s v="film &amp; video/shorts"/>
    <n v="1.084090909090909"/>
    <n v="23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d v="2011-05-02T22:59:00"/>
    <n v="1297620584"/>
    <x v="73"/>
    <b v="0"/>
    <n v="18"/>
    <b v="1"/>
    <s v="film &amp; video/shorts"/>
    <n v="1"/>
    <n v="1642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d v="2016-01-21T06:41:35"/>
    <n v="1450784495"/>
    <x v="74"/>
    <b v="0"/>
    <n v="29"/>
    <b v="1"/>
    <s v="film &amp; video/shorts"/>
    <n v="1.1293199999999999"/>
    <n v="7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d v="2013-04-23T00:01:12"/>
    <n v="1364101272"/>
    <x v="75"/>
    <b v="0"/>
    <n v="47"/>
    <b v="1"/>
    <s v="film &amp; video/shorts"/>
    <n v="1.1542857142857144"/>
    <n v="2302.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d v="2011-12-27T12:35:58"/>
    <n v="1319819758"/>
    <x v="76"/>
    <b v="0"/>
    <n v="15"/>
    <b v="1"/>
    <s v="film &amp; video/shorts"/>
    <n v="1.5333333333333334"/>
    <n v="2250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d v="2012-05-20T21:59:00"/>
    <n v="1332991717"/>
    <x v="77"/>
    <b v="0"/>
    <n v="26"/>
    <b v="1"/>
    <s v="film &amp; video/shorts"/>
    <n v="3.9249999999999998"/>
    <n v="101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d v="2016-09-01T12:32:01"/>
    <n v="1471887121"/>
    <x v="78"/>
    <b v="0"/>
    <n v="35"/>
    <b v="1"/>
    <s v="film &amp; video/shorts"/>
    <n v="27.02"/>
    <n v="146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d v="2014-04-25T13:38:13"/>
    <n v="1395859093"/>
    <x v="79"/>
    <b v="0"/>
    <n v="41"/>
    <b v="1"/>
    <s v="film &amp; video/shorts"/>
    <n v="1.27"/>
    <n v="150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d v="2013-12-09T21:00:56"/>
    <n v="1383616856"/>
    <x v="80"/>
    <b v="0"/>
    <n v="47"/>
    <b v="1"/>
    <s v="film &amp; video/shorts"/>
    <n v="1.0725"/>
    <n v="7260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d v="2012-07-13T22:02:00"/>
    <n v="1341892127"/>
    <x v="81"/>
    <b v="0"/>
    <n v="28"/>
    <b v="1"/>
    <s v="film &amp; video/shorts"/>
    <n v="1.98"/>
    <n v="717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d v="2011-10-09T14:41:01"/>
    <n v="1315597261"/>
    <x v="82"/>
    <b v="0"/>
    <n v="100"/>
    <b v="1"/>
    <s v="film &amp; video/shorts"/>
    <n v="1.0001249999999999"/>
    <n v="2742.7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d v="2015-02-22T06:30:00"/>
    <n v="1423320389"/>
    <x v="83"/>
    <b v="0"/>
    <n v="13"/>
    <b v="1"/>
    <s v="film &amp; video/shorts"/>
    <n v="1.0249999999999999"/>
    <n v="2102.7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d v="2011-05-15T13:11:26"/>
    <n v="1302891086"/>
    <x v="84"/>
    <b v="0"/>
    <n v="7"/>
    <b v="1"/>
    <s v="film &amp; video/shorts"/>
    <n v="1"/>
    <n v="352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d v="2011-09-22T22:00:37"/>
    <n v="1314154837"/>
    <x v="85"/>
    <b v="0"/>
    <n v="21"/>
    <b v="1"/>
    <s v="film &amp; video/shorts"/>
    <n v="1.2549999999999999"/>
    <n v="100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d v="2015-12-27T09:20:45"/>
    <n v="1444828845"/>
    <x v="86"/>
    <b v="0"/>
    <n v="17"/>
    <b v="1"/>
    <s v="film &amp; video/shorts"/>
    <n v="1.0646666666666667"/>
    <n v="39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d v="2010-06-02T20:41:00"/>
    <n v="1274705803"/>
    <x v="87"/>
    <b v="0"/>
    <n v="25"/>
    <b v="1"/>
    <s v="film &amp; video/shorts"/>
    <n v="1.046"/>
    <n v="4501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0:48:51"/>
    <n v="1401205731"/>
    <x v="88"/>
    <b v="0"/>
    <n v="60"/>
    <b v="1"/>
    <s v="film &amp; video/shorts"/>
    <n v="1.0285714285714285"/>
    <n v="3107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d v="2013-06-02T13:03:12"/>
    <n v="1368036192"/>
    <x v="89"/>
    <b v="0"/>
    <n v="56"/>
    <b v="1"/>
    <s v="film &amp; video/shorts"/>
    <n v="1.1506666666666667"/>
    <n v="52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d v="2011-07-12T02:08:19"/>
    <n v="1307862499"/>
    <x v="90"/>
    <b v="0"/>
    <n v="16"/>
    <b v="1"/>
    <s v="film &amp; video/shorts"/>
    <n v="1.004"/>
    <n v="37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4:39:24"/>
    <n v="1300354764"/>
    <x v="91"/>
    <b v="0"/>
    <n v="46"/>
    <b v="1"/>
    <s v="film &amp; video/shorts"/>
    <n v="1.2"/>
    <n v="205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d v="2017-02-01T03:00:00"/>
    <n v="1481949983"/>
    <x v="92"/>
    <b v="0"/>
    <n v="43"/>
    <b v="1"/>
    <s v="film &amp; video/shorts"/>
    <n v="1.052"/>
    <n v="44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d v="2012-07-03T16:00:00"/>
    <n v="1338928537"/>
    <x v="93"/>
    <b v="0"/>
    <n v="15"/>
    <b v="1"/>
    <s v="film &amp; video/shorts"/>
    <n v="1.1060000000000001"/>
    <n v="318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d v="2014-04-07T12:13:42"/>
    <n v="1395162822"/>
    <x v="94"/>
    <b v="0"/>
    <n v="12"/>
    <b v="1"/>
    <s v="film &amp; video/shorts"/>
    <n v="1.04"/>
    <n v="68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d v="2012-02-25T19:07:21"/>
    <n v="1327622841"/>
    <x v="95"/>
    <b v="0"/>
    <n v="21"/>
    <b v="1"/>
    <s v="film &amp; video/shorts"/>
    <n v="1.3142857142857143"/>
    <n v="36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7-31T22:00:00"/>
    <n v="1274889241"/>
    <x v="96"/>
    <b v="0"/>
    <n v="34"/>
    <b v="1"/>
    <s v="film &amp; video/shorts"/>
    <n v="1.1466666666666667"/>
    <n v="109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d v="2011-07-11T22:14:42"/>
    <n v="1307848482"/>
    <x v="97"/>
    <b v="0"/>
    <n v="8"/>
    <b v="1"/>
    <s v="film &amp; video/shorts"/>
    <n v="1.0625"/>
    <n v="107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d v="2012-12-07T18:30:00"/>
    <n v="1351796674"/>
    <x v="98"/>
    <b v="0"/>
    <n v="60"/>
    <b v="1"/>
    <s v="film &amp; video/shorts"/>
    <n v="1.0625"/>
    <n v="1912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d v="2014-01-22T16:39:59"/>
    <n v="1387834799"/>
    <x v="99"/>
    <b v="0"/>
    <n v="39"/>
    <b v="1"/>
    <s v="film &amp; video/shorts"/>
    <n v="1.0601933333333333"/>
    <n v="249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d v="2012-11-04T14:04:46"/>
    <n v="1350324286"/>
    <x v="100"/>
    <b v="0"/>
    <n v="26"/>
    <b v="1"/>
    <s v="film &amp; video/shorts"/>
    <n v="1"/>
    <n v="3295.14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3:38:30"/>
    <n v="1356979110"/>
    <x v="101"/>
    <b v="0"/>
    <n v="35"/>
    <b v="1"/>
    <s v="film &amp; video/shorts"/>
    <n v="1"/>
    <n v="425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d v="2010-12-22T22:08:53"/>
    <n v="1290481733"/>
    <x v="102"/>
    <b v="0"/>
    <n v="65"/>
    <b v="1"/>
    <s v="film &amp; video/shorts"/>
    <n v="1.2775000000000001"/>
    <n v="558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d v="2014-03-07T14:20:30"/>
    <n v="1392232830"/>
    <x v="103"/>
    <b v="0"/>
    <n v="49"/>
    <b v="1"/>
    <s v="film &amp; video/shorts"/>
    <n v="1.0515384615384615"/>
    <n v="4516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d v="2011-04-02T20:00:00"/>
    <n v="1299775266"/>
    <x v="104"/>
    <b v="0"/>
    <n v="10"/>
    <b v="1"/>
    <s v="film &amp; video/shorts"/>
    <n v="1.2"/>
    <n v="983.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d v="2016-05-13T19:00:00"/>
    <n v="1461605020"/>
    <x v="105"/>
    <b v="0"/>
    <n v="60"/>
    <b v="1"/>
    <s v="film &amp; video/shorts"/>
    <n v="1.074090909090909"/>
    <n v="1481.5"/>
    <x v="0"/>
    <x v="1"/>
  </r>
  <r>
    <n v="106"/>
    <s v="LOST WEEKEND"/>
    <s v="A Boy. A Girl. A Car. A Serial Killer."/>
    <n v="5000"/>
    <n v="5025"/>
    <x v="0"/>
    <x v="0"/>
    <x v="0"/>
    <n v="1333391901"/>
    <d v="2012-04-02T13:38:21"/>
    <n v="1332182301"/>
    <x v="106"/>
    <b v="0"/>
    <n v="27"/>
    <b v="1"/>
    <s v="film &amp; video/shorts"/>
    <n v="1.0049999999999999"/>
    <n v="369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d v="2011-04-24T18:34:47"/>
    <n v="1301787287"/>
    <x v="107"/>
    <b v="0"/>
    <n v="69"/>
    <b v="1"/>
    <s v="film &amp; video/shorts"/>
    <n v="1.0246666666666666"/>
    <n v="63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d v="2013-05-31T09:42:50"/>
    <n v="1364827370"/>
    <x v="108"/>
    <b v="0"/>
    <n v="47"/>
    <b v="1"/>
    <s v="film &amp; video/shorts"/>
    <n v="2.4666666666666668"/>
    <n v="5692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d v="2011-02-25T19:37:10"/>
    <n v="1296088630"/>
    <x v="109"/>
    <b v="0"/>
    <n v="47"/>
    <b v="1"/>
    <s v="film &amp; video/shorts"/>
    <n v="2.1949999999999998"/>
    <n v="294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d v="2013-11-14T00:59:00"/>
    <n v="1381445253"/>
    <x v="110"/>
    <b v="0"/>
    <n v="26"/>
    <b v="1"/>
    <s v="film &amp; video/shorts"/>
    <n v="1.3076923076923077"/>
    <n v="1947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d v="2015-05-31T02:59:47"/>
    <n v="1430467187"/>
    <x v="111"/>
    <b v="0"/>
    <n v="53"/>
    <b v="1"/>
    <s v="film &amp; video/shorts"/>
    <n v="1.5457142857142858"/>
    <n v="35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2T21:00:00"/>
    <n v="1395277318"/>
    <x v="112"/>
    <b v="0"/>
    <n v="81"/>
    <b v="1"/>
    <s v="film &amp; video/shorts"/>
    <n v="1.04"/>
    <n v="53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d v="2011-08-06T10:00:00"/>
    <n v="1311963128"/>
    <x v="113"/>
    <b v="0"/>
    <n v="78"/>
    <b v="1"/>
    <s v="film &amp; video/shorts"/>
    <n v="1.41"/>
    <n v="61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d v="2012-01-13T01:34:48"/>
    <n v="1321252488"/>
    <x v="114"/>
    <b v="0"/>
    <n v="35"/>
    <b v="1"/>
    <s v="film &amp; video/shorts"/>
    <n v="1.0333333333333334"/>
    <n v="5075"/>
    <x v="0"/>
    <x v="1"/>
  </r>
  <r>
    <n v="115"/>
    <s v="The World's Greatest Lover"/>
    <s v="Never judge a book (or a lover) by their cover."/>
    <n v="450"/>
    <n v="632"/>
    <x v="0"/>
    <x v="0"/>
    <x v="0"/>
    <n v="1328377444"/>
    <d v="2012-02-04T12:44:04"/>
    <n v="1326217444"/>
    <x v="115"/>
    <b v="0"/>
    <n v="22"/>
    <b v="1"/>
    <s v="film &amp; video/shorts"/>
    <n v="1.4044444444444444"/>
    <n v="186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d v="2011-04-08T05:55:55"/>
    <n v="1298289355"/>
    <x v="116"/>
    <b v="0"/>
    <n v="57"/>
    <b v="1"/>
    <s v="film &amp; video/shorts"/>
    <n v="1.1365714285714286"/>
    <n v="23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4:00:00"/>
    <n v="1268337744"/>
    <x v="117"/>
    <b v="0"/>
    <n v="27"/>
    <b v="1"/>
    <s v="film &amp; video/shorts"/>
    <n v="1.0049377777777779"/>
    <n v="4250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d v="2011-07-28T20:17:16"/>
    <n v="1309310236"/>
    <x v="118"/>
    <b v="0"/>
    <n v="39"/>
    <b v="1"/>
    <s v="film &amp; video/shorts"/>
    <n v="1.1303159999999999"/>
    <n v="5086.89999999999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d v="2011-08-13T18:00:00"/>
    <n v="1310693986"/>
    <x v="119"/>
    <b v="0"/>
    <n v="37"/>
    <b v="1"/>
    <s v="film &amp; video/shorts"/>
    <n v="1.0455692307692308"/>
    <n v="4524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d v="2016-10-02T20:11:47"/>
    <n v="1472865107"/>
    <x v="120"/>
    <b v="0"/>
    <n v="1"/>
    <b v="0"/>
    <s v="film &amp; video/science fiction"/>
    <n v="1.4285714285714287E-4"/>
    <n v="1704.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05:16:00"/>
    <n v="1427993710"/>
    <x v="121"/>
    <b v="0"/>
    <n v="1"/>
    <b v="0"/>
    <s v="film &amp; video/science fiction"/>
    <n v="3.3333333333333332E-4"/>
    <n v="5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d v="2016-10-10T05:21:47"/>
    <n v="1470910907"/>
    <x v="122"/>
    <b v="0"/>
    <n v="0"/>
    <b v="0"/>
    <s v="film &amp; video/science fiction"/>
    <n v="0"/>
    <n v="0.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17:00:00"/>
    <n v="1411411564"/>
    <x v="123"/>
    <b v="0"/>
    <n v="6"/>
    <b v="0"/>
    <s v="film &amp; video/science fiction"/>
    <n v="2.7454545454545453E-3"/>
    <n v="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17:17:22"/>
    <n v="1429568242"/>
    <x v="124"/>
    <b v="0"/>
    <n v="0"/>
    <b v="0"/>
    <s v="film &amp; video/science fiction"/>
    <n v="0"/>
    <n v="75.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d v="2017-02-03T18:51:20"/>
    <n v="1480981880"/>
    <x v="125"/>
    <b v="0"/>
    <n v="6"/>
    <b v="0"/>
    <s v="film &amp; video/science fiction"/>
    <n v="0.14000000000000001"/>
    <n v="3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0T21:00:00"/>
    <n v="1431353337"/>
    <x v="126"/>
    <b v="0"/>
    <n v="13"/>
    <b v="0"/>
    <s v="film &amp; video/science fiction"/>
    <n v="5.5480000000000002E-2"/>
    <n v="728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08:59:01"/>
    <n v="1425481141"/>
    <x v="127"/>
    <b v="0"/>
    <n v="4"/>
    <b v="0"/>
    <s v="film &amp; video/science fiction"/>
    <n v="2.375E-2"/>
    <n v="788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d v="2016-10-20T00:28:13"/>
    <n v="1473917293"/>
    <x v="128"/>
    <b v="0"/>
    <n v="6"/>
    <b v="0"/>
    <s v="film &amp; video/science fiction"/>
    <n v="1.8669999999999999E-2"/>
    <n v="1028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17:29:43"/>
    <n v="1409524183"/>
    <x v="129"/>
    <b v="0"/>
    <n v="0"/>
    <b v="0"/>
    <s v="film &amp; video/science fiction"/>
    <n v="0"/>
    <n v="933.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15:30:07"/>
    <n v="1411500607"/>
    <x v="132"/>
    <b v="0"/>
    <n v="81"/>
    <b v="0"/>
    <s v="film &amp; video/science fiction"/>
    <n v="9.5687499999999995E-2"/>
    <n v="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2:31:00"/>
    <n v="1462130584"/>
    <x v="133"/>
    <b v="0"/>
    <n v="0"/>
    <b v="0"/>
    <s v="film &amp; video/science fiction"/>
    <n v="0"/>
    <n v="3827.5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4:00:00"/>
    <n v="1401354597"/>
    <x v="135"/>
    <b v="0"/>
    <n v="5"/>
    <b v="0"/>
    <s v="film &amp; video/science fiction"/>
    <n v="0.13433333333333333"/>
    <n v="2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05:16:00"/>
    <n v="1427968234"/>
    <x v="136"/>
    <b v="0"/>
    <n v="0"/>
    <b v="0"/>
    <s v="film &amp; video/science fiction"/>
    <n v="0"/>
    <n v="201.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7-31T23:59:00"/>
    <n v="1435731041"/>
    <x v="138"/>
    <b v="0"/>
    <n v="58"/>
    <b v="0"/>
    <s v="film &amp; video/science fiction"/>
    <n v="3.1413333333333335E-2"/>
    <n v="2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d v="2015-07-12T17:06:12"/>
    <n v="1435874772"/>
    <x v="139"/>
    <b v="0"/>
    <n v="1"/>
    <b v="0"/>
    <s v="film &amp; video/science fiction"/>
    <n v="1"/>
    <n v="260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19T22:45:32"/>
    <n v="1424234732"/>
    <x v="140"/>
    <b v="0"/>
    <n v="0"/>
    <b v="0"/>
    <s v="film &amp; video/science fiction"/>
    <n v="0"/>
    <n v="25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0T22:40:23"/>
    <n v="1429155623"/>
    <x v="141"/>
    <b v="0"/>
    <n v="28"/>
    <b v="0"/>
    <s v="film &amp; video/science fiction"/>
    <n v="0.10775"/>
    <n v="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17:26:18"/>
    <n v="1414358778"/>
    <x v="142"/>
    <b v="0"/>
    <n v="1"/>
    <b v="0"/>
    <s v="film &amp; video/science fiction"/>
    <n v="3.3333333333333335E-3"/>
    <n v="651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d v="2016-09-03T00:55:00"/>
    <n v="1467941542"/>
    <x v="143"/>
    <b v="0"/>
    <n v="0"/>
    <b v="0"/>
    <s v="film &amp; video/science fiction"/>
    <n v="0"/>
    <n v="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d v="2015-04-13T12:17:52"/>
    <n v="1423765072"/>
    <x v="144"/>
    <b v="0"/>
    <n v="37"/>
    <b v="0"/>
    <s v="film &amp; video/science fiction"/>
    <n v="0.27600000000000002"/>
    <n v="103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08:00:52"/>
    <n v="1436965252"/>
    <x v="145"/>
    <b v="0"/>
    <n v="9"/>
    <b v="0"/>
    <s v="film &amp; video/science fiction"/>
    <n v="7.5111111111111115E-2"/>
    <n v="120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7T19:23:18"/>
    <n v="1479514998"/>
    <x v="146"/>
    <b v="0"/>
    <n v="3"/>
    <b v="0"/>
    <s v="film &amp; video/science fiction"/>
    <n v="5.7499999999999999E-3"/>
    <n v="226.5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d v="2015-01-08T13:18:00"/>
    <n v="1417026340"/>
    <x v="147"/>
    <b v="0"/>
    <n v="0"/>
    <b v="0"/>
    <s v="film &amp; video/science fiction"/>
    <n v="0"/>
    <n v="57.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3:00:00"/>
    <n v="1416888470"/>
    <x v="149"/>
    <b v="0"/>
    <n v="6"/>
    <b v="0"/>
    <s v="film &amp; video/science fiction"/>
    <n v="9.1999999999999998E-3"/>
    <n v="6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5T22:53:02"/>
    <n v="1427428382"/>
    <x v="150"/>
    <b v="0"/>
    <n v="67"/>
    <b v="0"/>
    <s v="film &amp; video/science fiction"/>
    <n v="0.23163076923076922"/>
    <n v="151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08:13:11"/>
    <n v="1429449191"/>
    <x v="151"/>
    <b v="0"/>
    <n v="5"/>
    <b v="0"/>
    <s v="film &amp; video/science fiction"/>
    <n v="5.5999999999999995E-4"/>
    <n v="15126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d v="2014-09-22T20:51:40"/>
    <n v="1408845100"/>
    <x v="152"/>
    <b v="0"/>
    <n v="2"/>
    <b v="0"/>
    <s v="film &amp; video/science fiction"/>
    <n v="7.8947368421052633E-5"/>
    <n v="8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0:04:04"/>
    <n v="1413900244"/>
    <x v="153"/>
    <b v="0"/>
    <n v="10"/>
    <b v="0"/>
    <s v="film &amp; video/science fiction"/>
    <n v="7.1799999999999998E-3"/>
    <n v="19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08:08:15"/>
    <n v="1429621695"/>
    <x v="154"/>
    <b v="0"/>
    <n v="3"/>
    <b v="0"/>
    <s v="film &amp; video/science fiction"/>
    <n v="2.6666666666666668E-2"/>
    <n v="199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08:25:35"/>
    <n v="1434201935"/>
    <x v="155"/>
    <b v="0"/>
    <n v="4"/>
    <b v="0"/>
    <s v="film &amp; video/science fiction"/>
    <n v="6.0000000000000002E-5"/>
    <n v="6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d v="2014-08-02T21:59:56"/>
    <n v="1401850796"/>
    <x v="156"/>
    <b v="0"/>
    <n v="15"/>
    <b v="0"/>
    <s v="film &amp; video/science fiction"/>
    <n v="5.0999999999999997E-2"/>
    <n v="9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16:52:52"/>
    <n v="1453931572"/>
    <x v="157"/>
    <b v="0"/>
    <n v="2"/>
    <b v="0"/>
    <s v="film &amp; video/science fiction"/>
    <n v="2.671118530884808E-3"/>
    <n v="896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1T20:50:28"/>
    <n v="1411350628"/>
    <x v="158"/>
    <b v="0"/>
    <n v="0"/>
    <b v="0"/>
    <s v="film &amp; video/science fiction"/>
    <n v="0"/>
    <n v="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05:25:45"/>
    <n v="1464085545"/>
    <x v="159"/>
    <b v="0"/>
    <n v="1"/>
    <b v="0"/>
    <s v="film &amp; video/science fiction"/>
    <n v="2.0000000000000002E-5"/>
    <n v="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d v="2015-08-15T16:54:51"/>
    <n v="1434491691"/>
    <x v="160"/>
    <b v="0"/>
    <n v="0"/>
    <b v="0"/>
    <s v="film &amp; video/drama"/>
    <n v="0"/>
    <n v="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d v="2014-07-02T11:29:55"/>
    <n v="1401726595"/>
    <x v="161"/>
    <b v="0"/>
    <n v="1"/>
    <b v="0"/>
    <s v="film &amp; video/drama"/>
    <n v="1E-4"/>
    <n v="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d v="2014-08-16T18:42:00"/>
    <n v="1405393356"/>
    <x v="162"/>
    <b v="0"/>
    <n v="10"/>
    <b v="0"/>
    <s v="film &amp; video/drama"/>
    <n v="0.15535714285714286"/>
    <n v="22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d v="2015-09-30T19:00:00"/>
    <n v="1440716654"/>
    <x v="163"/>
    <b v="0"/>
    <n v="0"/>
    <b v="0"/>
    <s v="film &amp; video/drama"/>
    <n v="0"/>
    <n v="217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3:18:21"/>
    <n v="1405966701"/>
    <x v="164"/>
    <b v="0"/>
    <n v="7"/>
    <b v="0"/>
    <s v="film &amp; video/drama"/>
    <n v="5.3333333333333332E-3"/>
    <n v="320"/>
    <x v="0"/>
    <x v="3"/>
  </r>
  <r>
    <n v="165"/>
    <s v="NET"/>
    <s v="A teacher. A boy. The beach and a heatwave that drove them all insane."/>
    <n v="17000"/>
    <n v="0"/>
    <x v="2"/>
    <x v="1"/>
    <x v="1"/>
    <n v="1452613724"/>
    <d v="2016-01-12T10:48:44"/>
    <n v="1450021724"/>
    <x v="165"/>
    <b v="0"/>
    <n v="0"/>
    <b v="0"/>
    <s v="film &amp; video/drama"/>
    <n v="0"/>
    <n v="32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d v="2017-01-15T20:49:22"/>
    <n v="1481939362"/>
    <x v="166"/>
    <b v="0"/>
    <n v="1"/>
    <b v="0"/>
    <s v="film &amp; video/drama"/>
    <n v="0.6"/>
    <n v="15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d v="2015-08-04T17:15:35"/>
    <n v="1433542535"/>
    <x v="167"/>
    <b v="0"/>
    <n v="2"/>
    <b v="0"/>
    <s v="film &amp; video/drama"/>
    <n v="1E-4"/>
    <n v="15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d v="2015-03-19T14:02:50"/>
    <n v="1424203370"/>
    <x v="168"/>
    <b v="0"/>
    <n v="3"/>
    <b v="0"/>
    <s v="film &amp; video/drama"/>
    <n v="4.0625000000000001E-2"/>
    <n v="16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d v="2014-10-18T07:07:39"/>
    <n v="1411042059"/>
    <x v="169"/>
    <b v="0"/>
    <n v="10"/>
    <b v="0"/>
    <s v="film &amp; video/drama"/>
    <n v="0.224"/>
    <n v="442.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0:28:00"/>
    <n v="1438385283"/>
    <x v="170"/>
    <b v="0"/>
    <n v="10"/>
    <b v="0"/>
    <s v="film &amp; video/drama"/>
    <n v="3.2500000000000001E-2"/>
    <n v="44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d v="2016-08-11T23:20:14"/>
    <n v="1465791614"/>
    <x v="171"/>
    <b v="0"/>
    <n v="1"/>
    <b v="0"/>
    <s v="film &amp; video/drama"/>
    <n v="2.0000000000000002E-5"/>
    <n v="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d v="2015-03-19T03:28:43"/>
    <n v="1423733323"/>
    <x v="172"/>
    <b v="0"/>
    <n v="0"/>
    <b v="0"/>
    <s v="film &amp; video/drama"/>
    <n v="0"/>
    <n v="0.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d v="2014-08-29T13:40:11"/>
    <n v="1407177611"/>
    <x v="175"/>
    <b v="0"/>
    <n v="26"/>
    <b v="0"/>
    <s v="film &amp; video/drama"/>
    <n v="6.4850000000000005E-2"/>
    <n v="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d v="2015-08-05T14:46:39"/>
    <n v="1436211999"/>
    <x v="176"/>
    <b v="0"/>
    <n v="0"/>
    <b v="0"/>
    <s v="film &amp; video/drama"/>
    <n v="0"/>
    <n v="648.5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d v="2015-03-23T19:08:46"/>
    <n v="1425690526"/>
    <x v="177"/>
    <b v="0"/>
    <n v="7"/>
    <b v="0"/>
    <s v="film &amp; video/drama"/>
    <n v="0.4"/>
    <n v="9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d v="2015-11-26T18:55:45"/>
    <n v="1445986545"/>
    <x v="178"/>
    <b v="0"/>
    <n v="0"/>
    <b v="0"/>
    <s v="film &amp; video/drama"/>
    <n v="0"/>
    <n v="9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d v="2015-04-13T14:00:00"/>
    <n v="1425512843"/>
    <x v="180"/>
    <b v="0"/>
    <n v="13"/>
    <b v="0"/>
    <s v="film &amp; video/drama"/>
    <n v="0.33416666666666667"/>
    <n v="3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d v="2015-06-22T12:48:15"/>
    <n v="1432403295"/>
    <x v="181"/>
    <b v="0"/>
    <n v="4"/>
    <b v="0"/>
    <s v="film &amp; video/drama"/>
    <n v="0.21092608822670172"/>
    <n v="561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d v="2017-01-06T19:17:12"/>
    <n v="1481156232"/>
    <x v="182"/>
    <b v="0"/>
    <n v="0"/>
    <b v="0"/>
    <s v="film &amp; video/drama"/>
    <n v="0"/>
    <n v="361"/>
    <x v="0"/>
    <x v="3"/>
  </r>
  <r>
    <n v="183"/>
    <s v="Three Little Words"/>
    <s v="Don't kill me until I meet my Dad"/>
    <n v="12500"/>
    <n v="4482"/>
    <x v="2"/>
    <x v="1"/>
    <x v="1"/>
    <n v="1417033610"/>
    <d v="2014-11-26T15:26:50"/>
    <n v="1414438010"/>
    <x v="183"/>
    <b v="0"/>
    <n v="12"/>
    <b v="0"/>
    <s v="film &amp; video/drama"/>
    <n v="0.35855999999999999"/>
    <n v="224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d v="2014-08-31T22:59:00"/>
    <n v="1404586762"/>
    <x v="184"/>
    <b v="0"/>
    <n v="2"/>
    <b v="0"/>
    <s v="film &amp; video/drama"/>
    <n v="3.4000000000000002E-2"/>
    <n v="2266.5"/>
    <x v="0"/>
    <x v="3"/>
  </r>
  <r>
    <n v="185"/>
    <s v="BLANK Short Movie"/>
    <s v="Love has no boundaries!"/>
    <n v="40000"/>
    <n v="2200"/>
    <x v="2"/>
    <x v="10"/>
    <x v="8"/>
    <n v="1471557139"/>
    <d v="2016-08-18T16:52:19"/>
    <n v="1468965139"/>
    <x v="185"/>
    <b v="0"/>
    <n v="10"/>
    <b v="0"/>
    <s v="film &amp; video/drama"/>
    <n v="5.5E-2"/>
    <n v="112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d v="2017-03-03T15:00:00"/>
    <n v="1485977434"/>
    <x v="186"/>
    <b v="0"/>
    <n v="0"/>
    <b v="0"/>
    <s v="film &amp; video/drama"/>
    <n v="0"/>
    <n v="11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d v="2015-07-21T01:59:00"/>
    <n v="1435383457"/>
    <x v="187"/>
    <b v="0"/>
    <n v="5"/>
    <b v="0"/>
    <s v="film &amp; video/drama"/>
    <n v="0.16"/>
    <n v="4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d v="2014-09-04T23:23:35"/>
    <n v="1407299015"/>
    <x v="188"/>
    <b v="0"/>
    <n v="0"/>
    <b v="0"/>
    <s v="film &amp; video/drama"/>
    <n v="0"/>
    <n v="4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1:34:37"/>
    <n v="1467736477"/>
    <x v="189"/>
    <b v="0"/>
    <n v="5"/>
    <b v="0"/>
    <s v="film &amp; video/drama"/>
    <n v="6.8999999999999997E-4"/>
    <n v="172.5"/>
    <x v="0"/>
    <x v="3"/>
  </r>
  <r>
    <n v="190"/>
    <s v="REGIONRAT, the movie"/>
    <s v="Because hope can be a 4 letter word"/>
    <n v="12000"/>
    <n v="50"/>
    <x v="2"/>
    <x v="0"/>
    <x v="0"/>
    <n v="1466091446"/>
    <d v="2016-06-16T10:37:26"/>
    <n v="1465227446"/>
    <x v="190"/>
    <b v="0"/>
    <n v="1"/>
    <b v="0"/>
    <s v="film &amp; video/drama"/>
    <n v="4.1666666666666666E-3"/>
    <n v="197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d v="2015-10-02T05:35:38"/>
    <n v="1440326138"/>
    <x v="191"/>
    <b v="0"/>
    <n v="3"/>
    <b v="0"/>
    <s v="film &amp; video/drama"/>
    <n v="0.05"/>
    <n v="1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4:00:32"/>
    <n v="1410980432"/>
    <x v="192"/>
    <b v="0"/>
    <n v="3"/>
    <b v="0"/>
    <s v="film &amp; video/drama"/>
    <n v="1.7E-5"/>
    <n v="133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d v="2014-11-28T18:26:06"/>
    <n v="1412029566"/>
    <x v="193"/>
    <b v="0"/>
    <n v="0"/>
    <b v="0"/>
    <s v="film &amp; video/drama"/>
    <n v="0"/>
    <n v="8.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d v="2016-03-06T18:55:31"/>
    <n v="1452124531"/>
    <x v="194"/>
    <b v="0"/>
    <n v="3"/>
    <b v="0"/>
    <s v="film &amp; video/drama"/>
    <n v="1.1999999999999999E-3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d v="2015-07-10T11:05:32"/>
    <n v="1431360332"/>
    <x v="195"/>
    <b v="0"/>
    <n v="0"/>
    <b v="0"/>
    <s v="film &amp; video/drama"/>
    <n v="0"/>
    <n v="1.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d v="2015-10-10T16:00:00"/>
    <n v="1442062898"/>
    <x v="196"/>
    <b v="0"/>
    <n v="19"/>
    <b v="0"/>
    <s v="film &amp; video/drama"/>
    <n v="0.41857142857142859"/>
    <n v="73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16:00:00"/>
    <n v="1483734100"/>
    <x v="197"/>
    <b v="0"/>
    <n v="8"/>
    <b v="0"/>
    <s v="film &amp; video/drama"/>
    <n v="0.1048"/>
    <n v="863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d v="2014-10-05T04:12:02"/>
    <n v="1409908322"/>
    <x v="198"/>
    <b v="0"/>
    <n v="6"/>
    <b v="0"/>
    <s v="film &amp; video/drama"/>
    <n v="1.116E-2"/>
    <n v="27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d v="2016-08-31T21:58:22"/>
    <n v="1470106702"/>
    <x v="199"/>
    <b v="0"/>
    <n v="0"/>
    <b v="0"/>
    <s v="film &amp; video/drama"/>
    <n v="0"/>
    <n v="139.5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d v="2014-09-14T21:00:03"/>
    <n v="1408154403"/>
    <x v="200"/>
    <b v="0"/>
    <n v="18"/>
    <b v="0"/>
    <s v="film &amp; video/drama"/>
    <n v="0.26192500000000002"/>
    <n v="785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d v="2015-02-08T14:38:49"/>
    <n v="1421696329"/>
    <x v="201"/>
    <b v="0"/>
    <n v="7"/>
    <b v="0"/>
    <s v="film &amp; video/drama"/>
    <n v="0.58461538461538465"/>
    <n v="975.77499999999998"/>
    <x v="0"/>
    <x v="3"/>
  </r>
  <r>
    <n v="202"/>
    <s v="Modern Gangsters"/>
    <s v="new web series created by jonney terry"/>
    <n v="6000"/>
    <n v="0"/>
    <x v="2"/>
    <x v="0"/>
    <x v="0"/>
    <n v="1444337940"/>
    <d v="2015-10-08T15:59:00"/>
    <n v="1441750564"/>
    <x v="202"/>
    <b v="0"/>
    <n v="0"/>
    <b v="0"/>
    <s v="film &amp; video/drama"/>
    <n v="0"/>
    <n v="19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d v="2015-01-29T15:21:04"/>
    <n v="1417378864"/>
    <x v="203"/>
    <b v="0"/>
    <n v="8"/>
    <b v="0"/>
    <s v="film &amp; video/drama"/>
    <n v="0.2984"/>
    <n v="37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d v="2016-08-04T09:00:03"/>
    <n v="1467727203"/>
    <x v="204"/>
    <b v="0"/>
    <n v="1293"/>
    <b v="0"/>
    <s v="film &amp; video/drama"/>
    <n v="0.50721666666666665"/>
    <n v="76455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d v="2015-10-06T10:10:22"/>
    <n v="1441120222"/>
    <x v="205"/>
    <b v="0"/>
    <n v="17"/>
    <b v="0"/>
    <s v="film &amp; video/drama"/>
    <n v="0.16250000000000001"/>
    <n v="76732.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d v="2016-08-05T19:06:23"/>
    <n v="1468627583"/>
    <x v="206"/>
    <b v="0"/>
    <n v="0"/>
    <b v="0"/>
    <s v="film &amp; video/drama"/>
    <n v="0"/>
    <n v="6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d v="2015-01-03T23:43:58"/>
    <n v="1417754638"/>
    <x v="207"/>
    <b v="0"/>
    <n v="13"/>
    <b v="0"/>
    <s v="film &amp; video/drama"/>
    <n v="0.15214285714285714"/>
    <n v="1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d v="2014-12-16T03:52:47"/>
    <n v="1416127967"/>
    <x v="208"/>
    <b v="0"/>
    <n v="0"/>
    <b v="0"/>
    <s v="film &amp; video/drama"/>
    <n v="0"/>
    <n v="106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d v="2015-10-01T00:00:00"/>
    <n v="1441157592"/>
    <x v="210"/>
    <b v="0"/>
    <n v="33"/>
    <b v="0"/>
    <s v="film &amp; video/drama"/>
    <n v="0.2525"/>
    <n v="1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d v="2015-09-18T22:50:17"/>
    <n v="1440042617"/>
    <x v="211"/>
    <b v="0"/>
    <n v="12"/>
    <b v="0"/>
    <s v="film &amp; video/drama"/>
    <n v="0.44600000000000001"/>
    <n v="263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d v="2016-04-16T15:08:40"/>
    <n v="1455656920"/>
    <x v="212"/>
    <b v="0"/>
    <n v="1"/>
    <b v="0"/>
    <s v="film &amp; video/drama"/>
    <n v="1.5873015873015873E-4"/>
    <n v="1115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d v="2015-08-16T09:06:41"/>
    <n v="1437142547"/>
    <x v="213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d v="2015-03-06T10:22:29"/>
    <n v="1420471349"/>
    <x v="214"/>
    <b v="0"/>
    <n v="1"/>
    <b v="0"/>
    <s v="film &amp; video/drama"/>
    <n v="8.0000000000000007E-5"/>
    <n v="1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d v="2016-02-17T18:59:00"/>
    <n v="1452058282"/>
    <x v="215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17:00:37"/>
    <n v="1425423637"/>
    <x v="216"/>
    <b v="0"/>
    <n v="84"/>
    <b v="0"/>
    <s v="film &amp; video/drama"/>
    <n v="0.55698440000000005"/>
    <n v="13929.61"/>
    <x v="0"/>
    <x v="3"/>
  </r>
  <r>
    <n v="217"/>
    <s v="Bitch"/>
    <s v="A roadmovie by paw"/>
    <n v="100000"/>
    <n v="11943"/>
    <x v="2"/>
    <x v="11"/>
    <x v="9"/>
    <n v="1419780149"/>
    <d v="2014-12-28T10:22:29"/>
    <n v="1417101749"/>
    <x v="217"/>
    <b v="0"/>
    <n v="38"/>
    <b v="0"/>
    <s v="film &amp; video/drama"/>
    <n v="0.11942999999999999"/>
    <n v="19896.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d v="2015-05-15T10:04:49"/>
    <n v="1426518289"/>
    <x v="218"/>
    <b v="0"/>
    <n v="1"/>
    <b v="0"/>
    <s v="film &amp; video/drama"/>
    <n v="0.02"/>
    <n v="6021.5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d v="2016-04-01T01:59:00"/>
    <n v="1456732225"/>
    <x v="219"/>
    <b v="0"/>
    <n v="76"/>
    <b v="0"/>
    <s v="film &amp; video/drama"/>
    <n v="0.17630000000000001"/>
    <n v="445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d v="2015-08-20T15:06:00"/>
    <n v="1436542030"/>
    <x v="220"/>
    <b v="0"/>
    <n v="3"/>
    <b v="0"/>
    <s v="film &amp; video/drama"/>
    <n v="7.1999999999999998E-3"/>
    <n v="4587.5"/>
    <x v="0"/>
    <x v="3"/>
  </r>
  <r>
    <n v="221"/>
    <s v="Archetypes"/>
    <s v="Film about Schizophrenia with Surreal Twists!"/>
    <n v="50000"/>
    <n v="0"/>
    <x v="2"/>
    <x v="0"/>
    <x v="0"/>
    <n v="1427569564"/>
    <d v="2015-03-28T14:06:04"/>
    <n v="1422389164"/>
    <x v="221"/>
    <b v="0"/>
    <n v="0"/>
    <b v="0"/>
    <s v="film &amp; video/drama"/>
    <n v="0"/>
    <n v="18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d v="2016-05-21T20:05:00"/>
    <n v="1461287350"/>
    <x v="223"/>
    <b v="0"/>
    <n v="0"/>
    <b v="0"/>
    <s v="film &amp; video/drama"/>
    <n v="0"/>
    <n v="6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d v="2015-07-09T16:27:21"/>
    <n v="1433885241"/>
    <x v="227"/>
    <b v="0"/>
    <n v="0"/>
    <b v="0"/>
    <s v="film &amp; video/drama"/>
    <n v="0"/>
    <n v="125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d v="2016-01-02T18:00:51"/>
    <n v="1449183651"/>
    <x v="231"/>
    <b v="0"/>
    <n v="0"/>
    <b v="0"/>
    <s v="film &amp; video/drama"/>
    <n v="0"/>
    <n v="3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d v="2015-02-27T14:49:06"/>
    <n v="1422474546"/>
    <x v="232"/>
    <b v="0"/>
    <n v="7"/>
    <b v="0"/>
    <s v="film &amp; video/drama"/>
    <n v="2.75E-2"/>
    <n v="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d v="2016-09-29T16:52:52"/>
    <n v="1472593972"/>
    <x v="233"/>
    <b v="0"/>
    <n v="0"/>
    <b v="0"/>
    <s v="film &amp; video/drama"/>
    <n v="0"/>
    <n v="5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d v="2015-06-20T19:50:59"/>
    <n v="1431391859"/>
    <x v="234"/>
    <b v="0"/>
    <n v="5"/>
    <b v="0"/>
    <s v="film &amp; video/drama"/>
    <n v="0.40100000000000002"/>
    <n v="2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d v="2015-07-09T16:48:17"/>
    <n v="1433886497"/>
    <x v="235"/>
    <b v="0"/>
    <n v="0"/>
    <b v="0"/>
    <s v="film &amp; video/drama"/>
    <n v="0"/>
    <n v="200.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d v="2016-03-08T08:51:09"/>
    <n v="1452261069"/>
    <x v="237"/>
    <b v="0"/>
    <n v="1"/>
    <b v="0"/>
    <s v="film &amp; video/drama"/>
    <n v="3.3333333333333335E-3"/>
    <n v="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d v="2016-12-30T04:00:00"/>
    <n v="1481324760"/>
    <x v="238"/>
    <b v="0"/>
    <n v="0"/>
    <b v="0"/>
    <s v="film &amp; video/drama"/>
    <n v="0"/>
    <n v="2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d v="2015-11-08T07:00:00"/>
    <n v="1445308730"/>
    <x v="239"/>
    <b v="0"/>
    <n v="5"/>
    <b v="0"/>
    <s v="film &amp; video/drama"/>
    <n v="0.25"/>
    <n v="1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2:00:11"/>
    <n v="1363885211"/>
    <x v="240"/>
    <b v="1"/>
    <n v="137"/>
    <b v="1"/>
    <s v="film &amp; video/documentary"/>
    <n v="1.0763413333333334"/>
    <n v="8197.560000000001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1:45:04"/>
    <n v="1415292304"/>
    <x v="241"/>
    <b v="1"/>
    <n v="376"/>
    <b v="1"/>
    <s v="film &amp; video/documentary"/>
    <n v="1.1263736263736264"/>
    <n v="28572.56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d v="2011-12-20T06:49:50"/>
    <n v="1321357790"/>
    <x v="242"/>
    <b v="1"/>
    <n v="202"/>
    <b v="1"/>
    <s v="film &amp; video/documentary"/>
    <n v="1.1346153846153846"/>
    <n v="27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d v="2014-02-21T20:08:24"/>
    <n v="1390439304"/>
    <x v="243"/>
    <b v="1"/>
    <n v="328"/>
    <b v="1"/>
    <s v="film &amp; video/documentary"/>
    <n v="1.0259199999999999"/>
    <n v="201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2:06:00"/>
    <n v="1265269559"/>
    <x v="244"/>
    <b v="1"/>
    <n v="84"/>
    <b v="1"/>
    <s v="film &amp; video/documentary"/>
    <n v="1.1375714285714287"/>
    <n v="14814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5T20:16:25"/>
    <n v="1342487785"/>
    <x v="245"/>
    <b v="1"/>
    <n v="96"/>
    <b v="1"/>
    <s v="film &amp; video/documentary"/>
    <n v="1.0371999999999999"/>
    <n v="4583.7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d v="2010-12-18T04:43:25"/>
    <n v="1288341805"/>
    <x v="246"/>
    <b v="1"/>
    <n v="223"/>
    <b v="1"/>
    <s v="film &amp; video/documentary"/>
    <n v="3.0546000000000002"/>
    <n v="10229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d v="2010-10-15T22:39:00"/>
    <n v="1284042614"/>
    <x v="247"/>
    <b v="1"/>
    <n v="62"/>
    <b v="1"/>
    <s v="film &amp; video/documentary"/>
    <n v="1.341"/>
    <n v="109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3:35:09"/>
    <n v="1322073309"/>
    <x v="248"/>
    <b v="1"/>
    <n v="146"/>
    <b v="1"/>
    <s v="film &amp; video/documentary"/>
    <n v="1.0133294117647058"/>
    <n v="4641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2:40:00"/>
    <n v="1275603020"/>
    <x v="249"/>
    <b v="1"/>
    <n v="235"/>
    <b v="1"/>
    <s v="film &amp; video/documentary"/>
    <n v="1.1292"/>
    <n v="48712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d v="2013-06-06T08:34:51"/>
    <n v="1367933691"/>
    <x v="250"/>
    <b v="1"/>
    <n v="437"/>
    <b v="1"/>
    <s v="film &amp; video/documentary"/>
    <n v="1.0558333333333334"/>
    <n v="21483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d v="2012-05-16T14:00:00"/>
    <n v="1334429646"/>
    <x v="251"/>
    <b v="1"/>
    <n v="77"/>
    <b v="1"/>
    <s v="film &amp; video/documentary"/>
    <n v="1.2557142857142858"/>
    <n v="1803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d v="2010-05-31T22:59:00"/>
    <n v="1269878058"/>
    <x v="252"/>
    <b v="1"/>
    <n v="108"/>
    <b v="1"/>
    <s v="film &amp; video/documentary"/>
    <n v="1.8455999999999999"/>
    <n v="6811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0:37:15"/>
    <n v="1326728235"/>
    <x v="253"/>
    <b v="1"/>
    <n v="7"/>
    <b v="1"/>
    <s v="film &amp; video/documentary"/>
    <n v="1.0073333333333334"/>
    <n v="5369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d v="2015-10-16T21:00:00"/>
    <n v="1442443910"/>
    <x v="254"/>
    <b v="1"/>
    <n v="314"/>
    <b v="1"/>
    <s v="film &amp; video/documentary"/>
    <n v="1.1694724999999999"/>
    <n v="14789.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d v="2011-03-16T06:38:02"/>
    <n v="1297687082"/>
    <x v="255"/>
    <b v="1"/>
    <n v="188"/>
    <b v="1"/>
    <s v="film &amp; video/documentary"/>
    <n v="1.0673325"/>
    <n v="1830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d v="2013-03-16T13:27:47"/>
    <n v="1360866467"/>
    <x v="256"/>
    <b v="1"/>
    <n v="275"/>
    <b v="1"/>
    <s v="film &amp; video/documentary"/>
    <n v="1.391"/>
    <n v="13310.8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0:02:42"/>
    <n v="1461078162"/>
    <x v="257"/>
    <b v="1"/>
    <n v="560"/>
    <b v="1"/>
    <s v="film &amp; video/documentary"/>
    <n v="1.0672648571428571"/>
    <n v="27718.6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d v="2011-06-17T20:14:26"/>
    <n v="1305767666"/>
    <x v="258"/>
    <b v="1"/>
    <n v="688"/>
    <b v="1"/>
    <s v="film &amp; video/documentary"/>
    <n v="1.9114"/>
    <n v="47348.1349999999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2:42:49"/>
    <n v="1425922969"/>
    <x v="259"/>
    <b v="1"/>
    <n v="942"/>
    <b v="1"/>
    <s v="film &amp; video/documentary"/>
    <n v="1.3193789333333332"/>
    <n v="78147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d v="2010-07-17T04:59:00"/>
    <n v="1275415679"/>
    <x v="260"/>
    <b v="1"/>
    <n v="88"/>
    <b v="1"/>
    <s v="film &amp; video/documentary"/>
    <n v="1.0640000000000001"/>
    <n v="54796.7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d v="2012-06-07T09:55:00"/>
    <n v="1334783704"/>
    <x v="261"/>
    <b v="1"/>
    <n v="220"/>
    <b v="1"/>
    <s v="film &amp; video/documentary"/>
    <n v="1.0740000000000001"/>
    <n v="16060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d v="2011-02-26T00:57:08"/>
    <n v="1294811828"/>
    <x v="262"/>
    <b v="1"/>
    <n v="145"/>
    <b v="1"/>
    <s v="film &amp; video/documentary"/>
    <n v="2.4"/>
    <n v="137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17:54:54"/>
    <n v="1346194494"/>
    <x v="263"/>
    <b v="1"/>
    <n v="963"/>
    <b v="1"/>
    <s v="film &amp; video/documentary"/>
    <n v="1.1808107999999999"/>
    <n v="177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09:53:15"/>
    <n v="1334155995"/>
    <x v="264"/>
    <b v="1"/>
    <n v="91"/>
    <b v="1"/>
    <s v="film &amp; video/documentary"/>
    <n v="1.1819999999999999"/>
    <n v="17715.1350000000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15:16:00"/>
    <n v="1269928430"/>
    <x v="265"/>
    <b v="1"/>
    <n v="58"/>
    <b v="1"/>
    <s v="film &amp; video/documentary"/>
    <n v="1.111"/>
    <n v="5732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2T22:51:00"/>
    <n v="1264565507"/>
    <x v="266"/>
    <b v="1"/>
    <n v="36"/>
    <b v="1"/>
    <s v="film &amp; video/documentary"/>
    <n v="1.4550000000000001"/>
    <n v="350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d v="2014-06-25T05:51:39"/>
    <n v="1401101499"/>
    <x v="267"/>
    <b v="1"/>
    <n v="165"/>
    <b v="1"/>
    <s v="film &amp; video/documentary"/>
    <n v="1.3162883248730965"/>
    <n v="7210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d v="2011-11-06T23:39:38"/>
    <n v="1316749178"/>
    <x v="268"/>
    <b v="1"/>
    <n v="111"/>
    <b v="1"/>
    <s v="film &amp; video/documentary"/>
    <n v="1.1140000000000001"/>
    <n v="9267.720000000001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d v="2017-02-21T23:43:42"/>
    <n v="1485146622"/>
    <x v="269"/>
    <b v="1"/>
    <n v="1596"/>
    <b v="1"/>
    <s v="film &amp; video/documentary"/>
    <n v="1.4723377"/>
    <n v="76401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d v="2011-05-24T23:00:00"/>
    <n v="1301950070"/>
    <x v="270"/>
    <b v="1"/>
    <n v="61"/>
    <b v="1"/>
    <s v="film &amp; video/documentary"/>
    <n v="1.5260869565217392"/>
    <n v="75371.88499999999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d v="2014-01-02T03:00:00"/>
    <n v="1386123861"/>
    <x v="271"/>
    <b v="1"/>
    <n v="287"/>
    <b v="1"/>
    <s v="film &amp; video/documentary"/>
    <n v="1.0468"/>
    <n v="1745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3:49:00"/>
    <n v="1267220191"/>
    <x v="272"/>
    <b v="1"/>
    <n v="65"/>
    <b v="1"/>
    <s v="film &amp; video/documentary"/>
    <n v="1.7743366666666667"/>
    <n v="18363.505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06:57:46"/>
    <n v="1307102266"/>
    <x v="273"/>
    <b v="1"/>
    <n v="118"/>
    <b v="1"/>
    <s v="film &amp; video/documentary"/>
    <n v="1.077758"/>
    <n v="5355.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d v="2012-04-05T01:59:00"/>
    <n v="1330638829"/>
    <x v="274"/>
    <b v="1"/>
    <n v="113"/>
    <b v="1"/>
    <s v="film &amp; video/documentary"/>
    <n v="1.56"/>
    <n v="5814.395000000000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d v="2012-11-09T20:46:06"/>
    <n v="1349916366"/>
    <x v="275"/>
    <b v="1"/>
    <n v="332"/>
    <b v="1"/>
    <s v="film &amp; video/documentary"/>
    <n v="1.08395"/>
    <n v="1395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d v="2012-04-27T19:57:54"/>
    <n v="1330394274"/>
    <x v="276"/>
    <b v="1"/>
    <n v="62"/>
    <b v="1"/>
    <s v="film &amp; video/documentary"/>
    <n v="1.476"/>
    <n v="13791.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d v="2015-05-23T16:23:39"/>
    <n v="1429824219"/>
    <x v="277"/>
    <b v="1"/>
    <n v="951"/>
    <b v="1"/>
    <s v="film &amp; video/documentary"/>
    <n v="1.1038153846153846"/>
    <n v="3882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d v="2012-10-11T19:58:59"/>
    <n v="1347411539"/>
    <x v="278"/>
    <b v="1"/>
    <n v="415"/>
    <b v="1"/>
    <s v="film &amp; video/documentary"/>
    <n v="1.5034814814814814"/>
    <n v="5617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6T21:01:00"/>
    <n v="1485237096"/>
    <x v="279"/>
    <b v="1"/>
    <n v="305"/>
    <b v="1"/>
    <s v="film &amp; video/documentary"/>
    <n v="1.5731829411764706"/>
    <n v="33669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d v="2014-05-30T09:10:35"/>
    <n v="1397571035"/>
    <x v="280"/>
    <b v="1"/>
    <n v="2139"/>
    <b v="1"/>
    <s v="film &amp; video/documentary"/>
    <n v="1.5614399999999999"/>
    <n v="71926.05499999999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4:26:00"/>
    <n v="1242532513"/>
    <x v="281"/>
    <b v="1"/>
    <n v="79"/>
    <b v="1"/>
    <s v="film &amp; video/documentary"/>
    <n v="1.2058763636363636"/>
    <n v="61870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d v="2010-02-22T17:00:00"/>
    <n v="1263679492"/>
    <x v="282"/>
    <b v="1"/>
    <n v="179"/>
    <b v="1"/>
    <s v="film &amp; video/documentary"/>
    <n v="1.0118888888888888"/>
    <n v="26083.66"/>
    <x v="0"/>
    <x v="4"/>
  </r>
  <r>
    <n v="283"/>
    <s v="SOLE SURVIVOR"/>
    <s v="What is the impact of survivorship on the human condition?"/>
    <n v="18000"/>
    <n v="20569.05"/>
    <x v="0"/>
    <x v="0"/>
    <x v="0"/>
    <n v="1306904340"/>
    <d v="2011-05-31T23:59:00"/>
    <n v="1305219744"/>
    <x v="283"/>
    <b v="1"/>
    <n v="202"/>
    <b v="1"/>
    <s v="film &amp; video/documentary"/>
    <n v="1.142725"/>
    <n v="33052.0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d v="2012-01-21T12:43:00"/>
    <n v="1325007780"/>
    <x v="284"/>
    <b v="1"/>
    <n v="760"/>
    <b v="1"/>
    <s v="film &amp; video/documentary"/>
    <n v="1.0462615"/>
    <n v="31209.7549999999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d v="2013-09-19T13:08:48"/>
    <n v="1377022128"/>
    <x v="285"/>
    <b v="1"/>
    <n v="563"/>
    <b v="1"/>
    <s v="film &amp; video/documentary"/>
    <n v="2.2882507142857142"/>
    <n v="36942.98500000000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d v="2013-03-25T13:35:24"/>
    <n v="1360352124"/>
    <x v="286"/>
    <b v="1"/>
    <n v="135"/>
    <b v="1"/>
    <s v="film &amp; video/documentary"/>
    <n v="1.0915333333333332"/>
    <n v="24204.254999999997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d v="2012-11-01T23:00:00"/>
    <n v="1349160018"/>
    <x v="287"/>
    <b v="1"/>
    <n v="290"/>
    <b v="1"/>
    <s v="film &amp; video/documentary"/>
    <n v="1.7629999999999999"/>
    <n v="2140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5T23:03:13"/>
    <n v="1337659393"/>
    <x v="288"/>
    <b v="1"/>
    <n v="447"/>
    <b v="1"/>
    <s v="film &amp; video/documentary"/>
    <n v="1.0321061999999999"/>
    <n v="39025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d v="2013-11-02T05:57:14"/>
    <n v="1380797834"/>
    <x v="289"/>
    <b v="1"/>
    <n v="232"/>
    <b v="1"/>
    <s v="film &amp; video/documentary"/>
    <n v="1.0482"/>
    <n v="33664.15499999999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d v="2011-02-02T02:59:00"/>
    <n v="1292316697"/>
    <x v="290"/>
    <b v="1"/>
    <n v="168"/>
    <b v="1"/>
    <s v="film &amp; video/documentary"/>
    <n v="1.0668444444444445"/>
    <n v="10261.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d v="2013-04-30T19:01:00"/>
    <n v="1365791246"/>
    <x v="291"/>
    <b v="1"/>
    <n v="128"/>
    <b v="1"/>
    <s v="film &amp; video/documentary"/>
    <n v="1.2001999999999999"/>
    <n v="5400.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d v="2011-10-28T22:59:00"/>
    <n v="1317064599"/>
    <x v="292"/>
    <b v="1"/>
    <n v="493"/>
    <b v="1"/>
    <s v="film &amp; video/documentary"/>
    <n v="1.0150693333333334"/>
    <n v="41065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d v="2014-04-20T11:01:54"/>
    <n v="1395417714"/>
    <x v="293"/>
    <b v="1"/>
    <n v="131"/>
    <b v="1"/>
    <s v="film &amp; video/documentary"/>
    <n v="1.0138461538461538"/>
    <n v="51245.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1:00:00"/>
    <n v="1276480894"/>
    <x v="294"/>
    <b v="1"/>
    <n v="50"/>
    <b v="1"/>
    <s v="film &amp; video/documentary"/>
    <n v="1"/>
    <n v="1568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0-31T19:00:00"/>
    <n v="1378080409"/>
    <x v="295"/>
    <b v="1"/>
    <n v="665"/>
    <b v="1"/>
    <s v="film &amp; video/documentary"/>
    <n v="1.3310911999999999"/>
    <n v="357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d v="2012-09-07T06:24:43"/>
    <n v="1344857083"/>
    <x v="296"/>
    <b v="1"/>
    <n v="129"/>
    <b v="1"/>
    <s v="film &amp; video/documentary"/>
    <n v="1.187262"/>
    <n v="48118.05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d v="2015-04-30T22:59:00"/>
    <n v="1427390901"/>
    <x v="297"/>
    <b v="1"/>
    <n v="142"/>
    <b v="1"/>
    <s v="film &amp; video/documentary"/>
    <n v="1.0064"/>
    <n v="24904.775000000001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d v="2014-05-09T16:00:00"/>
    <n v="1394536048"/>
    <x v="298"/>
    <b v="1"/>
    <n v="2436"/>
    <b v="1"/>
    <s v="film &amp; video/documentary"/>
    <n v="1.089324126984127"/>
    <n v="78691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1:24:20"/>
    <n v="1287379460"/>
    <x v="299"/>
    <b v="1"/>
    <n v="244"/>
    <b v="1"/>
    <s v="film &amp; video/documentary"/>
    <n v="1.789525"/>
    <n v="77575.04499999999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18:02:18"/>
    <n v="1301007738"/>
    <x v="300"/>
    <b v="1"/>
    <n v="298"/>
    <b v="1"/>
    <s v="film &amp; video/documentary"/>
    <n v="1.0172264"/>
    <n v="21662.9550000000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d v="2013-03-19T11:42:15"/>
    <n v="1360258935"/>
    <x v="301"/>
    <b v="1"/>
    <n v="251"/>
    <b v="1"/>
    <s v="film &amp; video/documentary"/>
    <n v="1.1873499999999999"/>
    <n v="20433.10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15:33:58"/>
    <n v="1327523638"/>
    <x v="302"/>
    <b v="1"/>
    <n v="108"/>
    <b v="1"/>
    <s v="film &amp; video/documentary"/>
    <n v="1.0045999999999999"/>
    <n v="12740.77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d v="2012-06-01T20:42:26"/>
    <n v="1336009346"/>
    <x v="303"/>
    <b v="1"/>
    <n v="82"/>
    <b v="1"/>
    <s v="film &amp; video/documentary"/>
    <n v="1.3746666666666667"/>
    <n v="708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d v="2012-08-31T21:00:00"/>
    <n v="1343096197"/>
    <x v="304"/>
    <b v="1"/>
    <n v="74"/>
    <b v="1"/>
    <s v="film &amp; video/documentary"/>
    <n v="2.3164705882352941"/>
    <n v="6000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d v="2012-03-10T10:07:29"/>
    <n v="1328800049"/>
    <x v="305"/>
    <b v="1"/>
    <n v="189"/>
    <b v="1"/>
    <s v="film &amp; video/documentary"/>
    <n v="1.3033333333333332"/>
    <n v="8825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d v="2013-03-20T14:05:33"/>
    <n v="1362081933"/>
    <x v="306"/>
    <b v="1"/>
    <n v="80"/>
    <b v="1"/>
    <s v="film &amp; video/documentary"/>
    <n v="2.9289999999999998"/>
    <n v="6352"/>
    <x v="0"/>
    <x v="4"/>
  </r>
  <r>
    <n v="307"/>
    <s v="Grammar Revolution"/>
    <s v="Why is grammar important?"/>
    <n v="22000"/>
    <n v="24490"/>
    <x v="0"/>
    <x v="0"/>
    <x v="0"/>
    <n v="1360276801"/>
    <d v="2013-02-07T17:40:01"/>
    <n v="1357684801"/>
    <x v="307"/>
    <b v="1"/>
    <n v="576"/>
    <b v="1"/>
    <s v="film &amp; video/documentary"/>
    <n v="1.1131818181818183"/>
    <n v="13709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d v="2011-03-10T11:40:10"/>
    <n v="1295887210"/>
    <x v="308"/>
    <b v="1"/>
    <n v="202"/>
    <b v="1"/>
    <s v="film &amp; video/documentary"/>
    <n v="1.0556666666666668"/>
    <n v="1857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d v="2012-09-03T13:02:14"/>
    <n v="1344880934"/>
    <x v="309"/>
    <b v="1"/>
    <n v="238"/>
    <b v="1"/>
    <s v="film &amp; video/documentary"/>
    <n v="1.1894444444444445"/>
    <n v="1703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d v="2011-10-19T21:00:00"/>
    <n v="1317788623"/>
    <x v="310"/>
    <b v="1"/>
    <n v="36"/>
    <b v="1"/>
    <s v="film &amp; video/documentary"/>
    <n v="1.04129"/>
    <n v="11225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d v="2012-01-01T02:59:00"/>
    <n v="1321852592"/>
    <x v="311"/>
    <b v="1"/>
    <n v="150"/>
    <b v="1"/>
    <s v="film &amp; video/documentary"/>
    <n v="1.0410165"/>
    <n v="10930.81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16:03:52"/>
    <n v="1363381432"/>
    <x v="312"/>
    <b v="1"/>
    <n v="146"/>
    <b v="1"/>
    <s v="film &amp; video/documentary"/>
    <n v="1.1187499999999999"/>
    <n v="14885.165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0:59:00"/>
    <n v="1277702894"/>
    <x v="313"/>
    <b v="1"/>
    <n v="222"/>
    <b v="1"/>
    <s v="film &amp; video/documentary"/>
    <n v="1.0473529411764706"/>
    <n v="13377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4:59:48"/>
    <n v="1359575988"/>
    <x v="314"/>
    <b v="1"/>
    <n v="120"/>
    <b v="1"/>
    <s v="film &amp; video/documentary"/>
    <n v="3.8515000000000001"/>
    <n v="10828.2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d v="2012-08-22T13:32:14"/>
    <n v="1343068334"/>
    <x v="315"/>
    <b v="1"/>
    <n v="126"/>
    <b v="1"/>
    <s v="film &amp; video/documentary"/>
    <n v="1.01248"/>
    <n v="14581.7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d v="2014-12-10T23:59:00"/>
    <n v="1415398197"/>
    <x v="316"/>
    <b v="1"/>
    <n v="158"/>
    <b v="1"/>
    <s v="film &amp; video/documentary"/>
    <n v="1.1377333333333333"/>
    <n v="2118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d v="2013-12-11T11:14:43"/>
    <n v="1384186483"/>
    <x v="317"/>
    <b v="1"/>
    <n v="316"/>
    <b v="1"/>
    <s v="film &amp; video/documentary"/>
    <n v="1.0080333333333333"/>
    <n v="23653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d v="2013-03-26T18:55:51"/>
    <n v="1361753751"/>
    <x v="318"/>
    <b v="1"/>
    <n v="284"/>
    <b v="1"/>
    <s v="film &amp; video/documentary"/>
    <n v="2.8332000000000002"/>
    <n v="22203.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2:59:00"/>
    <n v="1257538029"/>
    <x v="319"/>
    <b v="1"/>
    <n v="51"/>
    <b v="1"/>
    <s v="film &amp; video/documentary"/>
    <n v="1.1268"/>
    <n v="99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18:00:00"/>
    <n v="1448284433"/>
    <x v="320"/>
    <b v="1"/>
    <n v="158"/>
    <b v="1"/>
    <s v="film &amp; video/documentary"/>
    <n v="1.0658000000000001"/>
    <n v="1347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d v="2016-11-08T06:43:06"/>
    <n v="1475577786"/>
    <x v="321"/>
    <b v="1"/>
    <n v="337"/>
    <b v="1"/>
    <s v="film &amp; video/documentary"/>
    <n v="1.0266285714285714"/>
    <n v="2862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d v="2016-05-13T08:40:48"/>
    <n v="1460554848"/>
    <x v="322"/>
    <b v="1"/>
    <n v="186"/>
    <b v="1"/>
    <s v="film &amp; video/documentary"/>
    <n v="1.0791200000000001"/>
    <n v="3145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d v="2016-12-21T02:59:00"/>
    <n v="1479886966"/>
    <x v="323"/>
    <b v="1"/>
    <n v="58"/>
    <b v="1"/>
    <s v="film &amp; video/documentary"/>
    <n v="1.2307407407407407"/>
    <n v="1681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d v="2015-08-01T10:01:48"/>
    <n v="1435590108"/>
    <x v="324"/>
    <b v="1"/>
    <n v="82"/>
    <b v="1"/>
    <s v="film &amp; video/documentary"/>
    <n v="1.016"/>
    <n v="764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d v="2016-12-19T23:30:33"/>
    <n v="1479184233"/>
    <x v="325"/>
    <b v="1"/>
    <n v="736"/>
    <b v="1"/>
    <s v="film &amp; video/documentary"/>
    <n v="1.04396"/>
    <n v="3041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d v="2017-03-14T17:57:00"/>
    <n v="1486625606"/>
    <x v="326"/>
    <b v="1"/>
    <n v="1151"/>
    <b v="1"/>
    <s v="film &amp; video/documentary"/>
    <n v="1.1292973333333334"/>
    <n v="110796.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d v="2015-03-22T03:00:00"/>
    <n v="1424669929"/>
    <x v="327"/>
    <b v="1"/>
    <n v="34"/>
    <b v="1"/>
    <s v="film &amp; video/documentary"/>
    <n v="1.3640000000000001"/>
    <n v="87425.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d v="2015-10-31T23:00:00"/>
    <n v="1443739388"/>
    <x v="328"/>
    <b v="1"/>
    <n v="498"/>
    <b v="1"/>
    <s v="film &amp; video/documentary"/>
    <n v="1.036144"/>
    <n v="41583.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d v="2015-11-06T23:00:00"/>
    <n v="1444821127"/>
    <x v="329"/>
    <b v="1"/>
    <n v="167"/>
    <b v="1"/>
    <s v="film &amp; video/documentary"/>
    <n v="1.0549999999999999"/>
    <n v="44130.40000000000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d v="2013-05-16T22:59:00"/>
    <n v="1366028563"/>
    <x v="330"/>
    <b v="1"/>
    <n v="340"/>
    <b v="1"/>
    <s v="film &amp; video/documentary"/>
    <n v="1.0182857142857142"/>
    <n v="2309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d v="2016-06-17T08:57:14"/>
    <n v="1463493434"/>
    <x v="331"/>
    <b v="1"/>
    <n v="438"/>
    <b v="1"/>
    <s v="film &amp; video/documentary"/>
    <n v="1.0660499999999999"/>
    <n v="3914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d v="2015-10-28T03:00:00"/>
    <n v="1442420377"/>
    <x v="332"/>
    <b v="1"/>
    <n v="555"/>
    <b v="1"/>
    <s v="film &amp; video/documentary"/>
    <n v="1.13015"/>
    <n v="77828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d v="2016-04-07T09:16:31"/>
    <n v="1457450191"/>
    <x v="333"/>
    <b v="1"/>
    <n v="266"/>
    <b v="1"/>
    <s v="film &amp; video/documentary"/>
    <n v="1.252275"/>
    <n v="8155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4:00:00"/>
    <n v="1428423757"/>
    <x v="334"/>
    <b v="1"/>
    <n v="69"/>
    <b v="1"/>
    <s v="film &amp; video/documentary"/>
    <n v="1.0119"/>
    <n v="3010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d v="2015-05-08T17:00:00"/>
    <n v="1428428515"/>
    <x v="335"/>
    <b v="1"/>
    <n v="80"/>
    <b v="1"/>
    <s v="film &amp; video/documentary"/>
    <n v="1.0276470588235294"/>
    <n v="942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d v="2015-11-13T10:18:38"/>
    <n v="1444832318"/>
    <x v="336"/>
    <b v="1"/>
    <n v="493"/>
    <b v="1"/>
    <s v="film &amp; video/documentary"/>
    <n v="1.1683911999999999"/>
    <n v="18972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d v="2015-03-13T21:05:08"/>
    <n v="1423710308"/>
    <x v="337"/>
    <b v="1"/>
    <n v="31"/>
    <b v="1"/>
    <s v="film &amp; video/documentary"/>
    <n v="1.0116833333333335"/>
    <n v="16122.41499999999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2T20:00:00"/>
    <n v="1468001290"/>
    <x v="338"/>
    <b v="1"/>
    <n v="236"/>
    <b v="1"/>
    <s v="film &amp; video/documentary"/>
    <n v="1.1013360000000001"/>
    <n v="9777.545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d v="2015-04-29T13:14:28"/>
    <n v="1427739268"/>
    <x v="339"/>
    <b v="1"/>
    <n v="89"/>
    <b v="1"/>
    <s v="film &amp; video/documentary"/>
    <n v="1.0808333333333333"/>
    <n v="11502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d v="2017-03-08T16:00:00"/>
    <n v="1486397007"/>
    <x v="340"/>
    <b v="1"/>
    <n v="299"/>
    <b v="1"/>
    <s v="film &amp; video/documentary"/>
    <n v="1.2502285714285715"/>
    <n v="25121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d v="2014-09-30T22:59:00"/>
    <n v="1410555998"/>
    <x v="341"/>
    <b v="1"/>
    <n v="55"/>
    <b v="1"/>
    <s v="film &amp; video/documentary"/>
    <n v="1.0671428571428572"/>
    <n v="23746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d v="2016-04-29T13:44:25"/>
    <n v="1459363465"/>
    <x v="342"/>
    <b v="1"/>
    <n v="325"/>
    <b v="1"/>
    <s v="film &amp; video/documentary"/>
    <n v="1.0036639999999999"/>
    <n v="29468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3T22:00:00"/>
    <n v="1413308545"/>
    <x v="343"/>
    <b v="1"/>
    <n v="524"/>
    <b v="1"/>
    <s v="film &amp; video/documentary"/>
    <n v="1.0202863333333334"/>
    <n v="42905.05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d v="2015-05-31T21:20:00"/>
    <n v="1429312694"/>
    <x v="344"/>
    <b v="1"/>
    <n v="285"/>
    <b v="1"/>
    <s v="film &amp; video/documentary"/>
    <n v="1.0208358208955224"/>
    <n v="32403.2949999999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d v="2015-05-20T17:39:50"/>
    <n v="1429569590"/>
    <x v="345"/>
    <b v="1"/>
    <n v="179"/>
    <b v="1"/>
    <s v="film &amp; video/documentary"/>
    <n v="1.2327586206896552"/>
    <n v="26036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d v="2015-10-14T07:00:21"/>
    <n v="1442232021"/>
    <x v="346"/>
    <b v="1"/>
    <n v="188"/>
    <b v="1"/>
    <s v="film &amp; video/documentary"/>
    <n v="1.7028880000000002"/>
    <n v="17451.94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07:53:29"/>
    <n v="1444910009"/>
    <x v="347"/>
    <b v="1"/>
    <n v="379"/>
    <b v="1"/>
    <s v="film &amp; video/documentary"/>
    <n v="1.1159049999999999"/>
    <n v="30832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d v="2015-08-21T09:05:16"/>
    <n v="1437573916"/>
    <x v="348"/>
    <b v="1"/>
    <n v="119"/>
    <b v="1"/>
    <s v="film &amp; video/documentary"/>
    <n v="1.03"/>
    <n v="27468.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d v="2017-02-24T06:58:28"/>
    <n v="1485345508"/>
    <x v="349"/>
    <b v="1"/>
    <n v="167"/>
    <b v="1"/>
    <s v="film &amp; video/documentary"/>
    <n v="1.0663570159857905"/>
    <n v="1115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d v="2016-09-10T22:59:00"/>
    <n v="1470274509"/>
    <x v="350"/>
    <b v="1"/>
    <n v="221"/>
    <b v="1"/>
    <s v="film &amp; video/documentary"/>
    <n v="1.1476"/>
    <n v="20348.5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d v="2016-04-07T17:09:14"/>
    <n v="1456614554"/>
    <x v="351"/>
    <b v="1"/>
    <n v="964"/>
    <b v="1"/>
    <s v="film &amp; video/documentary"/>
    <n v="1.2734117647058822"/>
    <n v="359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d v="2014-10-07T23:01:08"/>
    <n v="1410148868"/>
    <x v="352"/>
    <b v="1"/>
    <n v="286"/>
    <b v="1"/>
    <s v="film &amp; video/documentary"/>
    <n v="1.1656"/>
    <n v="274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15:00:19"/>
    <n v="1445367619"/>
    <x v="353"/>
    <b v="1"/>
    <n v="613"/>
    <b v="1"/>
    <s v="film &amp; video/documentary"/>
    <n v="1.0861819426615318"/>
    <n v="37558.0899999999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3:52:01"/>
    <n v="1457553121"/>
    <x v="354"/>
    <b v="1"/>
    <n v="29"/>
    <b v="1"/>
    <s v="film &amp; video/documentary"/>
    <n v="1.0394285714285714"/>
    <n v="33549.0899999999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d v="2014-12-01T03:03:14"/>
    <n v="1414738994"/>
    <x v="355"/>
    <b v="1"/>
    <n v="165"/>
    <b v="1"/>
    <s v="film &amp; video/documentary"/>
    <n v="1.1625714285714286"/>
    <n v="2216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d v="2016-03-16T13:16:33"/>
    <n v="1455563793"/>
    <x v="356"/>
    <b v="1"/>
    <n v="97"/>
    <b v="1"/>
    <s v="film &amp; video/documentary"/>
    <n v="1.0269239999999999"/>
    <n v="24195.96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0:19:57"/>
    <n v="1426396797"/>
    <x v="357"/>
    <b v="1"/>
    <n v="303"/>
    <b v="1"/>
    <s v="film &amp; video/documentary"/>
    <n v="1.74"/>
    <n v="16900.96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d v="2016-06-15T10:00:00"/>
    <n v="1463517521"/>
    <x v="358"/>
    <b v="1"/>
    <n v="267"/>
    <b v="1"/>
    <s v="film &amp; video/documentary"/>
    <n v="1.03088"/>
    <n v="3882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d v="2014-11-14T00:12:00"/>
    <n v="1414028490"/>
    <x v="359"/>
    <b v="1"/>
    <n v="302"/>
    <b v="1"/>
    <s v="film &amp; video/documentary"/>
    <n v="1.0485537190082646"/>
    <n v="38459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d v="2015-07-22T22:11:00"/>
    <n v="1433799180"/>
    <x v="360"/>
    <b v="0"/>
    <n v="87"/>
    <b v="1"/>
    <s v="film &amp; video/documentary"/>
    <n v="1.0137499999999999"/>
    <n v="1877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2T20:01:46"/>
    <n v="1414108906"/>
    <x v="361"/>
    <b v="0"/>
    <n v="354"/>
    <b v="1"/>
    <s v="film &amp; video/documentary"/>
    <n v="1.1107699999999998"/>
    <n v="25520.9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d v="2014-08-07T19:00:00"/>
    <n v="1405573391"/>
    <x v="362"/>
    <b v="0"/>
    <n v="86"/>
    <b v="1"/>
    <s v="film &amp; video/documentary"/>
    <n v="1.2415933781686497"/>
    <n v="25438.474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4:22:00"/>
    <n v="1268934736"/>
    <x v="363"/>
    <b v="0"/>
    <n v="26"/>
    <b v="1"/>
    <s v="film &amp; video/documentary"/>
    <n v="1.0133333333333334"/>
    <n v="105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d v="2014-06-20T22:59:00"/>
    <n v="1400704672"/>
    <x v="364"/>
    <b v="0"/>
    <n v="113"/>
    <b v="1"/>
    <s v="film &amp; video/documentary"/>
    <n v="1.1016142857142857"/>
    <n v="8377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d v="2014-02-28T09:33:19"/>
    <n v="1391005999"/>
    <x v="365"/>
    <b v="0"/>
    <n v="65"/>
    <b v="1"/>
    <s v="film &amp; video/documentary"/>
    <n v="1.0397333333333334"/>
    <n v="11653.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d v="2012-05-20T14:01:58"/>
    <n v="1334948518"/>
    <x v="366"/>
    <b v="0"/>
    <n v="134"/>
    <b v="1"/>
    <s v="film &amp; video/documentary"/>
    <n v="1.013157894736842"/>
    <n v="2704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d v="2013-04-30T23:59:00"/>
    <n v="1363960278"/>
    <x v="367"/>
    <b v="0"/>
    <n v="119"/>
    <b v="1"/>
    <s v="film &amp; video/documentary"/>
    <n v="1.033501"/>
    <n v="2441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08:32:02"/>
    <n v="1423405922"/>
    <x v="368"/>
    <b v="0"/>
    <n v="159"/>
    <b v="1"/>
    <s v="film &amp; video/documentary"/>
    <n v="1.04112"/>
    <n v="11674.505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d v="2012-01-15T08:14:29"/>
    <n v="1324041269"/>
    <x v="369"/>
    <b v="0"/>
    <n v="167"/>
    <b v="1"/>
    <s v="film &amp; video/documentary"/>
    <n v="1.1015569230769231"/>
    <n v="10087.0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4:05:00"/>
    <n v="1481137500"/>
    <x v="370"/>
    <b v="0"/>
    <n v="43"/>
    <b v="1"/>
    <s v="film &amp; video/documentary"/>
    <n v="1.2202"/>
    <n v="18832.5600000000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d v="2013-02-01T13:25:39"/>
    <n v="1355855139"/>
    <x v="371"/>
    <b v="0"/>
    <n v="1062"/>
    <b v="1"/>
    <s v="film &amp; video/documentary"/>
    <n v="1.1416866666666667"/>
    <n v="100879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d v="2016-04-05T11:00:00"/>
    <n v="1456408244"/>
    <x v="372"/>
    <b v="0"/>
    <n v="9"/>
    <b v="1"/>
    <s v="film &amp; video/documentary"/>
    <n v="1.2533333333333334"/>
    <n v="85814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d v="2012-07-18T16:53:18"/>
    <n v="1340056398"/>
    <x v="373"/>
    <b v="0"/>
    <n v="89"/>
    <b v="1"/>
    <s v="film &amp; video/documentary"/>
    <n v="1.0666666666666667"/>
    <n v="418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d v="2011-09-16T16:20:31"/>
    <n v="1312320031"/>
    <x v="374"/>
    <b v="0"/>
    <n v="174"/>
    <b v="1"/>
    <s v="film &amp; video/documentary"/>
    <n v="1.3065"/>
    <n v="7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2:18:00"/>
    <n v="1390088311"/>
    <x v="375"/>
    <b v="0"/>
    <n v="14"/>
    <b v="1"/>
    <s v="film &amp; video/documentary"/>
    <n v="1.2"/>
    <n v="4219.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d v="2016-08-25T05:51:56"/>
    <n v="1469443916"/>
    <x v="376"/>
    <b v="0"/>
    <n v="48"/>
    <b v="1"/>
    <s v="film &amp; video/documentary"/>
    <n v="1.0595918367346939"/>
    <n v="159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d v="2015-11-14T02:01:00"/>
    <n v="1444888868"/>
    <x v="377"/>
    <b v="0"/>
    <n v="133"/>
    <b v="1"/>
    <s v="film &amp; video/documentary"/>
    <n v="1.1439999999999999"/>
    <n v="816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d v="2016-01-25T18:52:00"/>
    <n v="1451655808"/>
    <x v="378"/>
    <b v="0"/>
    <n v="83"/>
    <b v="1"/>
    <s v="film &amp; video/documentary"/>
    <n v="1.1176666666666666"/>
    <n v="8540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d v="2012-05-03T11:31:12"/>
    <n v="1332174672"/>
    <x v="379"/>
    <b v="0"/>
    <n v="149"/>
    <b v="1"/>
    <s v="film &amp; video/documentary"/>
    <n v="1.1608000000000001"/>
    <n v="10382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2:16:32"/>
    <n v="1451409392"/>
    <x v="380"/>
    <b v="0"/>
    <n v="49"/>
    <b v="1"/>
    <s v="film &amp; video/documentary"/>
    <n v="1.415"/>
    <n v="1153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d v="2012-07-30T00:00:00"/>
    <n v="1340642717"/>
    <x v="381"/>
    <b v="0"/>
    <n v="251"/>
    <b v="1"/>
    <s v="film &amp; video/documentary"/>
    <n v="1.0472999999999999"/>
    <n v="1592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d v="2012-09-06T12:01:40"/>
    <n v="1345741300"/>
    <x v="382"/>
    <b v="0"/>
    <n v="22"/>
    <b v="1"/>
    <s v="film &amp; video/documentary"/>
    <n v="2.5583333333333331"/>
    <n v="13858.7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d v="2014-05-18T21:49:19"/>
    <n v="1398480559"/>
    <x v="383"/>
    <b v="0"/>
    <n v="48"/>
    <b v="1"/>
    <s v="film &amp; video/documentary"/>
    <n v="2.0670670670670672"/>
    <n v="18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d v="2015-01-06T13:45:47"/>
    <n v="1417977947"/>
    <x v="384"/>
    <b v="0"/>
    <n v="383"/>
    <b v="1"/>
    <s v="film &amp; video/documentary"/>
    <n v="1.1210500000000001"/>
    <n v="1224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0:01:41"/>
    <n v="1413986501"/>
    <x v="385"/>
    <b v="0"/>
    <n v="237"/>
    <b v="1"/>
    <s v="film &amp; video/documentary"/>
    <n v="1.05982"/>
    <n v="24458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d v="2015-08-10T17:49:51"/>
    <n v="1437950991"/>
    <x v="386"/>
    <b v="0"/>
    <n v="13"/>
    <b v="1"/>
    <s v="film &amp; video/documentary"/>
    <n v="1.0016666666666667"/>
    <n v="13548.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1:00:00"/>
    <n v="1436976858"/>
    <x v="387"/>
    <b v="0"/>
    <n v="562"/>
    <b v="1"/>
    <s v="film &amp; video/documentary"/>
    <n v="2.1398947368421051"/>
    <n v="40958.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d v="2016-07-27T20:49:40"/>
    <n v="1467078580"/>
    <x v="388"/>
    <b v="0"/>
    <n v="71"/>
    <b v="1"/>
    <s v="film &amp; video/documentary"/>
    <n v="1.2616000000000001"/>
    <n v="4381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17:59:00"/>
    <n v="1391477450"/>
    <x v="389"/>
    <b v="0"/>
    <n v="1510"/>
    <b v="1"/>
    <s v="film &amp; video/documentary"/>
    <n v="1.8153547058823529"/>
    <n v="64876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d v="2015-05-07T19:52:52"/>
    <n v="1429318372"/>
    <x v="390"/>
    <b v="0"/>
    <n v="14"/>
    <b v="1"/>
    <s v="film &amp; video/documentary"/>
    <n v="1"/>
    <n v="62222.0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d v="2011-12-17T19:59:00"/>
    <n v="1321578051"/>
    <x v="391"/>
    <b v="0"/>
    <n v="193"/>
    <b v="1"/>
    <s v="film &amp; video/documentary"/>
    <n v="1.0061"/>
    <n v="105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d v="2011-09-07T22:00:00"/>
    <n v="1312823571"/>
    <x v="392"/>
    <b v="0"/>
    <n v="206"/>
    <b v="1"/>
    <s v="film &amp; video/documentary"/>
    <n v="1.009027027027027"/>
    <n v="19394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d v="2013-10-10T12:00:52"/>
    <n v="1378746052"/>
    <x v="393"/>
    <b v="0"/>
    <n v="351"/>
    <b v="1"/>
    <s v="film &amp; video/documentary"/>
    <n v="1.10446"/>
    <n v="3694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d v="2016-04-17T13:38:02"/>
    <n v="1455737882"/>
    <x v="394"/>
    <b v="0"/>
    <n v="50"/>
    <b v="1"/>
    <s v="film &amp; video/documentary"/>
    <n v="1.118936170212766"/>
    <n v="3024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d v="2012-04-27T16:32:00"/>
    <n v="1332452960"/>
    <x v="395"/>
    <b v="0"/>
    <n v="184"/>
    <b v="1"/>
    <s v="film &amp; video/documentary"/>
    <n v="1.0804450000000001"/>
    <n v="8031.7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d v="2012-07-07T08:33:26"/>
    <n v="1340372006"/>
    <x v="396"/>
    <b v="0"/>
    <n v="196"/>
    <b v="1"/>
    <s v="film &amp; video/documentary"/>
    <n v="1.0666666666666667"/>
    <n v="13402.22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8-31T22:44:00"/>
    <n v="1279651084"/>
    <x v="397"/>
    <b v="0"/>
    <n v="229"/>
    <b v="1"/>
    <s v="film &amp; video/documentary"/>
    <n v="1.0390027322404372"/>
    <n v="14464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d v="2015-04-29T14:02:06"/>
    <n v="1426446126"/>
    <x v="398"/>
    <b v="0"/>
    <n v="67"/>
    <b v="1"/>
    <s v="film &amp; video/documentary"/>
    <n v="1.2516"/>
    <n v="11158.174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d v="2016-12-14T07:00:00"/>
    <n v="1479070867"/>
    <x v="399"/>
    <b v="0"/>
    <n v="95"/>
    <b v="1"/>
    <s v="film &amp; video/documentary"/>
    <n v="1.0680499999999999"/>
    <n v="1537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d v="2014-05-16T22:30:00"/>
    <n v="1397661347"/>
    <x v="400"/>
    <b v="0"/>
    <n v="62"/>
    <b v="1"/>
    <s v="film &amp; video/documentary"/>
    <n v="1.1230249999999999"/>
    <n v="16295.6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15:12:50"/>
    <n v="1310155970"/>
    <x v="401"/>
    <b v="0"/>
    <n v="73"/>
    <b v="1"/>
    <s v="film &amp; video/documentary"/>
    <n v="1.0381199999999999"/>
    <n v="31568.12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08:56:57"/>
    <n v="1444913817"/>
    <x v="402"/>
    <b v="0"/>
    <n v="43"/>
    <b v="1"/>
    <s v="film &amp; video/documentary"/>
    <n v="1.4165000000000001"/>
    <n v="27369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d v="2011-08-10T02:08:00"/>
    <n v="1308900441"/>
    <x v="403"/>
    <b v="0"/>
    <n v="70"/>
    <b v="1"/>
    <s v="film &amp; video/documentary"/>
    <n v="1.0526"/>
    <n v="404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d v="2014-02-05T18:04:00"/>
    <n v="1389107062"/>
    <x v="404"/>
    <b v="0"/>
    <n v="271"/>
    <b v="1"/>
    <s v="film &amp; video/documentary"/>
    <n v="1.0309142857142857"/>
    <n v="20672.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d v="2014-03-05T21:02:19"/>
    <n v="1391479339"/>
    <x v="405"/>
    <b v="0"/>
    <n v="55"/>
    <b v="1"/>
    <s v="film &amp; video/documentary"/>
    <n v="1.0765957446808512"/>
    <n v="1955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d v="2011-05-09T00:59:00"/>
    <n v="1301975637"/>
    <x v="406"/>
    <b v="0"/>
    <n v="35"/>
    <b v="1"/>
    <s v="film &amp; video/documentary"/>
    <n v="1.0770464285714285"/>
    <n v="3025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d v="2011-11-19T16:54:10"/>
    <n v="1316552050"/>
    <x v="407"/>
    <b v="0"/>
    <n v="22"/>
    <b v="1"/>
    <s v="film &amp; video/documentary"/>
    <n v="1.0155000000000001"/>
    <n v="2523.364999999999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d v="2013-11-05T13:39:50"/>
    <n v="1380217190"/>
    <x v="408"/>
    <b v="0"/>
    <n v="38"/>
    <b v="1"/>
    <s v="film &amp; video/documentary"/>
    <n v="1.0143766666666667"/>
    <n v="4058.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d v="2016-07-22T15:42:24"/>
    <n v="1466628144"/>
    <x v="409"/>
    <b v="0"/>
    <n v="15"/>
    <b v="1"/>
    <s v="film &amp; video/documentary"/>
    <n v="1.3680000000000001"/>
    <n v="3385.1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d v="2015-06-18T18:33:17"/>
    <n v="1429486397"/>
    <x v="410"/>
    <b v="0"/>
    <n v="7"/>
    <b v="1"/>
    <s v="film &amp; video/documentary"/>
    <n v="1.2829999999999999"/>
    <n v="983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d v="2013-12-22T00:00:00"/>
    <n v="1384920804"/>
    <x v="411"/>
    <b v="0"/>
    <n v="241"/>
    <b v="1"/>
    <s v="film &amp; video/documentary"/>
    <n v="1.0105"/>
    <n v="1579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d v="2012-07-25T12:49:38"/>
    <n v="1341856178"/>
    <x v="412"/>
    <b v="0"/>
    <n v="55"/>
    <b v="1"/>
    <s v="film &amp; video/documentary"/>
    <n v="1.2684"/>
    <n v="1674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d v="2012-07-19T16:03:31"/>
    <n v="1340139811"/>
    <x v="413"/>
    <b v="0"/>
    <n v="171"/>
    <b v="1"/>
    <s v="film &amp; video/documentary"/>
    <n v="1.0508593749999999"/>
    <n v="83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d v="2013-10-11T20:31:05"/>
    <n v="1378949465"/>
    <x v="414"/>
    <b v="0"/>
    <n v="208"/>
    <b v="1"/>
    <s v="film &amp; video/documentary"/>
    <n v="1.0285405405405406"/>
    <n v="16239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d v="2014-10-17T07:00:00"/>
    <n v="1411417602"/>
    <x v="415"/>
    <b v="0"/>
    <n v="21"/>
    <b v="1"/>
    <s v="film &amp; video/documentary"/>
    <n v="1.0214714285714286"/>
    <n v="10229.03000000000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d v="2014-02-08T04:30:31"/>
    <n v="1389259831"/>
    <x v="416"/>
    <b v="0"/>
    <n v="25"/>
    <b v="1"/>
    <s v="film &amp; video/documentary"/>
    <n v="1.2021700000000002"/>
    <n v="1316.11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d v="2013-04-07T23:33:00"/>
    <n v="1364426260"/>
    <x v="417"/>
    <b v="0"/>
    <n v="52"/>
    <b v="1"/>
    <s v="film &amp; video/documentary"/>
    <n v="1.0024761904761905"/>
    <n v="5864.08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1:46:37"/>
    <n v="1435041997"/>
    <x v="418"/>
    <b v="0"/>
    <n v="104"/>
    <b v="1"/>
    <s v="film &amp; video/documentary"/>
    <n v="1.0063392857142857"/>
    <n v="1653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d v="2013-06-29T15:13:07"/>
    <n v="1367352787"/>
    <x v="419"/>
    <b v="0"/>
    <n v="73"/>
    <b v="1"/>
    <s v="film &amp; video/documentary"/>
    <n v="1.004375"/>
    <n v="15288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3T23:40:31"/>
    <n v="1392183631"/>
    <x v="420"/>
    <b v="0"/>
    <n v="3"/>
    <b v="0"/>
    <s v="film &amp; video/animation"/>
    <n v="4.3939393939393936E-3"/>
    <n v="4024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d v="2015-08-21T06:47:36"/>
    <n v="1434973656"/>
    <x v="421"/>
    <b v="0"/>
    <n v="6"/>
    <b v="0"/>
    <s v="film &amp; video/animation"/>
    <n v="2.0066666666666667E-2"/>
    <n v="157.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d v="2014-09-11T01:14:57"/>
    <n v="1407824097"/>
    <x v="422"/>
    <b v="0"/>
    <n v="12"/>
    <b v="0"/>
    <s v="film &amp; video/animation"/>
    <n v="1.0749999999999999E-2"/>
    <n v="365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d v="2013-06-05T17:13:50"/>
    <n v="1367878430"/>
    <x v="423"/>
    <b v="0"/>
    <n v="13"/>
    <b v="0"/>
    <s v="film &amp; video/animation"/>
    <n v="7.6499999999999997E-3"/>
    <n v="29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d v="2012-03-26T03:01:39"/>
    <n v="1327568499"/>
    <x v="424"/>
    <b v="0"/>
    <n v="5"/>
    <b v="0"/>
    <s v="film &amp; video/animation"/>
    <n v="6.7966666666666675E-2"/>
    <n v="178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d v="2015-11-27T16:40:04"/>
    <n v="1443472804"/>
    <x v="425"/>
    <b v="0"/>
    <n v="2"/>
    <b v="0"/>
    <s v="film &amp; video/animation"/>
    <n v="1.2E-4"/>
    <n v="104.9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d v="2016-03-01T12:05:14"/>
    <n v="1454259914"/>
    <x v="426"/>
    <b v="0"/>
    <n v="8"/>
    <b v="0"/>
    <s v="film &amp; video/animation"/>
    <n v="1.3299999999999999E-2"/>
    <n v="69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3:59:00"/>
    <n v="1444340940"/>
    <x v="427"/>
    <b v="0"/>
    <n v="0"/>
    <b v="0"/>
    <s v="film &amp; video/animation"/>
    <n v="0"/>
    <n v="66.5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d v="2014-06-16T17:00:00"/>
    <n v="1400523845"/>
    <x v="428"/>
    <b v="0"/>
    <n v="13"/>
    <b v="0"/>
    <s v="film &amp; video/animation"/>
    <n v="5.6333333333333332E-2"/>
    <n v="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6T23:59:00"/>
    <n v="1252964282"/>
    <x v="429"/>
    <b v="0"/>
    <n v="0"/>
    <b v="0"/>
    <s v="film &amp; video/animation"/>
    <n v="0"/>
    <n v="3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d v="2013-09-10T21:34:27"/>
    <n v="1377570867"/>
    <x v="430"/>
    <b v="0"/>
    <n v="5"/>
    <b v="0"/>
    <s v="film &amp; video/animation"/>
    <n v="2.4E-2"/>
    <n v="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d v="2016-07-05T15:54:43"/>
    <n v="1465160083"/>
    <x v="431"/>
    <b v="0"/>
    <n v="8"/>
    <b v="0"/>
    <s v="film &amp; video/animation"/>
    <n v="0.13833333333333334"/>
    <n v="219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d v="2015-10-21T12:26:21"/>
    <n v="1440264381"/>
    <x v="432"/>
    <b v="0"/>
    <n v="8"/>
    <b v="0"/>
    <s v="film &amp; video/animation"/>
    <n v="9.5000000000000001E-2"/>
    <n v="492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0:07:02"/>
    <n v="1439392022"/>
    <x v="433"/>
    <b v="0"/>
    <n v="0"/>
    <b v="0"/>
    <s v="film &amp; video/animation"/>
    <n v="0"/>
    <n v="28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d v="2013-09-13T12:56:20"/>
    <n v="1376502980"/>
    <x v="435"/>
    <b v="0"/>
    <n v="3"/>
    <b v="0"/>
    <s v="film &amp; video/animation"/>
    <n v="2.7272727272727273E-5"/>
    <n v="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d v="2013-07-31T03:41:53"/>
    <n v="1372668113"/>
    <x v="436"/>
    <b v="0"/>
    <n v="0"/>
    <b v="0"/>
    <s v="film &amp; video/animation"/>
    <n v="0"/>
    <n v="1.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d v="2015-11-18T02:15:58"/>
    <n v="1445235358"/>
    <x v="438"/>
    <b v="0"/>
    <n v="11"/>
    <b v="0"/>
    <s v="film &amp; video/animation"/>
    <n v="9.3799999999999994E-2"/>
    <n v="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d v="2014-10-17T13:16:58"/>
    <n v="1412705818"/>
    <x v="439"/>
    <b v="0"/>
    <n v="0"/>
    <b v="0"/>
    <s v="film &amp; video/animation"/>
    <n v="0"/>
    <n v="938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d v="2016-03-24T17:39:13"/>
    <n v="1456270753"/>
    <x v="440"/>
    <b v="0"/>
    <n v="1"/>
    <b v="0"/>
    <s v="film &amp; video/animation"/>
    <n v="1E-3"/>
    <n v="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d v="2013-11-02T14:03:16"/>
    <n v="1380826996"/>
    <x v="441"/>
    <b v="0"/>
    <n v="0"/>
    <b v="0"/>
    <s v="film &amp; video/animation"/>
    <n v="0"/>
    <n v="2.5"/>
    <x v="0"/>
    <x v="5"/>
  </r>
  <r>
    <n v="442"/>
    <s v="The Paranormal Idiot"/>
    <s v="Doomsday is here"/>
    <n v="17000"/>
    <n v="6691"/>
    <x v="2"/>
    <x v="0"/>
    <x v="0"/>
    <n v="1424380783"/>
    <d v="2015-02-19T16:19:43"/>
    <n v="1421788783"/>
    <x v="442"/>
    <b v="0"/>
    <n v="17"/>
    <b v="0"/>
    <s v="film &amp; video/animation"/>
    <n v="0.39358823529411763"/>
    <n v="33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d v="2014-02-09T19:21:41"/>
    <n v="1389399701"/>
    <x v="443"/>
    <b v="0"/>
    <n v="2"/>
    <b v="0"/>
    <s v="film &amp; video/animation"/>
    <n v="1E-3"/>
    <n v="3350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d v="2012-02-15T16:46:01"/>
    <n v="1324158361"/>
    <x v="444"/>
    <b v="0"/>
    <n v="1"/>
    <b v="0"/>
    <s v="film &amp; video/animation"/>
    <n v="0.05"/>
    <n v="3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d v="2015-05-21T03:02:55"/>
    <n v="1430899375"/>
    <x v="445"/>
    <b v="0"/>
    <n v="2"/>
    <b v="0"/>
    <s v="film &amp; video/animation"/>
    <n v="3.3333333333333335E-5"/>
    <n v="2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d v="2015-03-03T21:00:20"/>
    <n v="1422842420"/>
    <x v="446"/>
    <b v="0"/>
    <n v="16"/>
    <b v="0"/>
    <s v="film &amp; video/animation"/>
    <n v="7.2952380952380949E-2"/>
    <n v="38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d v="2013-03-23T07:19:23"/>
    <n v="1361884763"/>
    <x v="447"/>
    <b v="0"/>
    <n v="1"/>
    <b v="0"/>
    <s v="film &amp; video/animation"/>
    <n v="1.6666666666666666E-4"/>
    <n v="385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d v="2014-05-14T13:11:35"/>
    <n v="1398363095"/>
    <x v="448"/>
    <b v="0"/>
    <n v="4"/>
    <b v="0"/>
    <s v="film &amp; video/animation"/>
    <n v="3.2804E-2"/>
    <n v="43.5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08:38:05"/>
    <n v="1379425085"/>
    <x v="449"/>
    <b v="0"/>
    <n v="5"/>
    <b v="0"/>
    <s v="film &amp; video/animation"/>
    <n v="2.2499999999999999E-2"/>
    <n v="63.50500000000000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d v="2014-02-14T17:43:20"/>
    <n v="1389825800"/>
    <x v="450"/>
    <b v="0"/>
    <n v="7"/>
    <b v="0"/>
    <s v="film &amp; video/animation"/>
    <n v="7.92E-3"/>
    <n v="220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d v="2014-01-25T12:09:51"/>
    <n v="1388077791"/>
    <x v="451"/>
    <b v="0"/>
    <n v="0"/>
    <b v="0"/>
    <s v="film &amp; video/animation"/>
    <n v="0"/>
    <n v="198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d v="2015-05-13T11:53:35"/>
    <n v="1428944015"/>
    <x v="452"/>
    <b v="0"/>
    <n v="12"/>
    <b v="0"/>
    <s v="film &amp; video/animation"/>
    <n v="0.64"/>
    <n v="2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d v="2015-02-19T14:47:59"/>
    <n v="1422992879"/>
    <x v="453"/>
    <b v="0"/>
    <n v="2"/>
    <b v="0"/>
    <s v="film &amp; video/animation"/>
    <n v="2.740447957839262E-4"/>
    <n v="25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d v="2014-11-26T08:14:00"/>
    <n v="1414343571"/>
    <x v="454"/>
    <b v="0"/>
    <n v="5"/>
    <b v="0"/>
    <s v="film &amp; video/animation"/>
    <n v="8.2000000000000007E-3"/>
    <n v="5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d v="2012-04-16T19:31:00"/>
    <n v="1330733022"/>
    <x v="455"/>
    <b v="0"/>
    <n v="2"/>
    <b v="0"/>
    <s v="film &amp; video/animation"/>
    <n v="6.9230769230769226E-4"/>
    <n v="6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d v="2013-10-21T22:59:00"/>
    <n v="1380559201"/>
    <x v="456"/>
    <b v="0"/>
    <n v="3"/>
    <b v="0"/>
    <s v="film &amp; video/animation"/>
    <n v="6.8631863186318634E-3"/>
    <n v="5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d v="2014-08-16T13:25:12"/>
    <n v="1405621512"/>
    <x v="457"/>
    <b v="0"/>
    <n v="0"/>
    <b v="0"/>
    <s v="film &amp; video/animation"/>
    <n v="0"/>
    <n v="30.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d v="2013-05-14T11:47:40"/>
    <n v="1365958060"/>
    <x v="458"/>
    <b v="0"/>
    <n v="49"/>
    <b v="0"/>
    <s v="film &amp; video/animation"/>
    <n v="8.2100000000000006E-2"/>
    <n v="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d v="2011-11-13T11:22:07"/>
    <n v="1316013727"/>
    <x v="459"/>
    <b v="0"/>
    <n v="1"/>
    <b v="0"/>
    <s v="film &amp; video/animation"/>
    <n v="6.4102564102564103E-4"/>
    <n v="423"/>
    <x v="0"/>
    <x v="5"/>
  </r>
  <r>
    <n v="460"/>
    <s v="Darwin's Kiss"/>
    <s v="An animated web series about biological evolution gone haywire."/>
    <n v="8500"/>
    <n v="25"/>
    <x v="2"/>
    <x v="0"/>
    <x v="0"/>
    <n v="1401595200"/>
    <d v="2014-05-31T23:00:00"/>
    <n v="1398862875"/>
    <x v="460"/>
    <b v="0"/>
    <n v="2"/>
    <b v="0"/>
    <s v="film &amp; video/animation"/>
    <n v="2.9411764705882353E-3"/>
    <n v="2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d v="2013-06-02T15:19:27"/>
    <n v="1368476367"/>
    <x v="461"/>
    <b v="0"/>
    <n v="0"/>
    <b v="0"/>
    <s v="film &amp; video/animation"/>
    <n v="0"/>
    <n v="12.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d v="2011-09-24T12:02:33"/>
    <n v="1311699753"/>
    <x v="463"/>
    <b v="0"/>
    <n v="11"/>
    <b v="0"/>
    <s v="film &amp; video/animation"/>
    <n v="2.2727272727272728E-2"/>
    <n v="6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d v="2016-05-18T15:22:15"/>
    <n v="1461874935"/>
    <x v="464"/>
    <b v="0"/>
    <n v="1"/>
    <b v="0"/>
    <s v="film &amp; video/animation"/>
    <n v="9.9009900990099011E-4"/>
    <n v="625.5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d v="2014-06-26T21:52:54"/>
    <n v="1402455174"/>
    <x v="465"/>
    <b v="0"/>
    <n v="8"/>
    <b v="0"/>
    <s v="film &amp; video/animation"/>
    <n v="0.26953125"/>
    <n v="69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d v="2012-09-07T17:37:44"/>
    <n v="1344465464"/>
    <x v="466"/>
    <b v="0"/>
    <n v="5"/>
    <b v="0"/>
    <s v="film &amp; video/animation"/>
    <n v="7.6E-3"/>
    <n v="10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1:18:54"/>
    <n v="1344961134"/>
    <x v="467"/>
    <b v="0"/>
    <n v="39"/>
    <b v="0"/>
    <s v="film &amp; video/animation"/>
    <n v="0.21575"/>
    <n v="2195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d v="2012-07-10T22:51:05"/>
    <n v="1336795283"/>
    <x v="468"/>
    <b v="0"/>
    <n v="0"/>
    <b v="0"/>
    <s v="film &amp; video/animation"/>
    <n v="0"/>
    <n v="2157.5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1:19:39"/>
    <n v="1394039979"/>
    <x v="471"/>
    <b v="0"/>
    <n v="170"/>
    <b v="0"/>
    <s v="film &amp; video/animation"/>
    <n v="0.11892727272727273"/>
    <n v="329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17:08:38"/>
    <n v="1406239718"/>
    <x v="472"/>
    <b v="0"/>
    <n v="5"/>
    <b v="0"/>
    <s v="film &amp; video/animation"/>
    <n v="0.17624999999999999"/>
    <n v="334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d v="2014-09-17T11:45:19"/>
    <n v="1408380319"/>
    <x v="473"/>
    <b v="0"/>
    <n v="14"/>
    <b v="0"/>
    <s v="film &amp; video/animation"/>
    <n v="2.87E-2"/>
    <n v="50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d v="2017-02-17T02:53:49"/>
    <n v="1484726029"/>
    <x v="474"/>
    <b v="0"/>
    <n v="1"/>
    <b v="0"/>
    <s v="film &amp; video/animation"/>
    <n v="3.0303030303030303E-4"/>
    <n v="43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d v="2015-05-05T21:04:03"/>
    <n v="1428285843"/>
    <x v="475"/>
    <b v="0"/>
    <n v="0"/>
    <b v="0"/>
    <s v="film &amp; video/animation"/>
    <n v="0"/>
    <n v="0.5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d v="2014-06-02T22:59:00"/>
    <n v="1398727441"/>
    <x v="476"/>
    <b v="0"/>
    <n v="124"/>
    <b v="0"/>
    <s v="film &amp; video/animation"/>
    <n v="2.2302681818181819E-2"/>
    <n v="2453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d v="2012-05-18T15:02:14"/>
    <n v="1332187334"/>
    <x v="477"/>
    <b v="0"/>
    <n v="0"/>
    <b v="0"/>
    <s v="film &amp; video/animation"/>
    <n v="0"/>
    <n v="2453.295000000000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d v="2014-11-21T05:47:15"/>
    <n v="1411379235"/>
    <x v="479"/>
    <b v="0"/>
    <n v="55"/>
    <b v="0"/>
    <s v="film &amp; video/animation"/>
    <n v="0.3256"/>
    <n v="24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d v="2013-08-09T07:00:15"/>
    <n v="1373457615"/>
    <x v="480"/>
    <b v="0"/>
    <n v="140"/>
    <b v="0"/>
    <s v="film &amp; video/animation"/>
    <n v="0.19409999999999999"/>
    <n v="632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d v="2012-10-10T11:08:09"/>
    <n v="1347293289"/>
    <x v="481"/>
    <b v="0"/>
    <n v="21"/>
    <b v="0"/>
    <s v="film &amp; video/animation"/>
    <n v="6.0999999999999999E-2"/>
    <n v="47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d v="2016-04-14T09:34:00"/>
    <n v="1458336690"/>
    <x v="482"/>
    <b v="0"/>
    <n v="1"/>
    <b v="0"/>
    <s v="film &amp; video/animation"/>
    <n v="1E-3"/>
    <n v="92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d v="2013-01-28T23:44:32"/>
    <n v="1354250672"/>
    <x v="483"/>
    <b v="0"/>
    <n v="147"/>
    <b v="0"/>
    <s v="film &amp; video/animation"/>
    <n v="0.502"/>
    <n v="377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d v="2015-11-05T18:32:52"/>
    <n v="1443220372"/>
    <x v="484"/>
    <b v="0"/>
    <n v="11"/>
    <b v="0"/>
    <s v="film &amp; video/animation"/>
    <n v="1.8625E-3"/>
    <n v="3839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d v="2013-05-17T07:08:19"/>
    <n v="1366200499"/>
    <x v="485"/>
    <b v="0"/>
    <n v="125"/>
    <b v="0"/>
    <s v="film &amp; video/animation"/>
    <n v="0.21906971229845085"/>
    <n v="4232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d v="2014-06-01T17:37:19"/>
    <n v="1399070239"/>
    <x v="486"/>
    <b v="0"/>
    <n v="1"/>
    <b v="0"/>
    <s v="film &amp; video/animation"/>
    <n v="9.0909090909090904E-5"/>
    <n v="4182.505000000000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d v="2016-12-25T10:16:34"/>
    <n v="1477491394"/>
    <x v="487"/>
    <b v="0"/>
    <n v="0"/>
    <b v="0"/>
    <s v="film &amp; video/animation"/>
    <n v="0"/>
    <n v="2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d v="2012-01-05T06:33:00"/>
    <n v="1323084816"/>
    <x v="489"/>
    <b v="0"/>
    <n v="3"/>
    <b v="0"/>
    <s v="film &amp; video/animation"/>
    <n v="2.8667813379201833E-3"/>
    <n v="107.5"/>
    <x v="0"/>
    <x v="5"/>
  </r>
  <r>
    <n v="490"/>
    <s v="PROJECT IS CANCELLED"/>
    <s v="Cancelled"/>
    <n v="1000"/>
    <n v="0"/>
    <x v="2"/>
    <x v="0"/>
    <x v="0"/>
    <n v="1345677285"/>
    <d v="2012-08-22T18:14:45"/>
    <n v="1343085285"/>
    <x v="490"/>
    <b v="0"/>
    <n v="0"/>
    <b v="0"/>
    <s v="film &amp; video/animation"/>
    <n v="0"/>
    <n v="107.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d v="2014-07-02T22:00:00"/>
    <n v="1402343765"/>
    <x v="494"/>
    <b v="0"/>
    <n v="3"/>
    <b v="0"/>
    <s v="film &amp; video/animation"/>
    <n v="1.5499999999999999E-3"/>
    <n v="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d v="2015-07-16T14:51:45"/>
    <n v="1434484305"/>
    <x v="495"/>
    <b v="0"/>
    <n v="0"/>
    <b v="0"/>
    <s v="film &amp; video/animation"/>
    <n v="0"/>
    <n v="15.5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d v="2014-02-10T17:21:14"/>
    <n v="1386886874"/>
    <x v="496"/>
    <b v="0"/>
    <n v="1"/>
    <b v="0"/>
    <s v="film &amp; video/animation"/>
    <n v="1.6666666666666667E-5"/>
    <n v="0.5"/>
    <x v="0"/>
    <x v="5"/>
  </r>
  <r>
    <n v="497"/>
    <s v="Galaxy Probe Kids"/>
    <s v="live-action/animated series pilot."/>
    <n v="4480"/>
    <n v="30"/>
    <x v="2"/>
    <x v="0"/>
    <x v="0"/>
    <n v="1419483600"/>
    <d v="2014-12-25T00:00:00"/>
    <n v="1414889665"/>
    <x v="497"/>
    <b v="0"/>
    <n v="3"/>
    <b v="0"/>
    <s v="film &amp; video/animation"/>
    <n v="6.6964285714285711E-3"/>
    <n v="15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d v="2011-12-23T13:17:29"/>
    <n v="1321035449"/>
    <x v="498"/>
    <b v="0"/>
    <n v="22"/>
    <b v="0"/>
    <s v="film &amp; video/animation"/>
    <n v="4.5985132395404561E-2"/>
    <n v="1512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x v="0"/>
    <n v="1255381140"/>
    <d v="2009-10-12T15:59:00"/>
    <n v="1250630968"/>
    <x v="499"/>
    <b v="0"/>
    <n v="26"/>
    <b v="0"/>
    <s v="film &amp; video/animation"/>
    <n v="9.5500000000000002E-2"/>
    <n v="245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17:16:00"/>
    <n v="1268255751"/>
    <x v="500"/>
    <b v="0"/>
    <n v="4"/>
    <b v="0"/>
    <s v="film &amp; video/animation"/>
    <n v="3.307692307692308E-2"/>
    <n v="1062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d v="2011-07-09T00:37:31"/>
    <n v="1307597851"/>
    <x v="501"/>
    <b v="0"/>
    <n v="0"/>
    <b v="0"/>
    <s v="film &amp; video/animation"/>
    <n v="0"/>
    <n v="107.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d v="2012-03-18T07:17:05"/>
    <n v="1329484625"/>
    <x v="502"/>
    <b v="0"/>
    <n v="4"/>
    <b v="0"/>
    <s v="film &amp; video/animation"/>
    <n v="1.15E-2"/>
    <n v="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d v="2015-01-17T07:38:23"/>
    <n v="1418906303"/>
    <x v="503"/>
    <b v="0"/>
    <n v="9"/>
    <b v="0"/>
    <s v="film &amp; video/animation"/>
    <n v="1.7538461538461537E-2"/>
    <n v="17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d v="2012-04-10T17:36:27"/>
    <n v="1328916987"/>
    <x v="504"/>
    <b v="0"/>
    <n v="5"/>
    <b v="0"/>
    <s v="film &amp; video/animation"/>
    <n v="1.3673469387755101E-2"/>
    <n v="224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d v="2015-12-24T21:21:26"/>
    <n v="1447122086"/>
    <x v="505"/>
    <b v="0"/>
    <n v="14"/>
    <b v="0"/>
    <s v="film &amp; video/animation"/>
    <n v="4.3333333333333331E-3"/>
    <n v="193.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d v="2013-08-10T08:15:20"/>
    <n v="1373548520"/>
    <x v="506"/>
    <b v="0"/>
    <n v="1"/>
    <b v="0"/>
    <s v="film &amp; video/animation"/>
    <n v="1.25E-3"/>
    <n v="15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18:00:57"/>
    <n v="1346799657"/>
    <x v="507"/>
    <b v="0"/>
    <n v="10"/>
    <b v="0"/>
    <s v="film &amp; video/animation"/>
    <n v="3.2000000000000001E-2"/>
    <n v="44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d v="2012-05-25T09:14:00"/>
    <n v="1332808501"/>
    <x v="508"/>
    <b v="0"/>
    <n v="3"/>
    <b v="0"/>
    <s v="film &amp; video/animation"/>
    <n v="8.0000000000000002E-3"/>
    <n v="52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d v="2015-06-28T10:09:30"/>
    <n v="1432912170"/>
    <x v="509"/>
    <b v="0"/>
    <n v="1"/>
    <b v="0"/>
    <s v="film &amp; video/animation"/>
    <n v="2E-3"/>
    <n v="2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d v="2016-02-29T23:13:59"/>
    <n v="1454213639"/>
    <x v="510"/>
    <b v="0"/>
    <n v="0"/>
    <b v="0"/>
    <s v="film &amp; video/animation"/>
    <n v="0"/>
    <n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d v="2013-04-06T01:16:22"/>
    <n v="1362640582"/>
    <x v="511"/>
    <b v="0"/>
    <n v="5"/>
    <b v="0"/>
    <s v="film &amp; video/animation"/>
    <n v="0.03"/>
    <n v="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d v="2016-11-20T13:48:47"/>
    <n v="1475776127"/>
    <x v="512"/>
    <b v="0"/>
    <n v="2"/>
    <b v="0"/>
    <s v="film &amp; video/animation"/>
    <n v="1.3749999999999999E-3"/>
    <n v="80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d v="2016-08-15T02:00:00"/>
    <n v="1467387705"/>
    <x v="513"/>
    <b v="0"/>
    <n v="68"/>
    <b v="0"/>
    <s v="film &amp; video/animation"/>
    <n v="0.13924"/>
    <n v="3486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d v="2014-08-09T09:44:07"/>
    <n v="1405003447"/>
    <x v="514"/>
    <b v="0"/>
    <n v="3"/>
    <b v="0"/>
    <s v="film &amp; video/animation"/>
    <n v="3.3333333333333333E-2"/>
    <n v="35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d v="2015-12-29T06:46:41"/>
    <n v="1447933601"/>
    <x v="515"/>
    <b v="0"/>
    <n v="34"/>
    <b v="0"/>
    <s v="film &amp; video/animation"/>
    <n v="0.25413402061855672"/>
    <n v="12350.5"/>
    <x v="0"/>
    <x v="5"/>
  </r>
  <r>
    <n v="516"/>
    <s v="Shipmates"/>
    <s v="A big brother style comedy animation series starring famous seafarers"/>
    <n v="5000"/>
    <n v="0"/>
    <x v="2"/>
    <x v="1"/>
    <x v="1"/>
    <n v="1432752080"/>
    <d v="2015-05-27T13:41:20"/>
    <n v="1427568080"/>
    <x v="516"/>
    <b v="0"/>
    <n v="0"/>
    <b v="0"/>
    <s v="film &amp; video/animation"/>
    <n v="0"/>
    <n v="12325.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d v="2017-02-02T09:46:01"/>
    <n v="1483454761"/>
    <x v="517"/>
    <b v="0"/>
    <n v="3"/>
    <b v="0"/>
    <s v="film &amp; video/animation"/>
    <n v="1.3666666666666667E-2"/>
    <n v="1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09:46:00"/>
    <n v="1438958824"/>
    <x v="518"/>
    <b v="0"/>
    <n v="0"/>
    <b v="0"/>
    <s v="film &amp; video/animation"/>
    <n v="0"/>
    <n v="102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4:23:41"/>
    <n v="1352107421"/>
    <x v="519"/>
    <b v="0"/>
    <n v="70"/>
    <b v="0"/>
    <s v="film &amp; video/animation"/>
    <n v="0.22881426547787684"/>
    <n v="137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d v="2015-12-10T11:51:01"/>
    <n v="1447174261"/>
    <x v="520"/>
    <b v="0"/>
    <n v="34"/>
    <b v="1"/>
    <s v="theater/plays"/>
    <n v="1.0209999999999999"/>
    <n v="3925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0-31T23:59:00"/>
    <n v="1475460819"/>
    <x v="521"/>
    <b v="0"/>
    <n v="56"/>
    <b v="1"/>
    <s v="theater/plays"/>
    <n v="1.0464"/>
    <n v="5168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d v="2016-03-20T18:58:45"/>
    <n v="1456793925"/>
    <x v="522"/>
    <b v="0"/>
    <n v="31"/>
    <b v="1"/>
    <s v="theater/plays"/>
    <n v="1.1466666666666667"/>
    <n v="433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d v="2015-09-20T22:11:16"/>
    <n v="1440213076"/>
    <x v="523"/>
    <b v="0"/>
    <n v="84"/>
    <b v="1"/>
    <s v="theater/plays"/>
    <n v="1.206"/>
    <n v="473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2:12:49"/>
    <n v="1462209169"/>
    <x v="524"/>
    <b v="0"/>
    <n v="130"/>
    <b v="1"/>
    <s v="theater/plays"/>
    <n v="1.0867285714285715"/>
    <n v="4916.774999999999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4:37:21"/>
    <n v="1406713041"/>
    <x v="525"/>
    <b v="0"/>
    <n v="12"/>
    <b v="1"/>
    <s v="theater/plays"/>
    <n v="1"/>
    <n v="7901.774999999999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d v="2015-08-07T12:00:00"/>
    <n v="1436278344"/>
    <x v="526"/>
    <b v="0"/>
    <n v="23"/>
    <b v="1"/>
    <s v="theater/plays"/>
    <n v="1.1399999999999999"/>
    <n v="685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1:05:00"/>
    <n v="1484715366"/>
    <x v="527"/>
    <b v="0"/>
    <n v="158"/>
    <b v="1"/>
    <s v="theater/plays"/>
    <n v="1.0085"/>
    <n v="5897.5"/>
    <x v="1"/>
    <x v="6"/>
  </r>
  <r>
    <n v="528"/>
    <s v="Devastated No Matter What"/>
    <s v="A Festival Backed Production of a Full-Length Play."/>
    <n v="1150"/>
    <n v="1330"/>
    <x v="0"/>
    <x v="0"/>
    <x v="0"/>
    <n v="1434921600"/>
    <d v="2015-06-21T16:20:00"/>
    <n v="1433109907"/>
    <x v="528"/>
    <b v="0"/>
    <n v="30"/>
    <b v="1"/>
    <s v="theater/plays"/>
    <n v="1.1565217391304348"/>
    <n v="5707.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d v="2017-01-11T00:00:00"/>
    <n v="1482281094"/>
    <x v="529"/>
    <b v="0"/>
    <n v="18"/>
    <b v="1"/>
    <s v="theater/plays"/>
    <n v="1.3041666666666667"/>
    <n v="1447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d v="2015-06-23T21:00:00"/>
    <n v="1433254268"/>
    <x v="530"/>
    <b v="0"/>
    <n v="29"/>
    <b v="1"/>
    <s v="theater/plays"/>
    <n v="1.0778267254038179"/>
    <n v="261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1:59:00"/>
    <n v="1478050429"/>
    <x v="531"/>
    <b v="0"/>
    <n v="31"/>
    <b v="1"/>
    <s v="theater/plays"/>
    <n v="1"/>
    <n v="383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d v="2016-05-12T19:10:08"/>
    <n v="1460506208"/>
    <x v="532"/>
    <b v="0"/>
    <n v="173"/>
    <b v="1"/>
    <s v="theater/plays"/>
    <n v="1.2324999999999999"/>
    <n v="8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05:26:05"/>
    <n v="1461320765"/>
    <x v="533"/>
    <b v="0"/>
    <n v="17"/>
    <b v="1"/>
    <s v="theater/plays"/>
    <n v="1.002"/>
    <n v="7164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d v="2015-11-01T18:00:00"/>
    <n v="1443036470"/>
    <x v="534"/>
    <b v="0"/>
    <n v="48"/>
    <b v="1"/>
    <s v="theater/plays"/>
    <n v="1.0466666666666666"/>
    <n v="885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d v="2017-01-06T08:05:05"/>
    <n v="1481115905"/>
    <x v="535"/>
    <b v="0"/>
    <n v="59"/>
    <b v="1"/>
    <s v="theater/plays"/>
    <n v="1.0249999999999999"/>
    <n v="88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d v="2015-08-03T13:00:00"/>
    <n v="1435133807"/>
    <x v="536"/>
    <b v="0"/>
    <n v="39"/>
    <b v="1"/>
    <s v="theater/plays"/>
    <n v="1.1825757575757576"/>
    <n v="2976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d v="2015-11-04T14:26:31"/>
    <n v="1444069591"/>
    <x v="537"/>
    <b v="0"/>
    <n v="59"/>
    <b v="1"/>
    <s v="theater/plays"/>
    <n v="1.2050000000000001"/>
    <n v="3156.2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d v="2016-05-13T14:04:23"/>
    <n v="1460574263"/>
    <x v="538"/>
    <b v="0"/>
    <n v="60"/>
    <b v="1"/>
    <s v="theater/plays"/>
    <n v="3.0242"/>
    <n v="8765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d v="2016-07-04T20:11:47"/>
    <n v="1465866707"/>
    <x v="539"/>
    <b v="0"/>
    <n v="20"/>
    <b v="1"/>
    <s v="theater/plays"/>
    <n v="1.00644"/>
    <n v="7812.1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d v="2015-02-04T14:36:46"/>
    <n v="1420486606"/>
    <x v="540"/>
    <b v="0"/>
    <n v="1"/>
    <b v="0"/>
    <s v="technology/web"/>
    <n v="6.666666666666667E-5"/>
    <n v="252.1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d v="2015-10-28T20:07:14"/>
    <n v="1443488834"/>
    <x v="541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d v="2016-05-03T11:41:56"/>
    <n v="1457113316"/>
    <x v="542"/>
    <b v="0"/>
    <n v="1"/>
    <b v="0"/>
    <s v="technology/web"/>
    <n v="3.9999999999999998E-6"/>
    <n v="1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d v="2014-10-31T21:12:42"/>
    <n v="1412215962"/>
    <x v="543"/>
    <b v="0"/>
    <n v="2"/>
    <b v="0"/>
    <s v="technology/web"/>
    <n v="3.1818181818181819E-3"/>
    <n v="35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d v="2016-07-04T10:46:00"/>
    <n v="1465055160"/>
    <x v="544"/>
    <b v="0"/>
    <n v="2"/>
    <b v="0"/>
    <s v="technology/web"/>
    <n v="1.2E-2"/>
    <n v="38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d v="2015-11-15T10:13:09"/>
    <n v="1444140789"/>
    <x v="545"/>
    <b v="0"/>
    <n v="34"/>
    <b v="0"/>
    <s v="technology/web"/>
    <n v="0.27383999999999997"/>
    <n v="684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d v="2015-10-17T11:01:55"/>
    <n v="1441209715"/>
    <x v="546"/>
    <b v="0"/>
    <n v="2"/>
    <b v="0"/>
    <s v="technology/web"/>
    <n v="8.6666666666666663E-4"/>
    <n v="687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d v="2016-02-10T11:42:44"/>
    <n v="1452530564"/>
    <x v="547"/>
    <b v="0"/>
    <n v="0"/>
    <b v="0"/>
    <s v="technology/web"/>
    <n v="0"/>
    <n v="2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d v="2015-10-29T16:40:48"/>
    <n v="1443562848"/>
    <x v="548"/>
    <b v="0"/>
    <n v="1"/>
    <b v="0"/>
    <s v="technology/web"/>
    <n v="8.9999999999999998E-4"/>
    <n v="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d v="2015-07-08T10:17:02"/>
    <n v="1433776622"/>
    <x v="549"/>
    <b v="0"/>
    <n v="8"/>
    <b v="0"/>
    <s v="technology/web"/>
    <n v="2.7199999999999998E-2"/>
    <n v="3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d v="2017-01-31T00:00:00"/>
    <n v="1484756245"/>
    <x v="550"/>
    <b v="0"/>
    <n v="4"/>
    <b v="0"/>
    <s v="technology/web"/>
    <n v="7.0000000000000001E-3"/>
    <n v="5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d v="2015-08-01T12:53:00"/>
    <n v="1434609424"/>
    <x v="551"/>
    <b v="0"/>
    <n v="28"/>
    <b v="0"/>
    <s v="technology/web"/>
    <n v="5.0413333333333331E-2"/>
    <n v="190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d v="2016-01-09T09:48:16"/>
    <n v="1447166896"/>
    <x v="552"/>
    <b v="0"/>
    <n v="0"/>
    <b v="0"/>
    <s v="technology/web"/>
    <n v="0"/>
    <n v="1890.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d v="2014-11-14T13:16:31"/>
    <n v="1413393391"/>
    <x v="553"/>
    <b v="0"/>
    <n v="6"/>
    <b v="0"/>
    <s v="technology/web"/>
    <n v="4.9199999999999999E-3"/>
    <n v="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d v="2014-10-19T11:26:12"/>
    <n v="1411143972"/>
    <x v="554"/>
    <b v="0"/>
    <n v="22"/>
    <b v="0"/>
    <s v="technology/web"/>
    <n v="0.36589147286821705"/>
    <n v="769.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d v="2016-06-12T03:29:03"/>
    <n v="1463128143"/>
    <x v="555"/>
    <b v="0"/>
    <n v="0"/>
    <b v="0"/>
    <s v="technology/web"/>
    <n v="0"/>
    <n v="708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d v="2016-01-06T15:38:37"/>
    <n v="1449520717"/>
    <x v="556"/>
    <b v="0"/>
    <n v="1"/>
    <b v="0"/>
    <s v="technology/web"/>
    <n v="2.5000000000000001E-2"/>
    <n v="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d v="2016-12-02T18:36:43"/>
    <n v="1478126203"/>
    <x v="557"/>
    <b v="0"/>
    <n v="20"/>
    <b v="0"/>
    <s v="technology/web"/>
    <n v="9.1066666666666674E-3"/>
    <n v="7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d v="2015-03-24T15:11:45"/>
    <n v="1424639505"/>
    <x v="558"/>
    <b v="0"/>
    <n v="0"/>
    <b v="0"/>
    <s v="technology/web"/>
    <n v="0"/>
    <n v="68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1:47:40"/>
    <n v="1447397260"/>
    <x v="559"/>
    <b v="0"/>
    <n v="1"/>
    <b v="0"/>
    <s v="technology/web"/>
    <n v="2.0833333333333335E-4"/>
    <n v="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d v="2014-12-17T13:30:45"/>
    <n v="1416249045"/>
    <x v="560"/>
    <b v="0"/>
    <n v="3"/>
    <b v="0"/>
    <s v="technology/web"/>
    <n v="1.2E-4"/>
    <n v="3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d v="2015-10-26T10:48:33"/>
    <n v="1442850513"/>
    <x v="561"/>
    <b v="0"/>
    <n v="2"/>
    <b v="0"/>
    <s v="technology/web"/>
    <n v="3.6666666666666666E-3"/>
    <n v="33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d v="2016-12-18T04:20:15"/>
    <n v="1479460815"/>
    <x v="562"/>
    <b v="0"/>
    <n v="0"/>
    <b v="0"/>
    <s v="technology/web"/>
    <n v="0"/>
    <n v="27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d v="2016-03-12T17:37:55"/>
    <n v="1455230275"/>
    <x v="564"/>
    <b v="0"/>
    <n v="1"/>
    <b v="0"/>
    <s v="technology/web"/>
    <n v="5.5555555555555558E-5"/>
    <n v="34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d v="2015-07-10T13:50:49"/>
    <n v="1433962249"/>
    <x v="565"/>
    <b v="0"/>
    <n v="0"/>
    <b v="0"/>
    <s v="technology/web"/>
    <n v="0"/>
    <n v="0.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d v="2016-07-14T11:25:33"/>
    <n v="1465921533"/>
    <x v="566"/>
    <b v="0"/>
    <n v="1"/>
    <b v="0"/>
    <s v="technology/web"/>
    <n v="2.0000000000000001E-4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d v="2015-01-01T15:13:14"/>
    <n v="1417551194"/>
    <x v="567"/>
    <b v="0"/>
    <n v="0"/>
    <b v="0"/>
    <s v="technology/web"/>
    <n v="0"/>
    <n v="0.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d v="2016-01-16T06:00:00"/>
    <n v="1449785223"/>
    <x v="568"/>
    <b v="0"/>
    <n v="5"/>
    <b v="0"/>
    <s v="technology/web"/>
    <n v="0.01"/>
    <n v="12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d v="2016-01-01T15:20:12"/>
    <n v="1449087612"/>
    <x v="569"/>
    <b v="0"/>
    <n v="1"/>
    <b v="0"/>
    <s v="technology/web"/>
    <n v="8.0000000000000002E-3"/>
    <n v="132.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d v="2016-02-18T14:09:29"/>
    <n v="1453230569"/>
    <x v="570"/>
    <b v="0"/>
    <n v="1"/>
    <b v="0"/>
    <s v="technology/web"/>
    <n v="1.6705882352941177E-3"/>
    <n v="8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d v="2015-07-26T22:59:00"/>
    <n v="1436297723"/>
    <x v="571"/>
    <b v="0"/>
    <n v="2"/>
    <b v="0"/>
    <s v="technology/web"/>
    <n v="4.2399999999999998E-3"/>
    <n v="12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d v="2015-11-04T13:11:28"/>
    <n v="1444065088"/>
    <x v="572"/>
    <b v="0"/>
    <n v="0"/>
    <b v="0"/>
    <s v="technology/web"/>
    <n v="0"/>
    <n v="5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d v="2015-01-17T20:12:00"/>
    <n v="1416445931"/>
    <x v="573"/>
    <b v="0"/>
    <n v="9"/>
    <b v="0"/>
    <s v="technology/web"/>
    <n v="3.892538925389254E-3"/>
    <n v="17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d v="2016-10-19T05:38:27"/>
    <n v="1474281507"/>
    <x v="574"/>
    <b v="0"/>
    <n v="4"/>
    <b v="0"/>
    <s v="technology/web"/>
    <n v="7.1556350626118068E-3"/>
    <n v="21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d v="2015-06-13T11:37:23"/>
    <n v="1431621443"/>
    <x v="575"/>
    <b v="0"/>
    <n v="4"/>
    <b v="0"/>
    <s v="technology/web"/>
    <n v="4.3166666666666666E-3"/>
    <n v="16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d v="2015-03-28T05:19:12"/>
    <n v="1422357552"/>
    <x v="576"/>
    <b v="0"/>
    <n v="1"/>
    <b v="0"/>
    <s v="technology/web"/>
    <n v="1.2500000000000001E-5"/>
    <n v="13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d v="2016-05-20T09:08:22"/>
    <n v="1458569302"/>
    <x v="577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d v="2015-09-07T08:53:13"/>
    <n v="1439560393"/>
    <x v="578"/>
    <b v="0"/>
    <n v="7"/>
    <b v="0"/>
    <s v="technology/web"/>
    <n v="1.12E-4"/>
    <n v="1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d v="2014-12-25T15:27:03"/>
    <n v="1416947223"/>
    <x v="579"/>
    <b v="0"/>
    <n v="5"/>
    <b v="0"/>
    <s v="technology/web"/>
    <n v="1.4583333333333334E-2"/>
    <n v="94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d v="2016-09-22T16:47:47"/>
    <n v="1471988867"/>
    <x v="580"/>
    <b v="0"/>
    <n v="1"/>
    <b v="0"/>
    <s v="technology/web"/>
    <n v="3.3333333333333332E-4"/>
    <n v="8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d v="2015-08-01T19:18:24"/>
    <n v="1435882704"/>
    <x v="581"/>
    <b v="0"/>
    <n v="0"/>
    <b v="0"/>
    <s v="technology/web"/>
    <n v="0"/>
    <n v="0.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d v="2015-03-19T16:31:27"/>
    <n v="1424212287"/>
    <x v="583"/>
    <b v="0"/>
    <n v="1"/>
    <b v="0"/>
    <s v="technology/web"/>
    <n v="1.1111111111111112E-4"/>
    <n v="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d v="2015-03-16T11:11:56"/>
    <n v="1423933916"/>
    <x v="584"/>
    <b v="0"/>
    <n v="2"/>
    <b v="0"/>
    <s v="technology/web"/>
    <n v="0.01"/>
    <n v="5.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d v="2015-11-30T19:00:00"/>
    <n v="1444123377"/>
    <x v="585"/>
    <b v="0"/>
    <n v="0"/>
    <b v="0"/>
    <s v="technology/web"/>
    <n v="0"/>
    <n v="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d v="2015-02-15T15:30:07"/>
    <n v="1421440207"/>
    <x v="586"/>
    <b v="0"/>
    <n v="4"/>
    <b v="0"/>
    <s v="technology/web"/>
    <n v="5.5999999999999999E-3"/>
    <n v="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d v="2015-04-16T13:10:33"/>
    <n v="1426615833"/>
    <x v="587"/>
    <b v="0"/>
    <n v="7"/>
    <b v="0"/>
    <s v="technology/web"/>
    <n v="9.0833333333333335E-2"/>
    <n v="1390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d v="2016-11-17T14:28:06"/>
    <n v="1474223286"/>
    <x v="588"/>
    <b v="0"/>
    <n v="2"/>
    <b v="0"/>
    <s v="technology/web"/>
    <n v="3.3444444444444443E-2"/>
    <n v="1513"/>
    <x v="2"/>
    <x v="7"/>
  </r>
  <r>
    <n v="589"/>
    <s v="Get Neighborly"/>
    <s v="Services closer than you think..."/>
    <n v="7500"/>
    <n v="1"/>
    <x v="2"/>
    <x v="0"/>
    <x v="0"/>
    <n v="1436366699"/>
    <d v="2015-07-08T09:44:59"/>
    <n v="1435070699"/>
    <x v="589"/>
    <b v="0"/>
    <n v="1"/>
    <b v="0"/>
    <s v="technology/web"/>
    <n v="1.3333333333333334E-4"/>
    <n v="15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d v="2016-02-08T08:01:00"/>
    <n v="1452259131"/>
    <x v="590"/>
    <b v="0"/>
    <n v="9"/>
    <b v="0"/>
    <s v="technology/web"/>
    <n v="4.4600000000000001E-2"/>
    <n v="11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d v="2015-07-22T08:02:10"/>
    <n v="1434978130"/>
    <x v="591"/>
    <b v="0"/>
    <n v="2"/>
    <b v="0"/>
    <s v="technology/web"/>
    <n v="6.0999999999999997E-4"/>
    <n v="14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d v="2014-12-03T00:34:20"/>
    <n v="1414992860"/>
    <x v="592"/>
    <b v="0"/>
    <n v="1"/>
    <b v="0"/>
    <s v="technology/web"/>
    <n v="3.3333333333333333E-2"/>
    <n v="15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d v="2015-04-06T10:15:45"/>
    <n v="1425744945"/>
    <x v="593"/>
    <b v="0"/>
    <n v="7"/>
    <b v="0"/>
    <s v="technology/web"/>
    <n v="0.23"/>
    <n v="182.5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d v="2016-04-16T13:43:26"/>
    <n v="1458240206"/>
    <x v="594"/>
    <b v="0"/>
    <n v="2"/>
    <b v="0"/>
    <s v="technology/web"/>
    <n v="1.0399999999999999E-3"/>
    <n v="70.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d v="2015-05-03T20:40:38"/>
    <n v="1426815638"/>
    <x v="595"/>
    <b v="0"/>
    <n v="8"/>
    <b v="0"/>
    <s v="technology/web"/>
    <n v="4.2599999999999999E-3"/>
    <n v="226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d v="2016-11-02T16:31:32"/>
    <n v="1475530292"/>
    <x v="596"/>
    <b v="0"/>
    <n v="2"/>
    <b v="0"/>
    <s v="technology/web"/>
    <n v="2.9999999999999997E-4"/>
    <n v="21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d v="2016-07-31T11:00:00"/>
    <n v="1466787335"/>
    <x v="597"/>
    <b v="0"/>
    <n v="2"/>
    <b v="0"/>
    <s v="technology/web"/>
    <n v="2.6666666666666666E-3"/>
    <n v="13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d v="2014-12-04T19:03:01"/>
    <n v="1415145781"/>
    <x v="598"/>
    <b v="0"/>
    <n v="7"/>
    <b v="0"/>
    <s v="technology/web"/>
    <n v="0.34"/>
    <n v="43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d v="2015-03-08T10:16:00"/>
    <n v="1423769402"/>
    <x v="599"/>
    <b v="0"/>
    <n v="2"/>
    <b v="0"/>
    <s v="technology/web"/>
    <n v="6.2E-4"/>
    <n v="440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4:09:22"/>
    <n v="1426014562"/>
    <x v="600"/>
    <b v="0"/>
    <n v="1"/>
    <b v="0"/>
    <s v="technology/web"/>
    <n v="0.02"/>
    <n v="65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d v="2014-12-26T15:35:39"/>
    <n v="1417034139"/>
    <x v="601"/>
    <b v="0"/>
    <n v="6"/>
    <b v="0"/>
    <s v="technology/web"/>
    <n v="1.4E-2"/>
    <n v="12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4:03:35"/>
    <n v="1432062215"/>
    <x v="602"/>
    <b v="0"/>
    <n v="0"/>
    <b v="0"/>
    <s v="technology/web"/>
    <n v="0"/>
    <n v="7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0:20:23"/>
    <n v="1405437623"/>
    <x v="603"/>
    <b v="0"/>
    <n v="13"/>
    <b v="0"/>
    <s v="technology/web"/>
    <n v="3.9334666666666664E-2"/>
    <n v="2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7T19:50:56"/>
    <n v="1406595056"/>
    <x v="604"/>
    <b v="0"/>
    <n v="0"/>
    <b v="0"/>
    <s v="technology/web"/>
    <n v="0"/>
    <n v="295.0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d v="2015-08-23T03:35:08"/>
    <n v="1436430908"/>
    <x v="605"/>
    <b v="0"/>
    <n v="8"/>
    <b v="0"/>
    <s v="technology/web"/>
    <n v="2.6200000000000001E-2"/>
    <n v="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d v="2015-05-24T10:00:00"/>
    <n v="1428507409"/>
    <x v="606"/>
    <b v="0"/>
    <n v="1"/>
    <b v="0"/>
    <s v="technology/web"/>
    <n v="2E-3"/>
    <n v="7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15:48:56"/>
    <n v="1445629736"/>
    <x v="607"/>
    <b v="0"/>
    <n v="0"/>
    <b v="0"/>
    <s v="technology/web"/>
    <n v="0"/>
    <n v="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17:06:20"/>
    <n v="1431813980"/>
    <x v="608"/>
    <b v="0"/>
    <n v="5"/>
    <b v="0"/>
    <s v="technology/web"/>
    <n v="9.7400000000000004E-3"/>
    <n v="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d v="2015-11-28T20:49:04"/>
    <n v="1446166144"/>
    <x v="609"/>
    <b v="0"/>
    <n v="1"/>
    <b v="0"/>
    <s v="technology/web"/>
    <n v="6.41025641025641E-3"/>
    <n v="73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4:56:26"/>
    <n v="1427140586"/>
    <x v="610"/>
    <b v="0"/>
    <n v="0"/>
    <b v="0"/>
    <s v="technology/web"/>
    <n v="0"/>
    <n v="2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09-30T23:59:00"/>
    <n v="1441022120"/>
    <x v="613"/>
    <b v="0"/>
    <n v="121"/>
    <b v="0"/>
    <s v="technology/web"/>
    <n v="0.21363333333333334"/>
    <n v="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3T20:29:00"/>
    <n v="1464139740"/>
    <x v="614"/>
    <b v="0"/>
    <n v="0"/>
    <b v="0"/>
    <s v="technology/web"/>
    <n v="0"/>
    <n v="6409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d v="2015-05-08T03:14:03"/>
    <n v="1427184843"/>
    <x v="617"/>
    <b v="0"/>
    <n v="3"/>
    <b v="0"/>
    <s v="technology/web"/>
    <n v="0.03"/>
    <n v="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4:26:43"/>
    <n v="1447097203"/>
    <x v="618"/>
    <b v="0"/>
    <n v="0"/>
    <b v="0"/>
    <s v="technology/web"/>
    <n v="0"/>
    <n v="3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d v="2014-11-25T11:36:30"/>
    <n v="1411745790"/>
    <x v="619"/>
    <b v="0"/>
    <n v="1"/>
    <b v="0"/>
    <s v="technology/web"/>
    <n v="3.9999999999999998E-7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d v="2014-08-25T12:12:18"/>
    <n v="1405098738"/>
    <x v="620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18:42:17"/>
    <n v="1465342937"/>
    <x v="621"/>
    <b v="0"/>
    <n v="3"/>
    <b v="0"/>
    <s v="technology/web"/>
    <n v="1.044E-2"/>
    <n v="28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3:35:38"/>
    <n v="1465670138"/>
    <x v="622"/>
    <b v="0"/>
    <n v="9"/>
    <b v="0"/>
    <s v="technology/web"/>
    <n v="5.6833333333333333E-2"/>
    <n v="3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d v="2015-05-27T19:13:17"/>
    <n v="1430179997"/>
    <x v="623"/>
    <b v="0"/>
    <n v="0"/>
    <b v="0"/>
    <s v="technology/web"/>
    <n v="0"/>
    <n v="170.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08:22:00"/>
    <n v="1436793939"/>
    <x v="626"/>
    <b v="0"/>
    <n v="39"/>
    <b v="0"/>
    <s v="technology/web"/>
    <n v="0.17380000000000001"/>
    <n v="21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d v="2016-03-14T18:00:00"/>
    <n v="1452842511"/>
    <x v="627"/>
    <b v="0"/>
    <n v="1"/>
    <b v="0"/>
    <s v="technology/web"/>
    <n v="2.0000000000000001E-4"/>
    <n v="2217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1:37:37"/>
    <n v="1402677457"/>
    <x v="628"/>
    <b v="0"/>
    <n v="0"/>
    <b v="0"/>
    <s v="technology/web"/>
    <n v="0"/>
    <n v="4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0:18:28"/>
    <n v="1460647108"/>
    <x v="629"/>
    <b v="0"/>
    <n v="3"/>
    <b v="0"/>
    <s v="technology/web"/>
    <n v="1.75E-3"/>
    <n v="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0:10:00"/>
    <n v="1438959121"/>
    <x v="630"/>
    <b v="0"/>
    <n v="1"/>
    <b v="0"/>
    <s v="technology/web"/>
    <n v="8.3340278356529708E-4"/>
    <n v="18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d v="2016-05-28T13:32:09"/>
    <n v="1461954729"/>
    <x v="631"/>
    <b v="0"/>
    <n v="9"/>
    <b v="0"/>
    <s v="technology/web"/>
    <n v="1.38E-2"/>
    <n v="35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d v="2015-11-25T11:49:25"/>
    <n v="1445874565"/>
    <x v="632"/>
    <b v="0"/>
    <n v="0"/>
    <b v="0"/>
    <s v="technology/web"/>
    <n v="0"/>
    <n v="34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18:00:00"/>
    <n v="1463469062"/>
    <x v="633"/>
    <b v="0"/>
    <n v="25"/>
    <b v="0"/>
    <s v="technology/web"/>
    <n v="0.1245"/>
    <n v="622.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d v="2015-02-26T17:17:09"/>
    <n v="1422397029"/>
    <x v="634"/>
    <b v="0"/>
    <n v="1"/>
    <b v="0"/>
    <s v="technology/web"/>
    <n v="2.0000000000000001E-4"/>
    <n v="623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d v="2015-04-11T21:12:42"/>
    <n v="1426212762"/>
    <x v="635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d v="2015-06-06T05:47:00"/>
    <n v="1430996150"/>
    <x v="636"/>
    <b v="0"/>
    <n v="1"/>
    <b v="0"/>
    <s v="technology/web"/>
    <n v="2E-3"/>
    <n v="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d v="2017-02-25T18:04:00"/>
    <n v="1485558318"/>
    <x v="637"/>
    <b v="0"/>
    <n v="0"/>
    <b v="0"/>
    <s v="technology/web"/>
    <n v="0"/>
    <n v="2"/>
    <x v="2"/>
    <x v="7"/>
  </r>
  <r>
    <n v="638"/>
    <s v="W (Canceled)"/>
    <s v="O0"/>
    <n v="200000"/>
    <n v="18"/>
    <x v="1"/>
    <x v="12"/>
    <x v="3"/>
    <n v="1490447662"/>
    <d v="2017-03-25T08:14:22"/>
    <n v="1485267262"/>
    <x v="638"/>
    <b v="0"/>
    <n v="6"/>
    <b v="0"/>
    <s v="technology/web"/>
    <n v="9.0000000000000006E-5"/>
    <n v="9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d v="2014-10-13T08:59:55"/>
    <n v="1408024795"/>
    <x v="639"/>
    <b v="0"/>
    <n v="1"/>
    <b v="0"/>
    <s v="technology/web"/>
    <n v="9.9999999999999995E-7"/>
    <n v="9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d v="2016-11-24T18:00:00"/>
    <n v="1478685915"/>
    <x v="640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d v="2015-08-13T08:40:48"/>
    <n v="1436881248"/>
    <x v="641"/>
    <b v="0"/>
    <n v="315"/>
    <b v="1"/>
    <s v="technology/wearables"/>
    <n v="1.1916249999999999"/>
    <n v="2388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d v="2015-08-19T10:37:54"/>
    <n v="1436888274"/>
    <x v="642"/>
    <b v="0"/>
    <n v="2174"/>
    <b v="1"/>
    <s v="technology/wearables"/>
    <n v="14.604850000000001"/>
    <n v="16988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d v="2015-05-31T10:24:35"/>
    <n v="1428333875"/>
    <x v="643"/>
    <b v="0"/>
    <n v="152"/>
    <b v="1"/>
    <s v="technology/wearables"/>
    <n v="1.0580799999999999"/>
    <n v="159274.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8T20:00:00"/>
    <n v="1410883139"/>
    <x v="644"/>
    <b v="0"/>
    <n v="1021"/>
    <b v="1"/>
    <s v="technology/wearables"/>
    <n v="3.0011791999999997"/>
    <n v="50740.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d v="2016-08-11T19:37:54"/>
    <n v="1468370274"/>
    <x v="645"/>
    <b v="0"/>
    <n v="237"/>
    <b v="1"/>
    <s v="technology/wearables"/>
    <n v="2.7869999999999999"/>
    <n v="40301.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d v="2014-08-11T15:27:47"/>
    <n v="1405196867"/>
    <x v="646"/>
    <b v="0"/>
    <n v="27"/>
    <b v="1"/>
    <s v="technology/wearables"/>
    <n v="1.3187625000000001"/>
    <n v="3314.5050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d v="2016-03-17T12:25:49"/>
    <n v="1455647149"/>
    <x v="647"/>
    <b v="0"/>
    <n v="17"/>
    <b v="1"/>
    <s v="technology/wearables"/>
    <n v="1.0705"/>
    <n v="1598.0050000000001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d v="2014-10-14T11:38:28"/>
    <n v="1410280708"/>
    <x v="648"/>
    <b v="0"/>
    <n v="27"/>
    <b v="1"/>
    <s v="technology/wearables"/>
    <n v="1.2682285714285715"/>
    <n v="23264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d v="2014-09-16T16:53:33"/>
    <n v="1409090013"/>
    <x v="649"/>
    <b v="0"/>
    <n v="82"/>
    <b v="1"/>
    <s v="technology/wearables"/>
    <n v="1.3996"/>
    <n v="23943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d v="2014-12-18T20:53:04"/>
    <n v="1413766384"/>
    <x v="650"/>
    <b v="0"/>
    <n v="48"/>
    <b v="1"/>
    <s v="technology/wearables"/>
    <n v="1.1240000000000001"/>
    <n v="259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d v="2014-12-12T19:25:11"/>
    <n v="1415838311"/>
    <x v="651"/>
    <b v="0"/>
    <n v="105"/>
    <b v="1"/>
    <s v="technology/wearables"/>
    <n v="1.00528"/>
    <n v="134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d v="2016-12-01T12:34:10"/>
    <n v="1478018050"/>
    <x v="652"/>
    <b v="0"/>
    <n v="28"/>
    <b v="1"/>
    <s v="technology/wearables"/>
    <n v="1.0046666666666666"/>
    <n v="1407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09:50:40"/>
    <n v="1436885440"/>
    <x v="653"/>
    <b v="0"/>
    <n v="1107"/>
    <b v="1"/>
    <s v="technology/wearables"/>
    <n v="1.4144600000000001"/>
    <n v="54549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d v="2015-07-08T17:58:33"/>
    <n v="1433804313"/>
    <x v="654"/>
    <b v="0"/>
    <n v="1013"/>
    <b v="1"/>
    <s v="technology/wearables"/>
    <n v="2.6729166666666666"/>
    <n v="69079.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d v="2015-03-12T16:58:32"/>
    <n v="1423609112"/>
    <x v="655"/>
    <b v="0"/>
    <n v="274"/>
    <b v="1"/>
    <s v="technology/wearables"/>
    <n v="1.4688749999999999"/>
    <n v="2191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d v="2016-04-17T13:18:39"/>
    <n v="1455736719"/>
    <x v="656"/>
    <b v="0"/>
    <n v="87"/>
    <b v="1"/>
    <s v="technology/wearables"/>
    <n v="2.1356000000000002"/>
    <n v="11214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15:17:52"/>
    <n v="1448309872"/>
    <x v="657"/>
    <b v="0"/>
    <n v="99"/>
    <b v="1"/>
    <s v="technology/wearables"/>
    <n v="1.2569999999999999"/>
    <n v="14766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3:00:00"/>
    <n v="1435117889"/>
    <x v="658"/>
    <b v="0"/>
    <n v="276"/>
    <b v="1"/>
    <s v="technology/wearables"/>
    <n v="1.0446206037108834"/>
    <n v="24516"/>
    <x v="2"/>
    <x v="8"/>
  </r>
  <r>
    <n v="659"/>
    <s v="Lulu Watch Designs - Apple Watch"/>
    <s v="Sync up your lifestyle"/>
    <n v="3000"/>
    <n v="3017"/>
    <x v="0"/>
    <x v="0"/>
    <x v="0"/>
    <n v="1440339295"/>
    <d v="2015-08-23T09:14:55"/>
    <n v="1437747295"/>
    <x v="659"/>
    <b v="0"/>
    <n v="21"/>
    <b v="1"/>
    <s v="technology/wearables"/>
    <n v="1.0056666666666667"/>
    <n v="1659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3:47:59"/>
    <n v="1412963279"/>
    <x v="660"/>
    <b v="0"/>
    <n v="18"/>
    <b v="0"/>
    <s v="technology/wearables"/>
    <n v="3.058E-2"/>
    <n v="227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d v="2016-10-23T10:29:19"/>
    <n v="1474644559"/>
    <x v="661"/>
    <b v="0"/>
    <n v="9"/>
    <b v="0"/>
    <s v="technology/wearables"/>
    <n v="9.4999999999999998E-3"/>
    <n v="81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d v="2015-01-16T05:30:47"/>
    <n v="1418812247"/>
    <x v="662"/>
    <b v="0"/>
    <n v="4"/>
    <b v="0"/>
    <s v="technology/wearables"/>
    <n v="4.0000000000000001E-3"/>
    <n v="125.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d v="2015-07-18T15:14:16"/>
    <n v="1434658456"/>
    <x v="663"/>
    <b v="0"/>
    <n v="7"/>
    <b v="0"/>
    <s v="technology/wearables"/>
    <n v="3.5000000000000001E-3"/>
    <n v="42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d v="2015-04-13T10:59:35"/>
    <n v="1426348775"/>
    <x v="664"/>
    <b v="0"/>
    <n v="29"/>
    <b v="0"/>
    <s v="technology/wearables"/>
    <n v="7.5333333333333335E-2"/>
    <n v="80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d v="2017-01-13T12:04:21"/>
    <n v="1479143061"/>
    <x v="665"/>
    <b v="0"/>
    <n v="12"/>
    <b v="0"/>
    <s v="technology/wearables"/>
    <n v="0.18640000000000001"/>
    <n v="138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d v="2014-08-17T14:58:18"/>
    <n v="1405713498"/>
    <x v="666"/>
    <b v="0"/>
    <n v="4"/>
    <b v="0"/>
    <s v="technology/wearables"/>
    <n v="4.0000000000000003E-5"/>
    <n v="93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d v="2016-10-29T03:57:43"/>
    <n v="1474275463"/>
    <x v="667"/>
    <b v="0"/>
    <n v="28"/>
    <b v="0"/>
    <s v="technology/wearables"/>
    <n v="0.1002"/>
    <n v="250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d v="2015-05-11T14:57:02"/>
    <n v="1427486222"/>
    <x v="668"/>
    <b v="0"/>
    <n v="25"/>
    <b v="0"/>
    <s v="technology/wearables"/>
    <n v="4.5600000000000002E-2"/>
    <n v="284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d v="2016-07-06T10:00:58"/>
    <n v="1465225258"/>
    <x v="669"/>
    <b v="0"/>
    <n v="28"/>
    <b v="0"/>
    <s v="technology/wearables"/>
    <n v="0.21507499999999999"/>
    <n v="21849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d v="2016-06-19T03:10:00"/>
    <n v="1463418120"/>
    <x v="670"/>
    <b v="0"/>
    <n v="310"/>
    <b v="0"/>
    <s v="technology/wearables"/>
    <n v="0.29276666666666668"/>
    <n v="3468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d v="2015-01-13T23:00:00"/>
    <n v="1418315852"/>
    <x v="671"/>
    <b v="0"/>
    <n v="15"/>
    <b v="0"/>
    <s v="technology/wearables"/>
    <n v="0.39426666666666665"/>
    <n v="1908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d v="2014-12-31T23:59:00"/>
    <n v="1417410964"/>
    <x v="672"/>
    <b v="0"/>
    <n v="215"/>
    <b v="0"/>
    <s v="technology/wearables"/>
    <n v="0.21628"/>
    <n v="1132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d v="2014-09-01T15:10:17"/>
    <n v="1405714217"/>
    <x v="673"/>
    <b v="0"/>
    <n v="3"/>
    <b v="0"/>
    <s v="technology/wearables"/>
    <n v="2.0500000000000002E-3"/>
    <n v="5509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d v="2014-08-11T21:47:07"/>
    <n v="1402627627"/>
    <x v="674"/>
    <b v="0"/>
    <n v="2"/>
    <b v="0"/>
    <s v="technology/wearables"/>
    <n v="2.9999999999999997E-4"/>
    <n v="11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d v="2015-01-01T01:59:00"/>
    <n v="1417558804"/>
    <x v="675"/>
    <b v="0"/>
    <n v="26"/>
    <b v="0"/>
    <s v="technology/wearables"/>
    <n v="0.14849999999999999"/>
    <n v="45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d v="2015-02-07T13:26:21"/>
    <n v="1420741581"/>
    <x v="676"/>
    <b v="0"/>
    <n v="24"/>
    <b v="0"/>
    <s v="technology/wearables"/>
    <n v="1.4710000000000001E-2"/>
    <n v="118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d v="2016-06-28T04:41:35"/>
    <n v="1463218895"/>
    <x v="677"/>
    <b v="0"/>
    <n v="96"/>
    <b v="0"/>
    <s v="technology/wearables"/>
    <n v="0.25584000000000001"/>
    <n v="7131.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4:02:18"/>
    <n v="1461229338"/>
    <x v="678"/>
    <b v="0"/>
    <n v="17"/>
    <b v="0"/>
    <s v="technology/wearables"/>
    <n v="3.8206896551724136E-2"/>
    <n v="695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1:41:49"/>
    <n v="1467736909"/>
    <x v="679"/>
    <b v="0"/>
    <n v="94"/>
    <b v="0"/>
    <s v="technology/wearables"/>
    <n v="0.15485964912280703"/>
    <n v="4967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07:02:11"/>
    <n v="1407931331"/>
    <x v="680"/>
    <b v="0"/>
    <n v="129"/>
    <b v="0"/>
    <s v="technology/wearables"/>
    <n v="0.25912000000000002"/>
    <n v="14130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d v="2016-10-26T14:20:04"/>
    <n v="1474917604"/>
    <x v="681"/>
    <b v="0"/>
    <n v="1"/>
    <b v="0"/>
    <s v="technology/wearables"/>
    <n v="4.0000000000000002E-4"/>
    <n v="9717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d v="2017-03-14T12:22:02"/>
    <n v="1486923722"/>
    <x v="682"/>
    <b v="0"/>
    <n v="4"/>
    <b v="0"/>
    <s v="technology/wearables"/>
    <n v="1.06E-3"/>
    <n v="27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d v="2016-10-31T16:36:04"/>
    <n v="1474493764"/>
    <x v="683"/>
    <b v="0"/>
    <n v="3"/>
    <b v="0"/>
    <s v="technology/wearables"/>
    <n v="8.5142857142857138E-3"/>
    <n v="175.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d v="2014-07-24T22:00:00"/>
    <n v="1403176891"/>
    <x v="684"/>
    <b v="0"/>
    <n v="135"/>
    <b v="0"/>
    <s v="technology/wearables"/>
    <n v="7.4837500000000001E-2"/>
    <n v="1212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d v="2015-01-12T15:47:52"/>
    <n v="1417207672"/>
    <x v="685"/>
    <b v="0"/>
    <n v="10"/>
    <b v="0"/>
    <s v="technology/wearables"/>
    <n v="0.27650000000000002"/>
    <n v="12250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d v="2015-08-03T11:09:30"/>
    <n v="1436026170"/>
    <x v="686"/>
    <b v="0"/>
    <n v="0"/>
    <b v="0"/>
    <s v="technology/wearables"/>
    <n v="0"/>
    <n v="276.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d v="2017-02-05T13:00:53"/>
    <n v="1481133653"/>
    <x v="687"/>
    <b v="0"/>
    <n v="6"/>
    <b v="0"/>
    <s v="technology/wearables"/>
    <n v="3.5499999999999997E-2"/>
    <n v="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d v="2015-10-14T21:30:53"/>
    <n v="1442284253"/>
    <x v="688"/>
    <b v="0"/>
    <n v="36"/>
    <b v="0"/>
    <s v="technology/wearables"/>
    <n v="0.72989999999999999"/>
    <n v="907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7T23:59:00"/>
    <n v="1478016097"/>
    <x v="689"/>
    <b v="0"/>
    <n v="336"/>
    <b v="0"/>
    <s v="technology/wearables"/>
    <n v="0.57648750000000004"/>
    <n v="64947.7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d v="2016-09-09T01:00:00"/>
    <n v="1469718841"/>
    <x v="690"/>
    <b v="0"/>
    <n v="34"/>
    <b v="0"/>
    <s v="technology/wearables"/>
    <n v="0.1234"/>
    <n v="58882.7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d v="2015-06-30T19:40:46"/>
    <n v="1433292046"/>
    <x v="691"/>
    <b v="0"/>
    <n v="10"/>
    <b v="0"/>
    <s v="technology/wearables"/>
    <n v="5.1999999999999998E-3"/>
    <n v="136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d v="2016-12-22T04:01:03"/>
    <n v="1479805263"/>
    <x v="692"/>
    <b v="0"/>
    <n v="201"/>
    <b v="0"/>
    <s v="technology/wearables"/>
    <n v="6.5299999999999997E-2"/>
    <n v="78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d v="2015-04-30T14:23:47"/>
    <n v="1427829827"/>
    <x v="693"/>
    <b v="0"/>
    <n v="296"/>
    <b v="0"/>
    <s v="technology/wearables"/>
    <n v="0.35338000000000003"/>
    <n v="1832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0:55:59"/>
    <n v="1483372559"/>
    <x v="694"/>
    <b v="0"/>
    <n v="7"/>
    <b v="0"/>
    <s v="technology/wearables"/>
    <n v="3.933333333333333E-3"/>
    <n v="1796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d v="2014-10-31T07:30:20"/>
    <n v="1412166620"/>
    <x v="695"/>
    <b v="0"/>
    <n v="7"/>
    <b v="0"/>
    <s v="technology/wearables"/>
    <n v="1.06E-2"/>
    <n v="613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d v="2014-07-25T17:15:02"/>
    <n v="1403734502"/>
    <x v="696"/>
    <b v="0"/>
    <n v="1"/>
    <b v="0"/>
    <s v="technology/wearables"/>
    <n v="5.7142857142857145E-6"/>
    <n v="318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d v="2016-02-03T07:33:09"/>
    <n v="1453206789"/>
    <x v="697"/>
    <b v="0"/>
    <n v="114"/>
    <b v="0"/>
    <s v="technology/wearables"/>
    <n v="0.46379999999999999"/>
    <n v="116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d v="2014-09-17T21:00:00"/>
    <n v="1408141245"/>
    <x v="698"/>
    <b v="0"/>
    <n v="29"/>
    <b v="0"/>
    <s v="technology/wearables"/>
    <n v="0.15390000000000001"/>
    <n v="8854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1:00:00"/>
    <n v="1381923548"/>
    <x v="699"/>
    <b v="0"/>
    <n v="890"/>
    <b v="0"/>
    <s v="technology/wearables"/>
    <n v="0.824221076923077"/>
    <n v="6126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d v="2017-01-10T11:31:21"/>
    <n v="1481473881"/>
    <x v="700"/>
    <b v="0"/>
    <n v="31"/>
    <b v="0"/>
    <s v="technology/wearables"/>
    <n v="2.6866666666666667E-2"/>
    <n v="53775.8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d v="2014-07-23T10:54:40"/>
    <n v="1403538880"/>
    <x v="701"/>
    <b v="0"/>
    <n v="21"/>
    <b v="0"/>
    <s v="technology/wearables"/>
    <n v="0.26600000000000001"/>
    <n v="3260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3:26:27"/>
    <n v="1477416387"/>
    <x v="702"/>
    <b v="0"/>
    <n v="37"/>
    <b v="0"/>
    <s v="technology/wearables"/>
    <n v="0.30813400000000002"/>
    <n v="5370.0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d v="2017-01-31T18:32:00"/>
    <n v="1481150949"/>
    <x v="703"/>
    <b v="0"/>
    <n v="7"/>
    <b v="0"/>
    <s v="technology/wearables"/>
    <n v="5.5800000000000002E-2"/>
    <n v="2729.50500000000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d v="2017-02-19T23:37:48"/>
    <n v="1482381468"/>
    <x v="704"/>
    <b v="0"/>
    <n v="4"/>
    <b v="0"/>
    <s v="technology/wearables"/>
    <n v="8.7454545454545458E-3"/>
    <n v="659"/>
    <x v="2"/>
    <x v="8"/>
  </r>
  <r>
    <n v="705"/>
    <s v="SomnoScope"/>
    <s v="The closest thing ever to the Holy Grail of wearables technology"/>
    <n v="100000"/>
    <n v="977"/>
    <x v="2"/>
    <x v="9"/>
    <x v="3"/>
    <n v="1484999278"/>
    <d v="2017-01-21T06:47:58"/>
    <n v="1482407278"/>
    <x v="705"/>
    <b v="0"/>
    <n v="5"/>
    <b v="0"/>
    <s v="technology/wearables"/>
    <n v="9.7699999999999992E-3"/>
    <n v="72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d v="2016-12-14T13:39:00"/>
    <n v="1478130783"/>
    <x v="706"/>
    <b v="0"/>
    <n v="0"/>
    <b v="0"/>
    <s v="technology/wearables"/>
    <n v="0"/>
    <n v="488.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0:55:27"/>
    <n v="1479830127"/>
    <x v="707"/>
    <b v="0"/>
    <n v="456"/>
    <b v="0"/>
    <s v="technology/wearables"/>
    <n v="0.78927352941176465"/>
    <n v="26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d v="2014-09-13T08:56:40"/>
    <n v="1405432600"/>
    <x v="708"/>
    <b v="0"/>
    <n v="369"/>
    <b v="0"/>
    <s v="technology/wearables"/>
    <n v="0.22092500000000001"/>
    <n v="31253.8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d v="2014-12-04T19:59:19"/>
    <n v="1415149159"/>
    <x v="709"/>
    <b v="0"/>
    <n v="2"/>
    <b v="0"/>
    <s v="technology/wearables"/>
    <n v="4.0666666666666663E-3"/>
    <n v="4449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d v="2014-08-19T19:44:00"/>
    <n v="1405640302"/>
    <x v="710"/>
    <b v="0"/>
    <n v="0"/>
    <b v="0"/>
    <s v="technology/wearables"/>
    <n v="0"/>
    <n v="3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d v="2016-12-14T07:01:08"/>
    <n v="1478257268"/>
    <x v="711"/>
    <b v="0"/>
    <n v="338"/>
    <b v="0"/>
    <s v="technology/wearables"/>
    <n v="0.33790999999999999"/>
    <n v="1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d v="2016-02-14T11:20:32"/>
    <n v="1452874832"/>
    <x v="712"/>
    <b v="0"/>
    <n v="4"/>
    <b v="0"/>
    <s v="technology/wearables"/>
    <n v="2.1649484536082476E-3"/>
    <n v="1694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d v="2016-06-05T07:42:12"/>
    <n v="1462538532"/>
    <x v="713"/>
    <b v="0"/>
    <n v="1"/>
    <b v="0"/>
    <s v="technology/wearables"/>
    <n v="7.9600000000000001E-3"/>
    <n v="15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d v="2017-02-28T13:54:42"/>
    <n v="1483124082"/>
    <x v="714"/>
    <b v="0"/>
    <n v="28"/>
    <b v="0"/>
    <s v="technology/wearables"/>
    <n v="0.14993333333333334"/>
    <n v="122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d v="2015-11-04T22:10:40"/>
    <n v="1443233440"/>
    <x v="715"/>
    <b v="0"/>
    <n v="12"/>
    <b v="0"/>
    <s v="technology/wearables"/>
    <n v="5.0509090909090906E-2"/>
    <n v="181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d v="2014-11-30T19:00:00"/>
    <n v="1414511307"/>
    <x v="716"/>
    <b v="0"/>
    <n v="16"/>
    <b v="0"/>
    <s v="technology/wearables"/>
    <n v="0.10214285714285715"/>
    <n v="1052"/>
    <x v="2"/>
    <x v="8"/>
  </r>
  <r>
    <n v="717"/>
    <s v="cool air belt"/>
    <s v="Cool air flowing under clothing keeps you cool."/>
    <n v="100000"/>
    <n v="305"/>
    <x v="2"/>
    <x v="0"/>
    <x v="0"/>
    <n v="1409949002"/>
    <d v="2014-09-05T15:30:02"/>
    <n v="1407357002"/>
    <x v="717"/>
    <b v="0"/>
    <n v="4"/>
    <b v="0"/>
    <s v="technology/wearables"/>
    <n v="3.0500000000000002E-3"/>
    <n v="51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d v="2017-02-18T00:59:00"/>
    <n v="1484684247"/>
    <x v="718"/>
    <b v="0"/>
    <n v="4"/>
    <b v="0"/>
    <s v="technology/wearables"/>
    <n v="7.4999999999999997E-3"/>
    <n v="197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d v="2016-02-22T19:57:56"/>
    <n v="1454979476"/>
    <x v="719"/>
    <b v="0"/>
    <n v="10"/>
    <b v="0"/>
    <s v="technology/wearables"/>
    <n v="1.2933333333333333E-2"/>
    <n v="14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d v="2012-01-29T10:34:51"/>
    <n v="1325432091"/>
    <x v="720"/>
    <b v="0"/>
    <n v="41"/>
    <b v="1"/>
    <s v="publishing/nonfiction"/>
    <n v="1.4394736842105262"/>
    <n v="1464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d v="2014-08-01T08:43:27"/>
    <n v="1403012607"/>
    <x v="721"/>
    <b v="0"/>
    <n v="119"/>
    <b v="1"/>
    <s v="publishing/nonfiction"/>
    <n v="1.2210975609756098"/>
    <n v="637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d v="2012-04-08T13:19:38"/>
    <n v="1331320778"/>
    <x v="722"/>
    <b v="0"/>
    <n v="153"/>
    <b v="1"/>
    <s v="publishing/nonfiction"/>
    <n v="1.3202400000000001"/>
    <n v="2150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d v="2015-07-29T22:59:00"/>
    <n v="1435606549"/>
    <x v="723"/>
    <b v="0"/>
    <n v="100"/>
    <b v="1"/>
    <s v="publishing/nonfiction"/>
    <n v="1.0938000000000001"/>
    <n v="19237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d v="2011-06-30T10:19:23"/>
    <n v="1306855163"/>
    <x v="724"/>
    <b v="0"/>
    <n v="143"/>
    <b v="1"/>
    <s v="publishing/nonfiction"/>
    <n v="1.0547157142857144"/>
    <n v="6426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d v="2015-12-13T10:01:52"/>
    <n v="1447426912"/>
    <x v="725"/>
    <b v="0"/>
    <n v="140"/>
    <b v="1"/>
    <s v="publishing/nonfiction"/>
    <n v="1.0035000000000001"/>
    <n v="13726.505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1T20:01:27"/>
    <n v="1363136487"/>
    <x v="726"/>
    <b v="0"/>
    <n v="35"/>
    <b v="1"/>
    <s v="publishing/nonfiction"/>
    <n v="1.014"/>
    <n v="11302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d v="2013-01-14T16:20:00"/>
    <n v="1354580949"/>
    <x v="727"/>
    <b v="0"/>
    <n v="149"/>
    <b v="1"/>
    <s v="publishing/nonfiction"/>
    <n v="1.5551428571428572"/>
    <n v="398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d v="2011-08-21T15:05:57"/>
    <n v="1310069157"/>
    <x v="728"/>
    <b v="0"/>
    <n v="130"/>
    <b v="1"/>
    <s v="publishing/nonfiction"/>
    <n v="1.05566"/>
    <n v="6680.2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d v="2012-09-18T23:27:41"/>
    <n v="1342844861"/>
    <x v="729"/>
    <b v="0"/>
    <n v="120"/>
    <b v="1"/>
    <s v="publishing/nonfiction"/>
    <n v="1.3065"/>
    <n v="6571.7250000000004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d v="2011-12-07T12:53:11"/>
    <n v="1320688391"/>
    <x v="730"/>
    <b v="0"/>
    <n v="265"/>
    <b v="1"/>
    <s v="publishing/nonfiction"/>
    <n v="1.3219000000000001"/>
    <n v="158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d v="2012-01-22T01:00:00"/>
    <n v="1322852747"/>
    <x v="731"/>
    <b v="0"/>
    <n v="71"/>
    <b v="1"/>
    <s v="publishing/nonfiction"/>
    <n v="1.26"/>
    <n v="1636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d v="2013-09-29T05:11:01"/>
    <n v="1375265461"/>
    <x v="732"/>
    <b v="0"/>
    <n v="13"/>
    <b v="1"/>
    <s v="publishing/nonfiction"/>
    <n v="1.6"/>
    <n v="318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d v="2013-12-20T05:04:52"/>
    <n v="1384941892"/>
    <x v="733"/>
    <b v="0"/>
    <n v="169"/>
    <b v="1"/>
    <s v="publishing/nonfiction"/>
    <n v="1.2048000000000001"/>
    <n v="1538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d v="2015-05-09T00:00:00"/>
    <n v="1428465420"/>
    <x v="734"/>
    <b v="0"/>
    <n v="57"/>
    <b v="1"/>
    <s v="publishing/nonfiction"/>
    <n v="1.2552941176470589"/>
    <n v="684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d v="2014-12-03T19:39:00"/>
    <n v="1414975346"/>
    <x v="735"/>
    <b v="0"/>
    <n v="229"/>
    <b v="1"/>
    <s v="publishing/nonfiction"/>
    <n v="1.1440638297872341"/>
    <n v="32220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d v="2013-11-20T23:59:00"/>
    <n v="1383327440"/>
    <x v="736"/>
    <b v="0"/>
    <n v="108"/>
    <b v="1"/>
    <s v="publishing/nonfiction"/>
    <n v="3.151388888888889"/>
    <n v="3255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d v="2014-02-14T15:00:00"/>
    <n v="1390890987"/>
    <x v="737"/>
    <b v="0"/>
    <n v="108"/>
    <b v="1"/>
    <s v="publishing/nonfiction"/>
    <n v="1.224"/>
    <n v="8732.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d v="2014-11-30T23:59:00"/>
    <n v="1414765794"/>
    <x v="738"/>
    <b v="0"/>
    <n v="41"/>
    <b v="1"/>
    <s v="publishing/nonfiction"/>
    <n v="1.0673333333333332"/>
    <n v="386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d v="2014-08-11T07:03:49"/>
    <n v="1404907429"/>
    <x v="739"/>
    <b v="0"/>
    <n v="139"/>
    <b v="1"/>
    <s v="publishing/nonfiction"/>
    <n v="1.5833333333333333"/>
    <n v="5550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d v="2015-06-20T22:31:22"/>
    <n v="1433647882"/>
    <x v="740"/>
    <b v="0"/>
    <n v="19"/>
    <b v="1"/>
    <s v="publishing/nonfiction"/>
    <n v="1.0740000000000001"/>
    <n v="6361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d v="2013-06-11T10:33:26"/>
    <n v="1367940806"/>
    <x v="741"/>
    <b v="0"/>
    <n v="94"/>
    <b v="1"/>
    <s v="publishing/nonfiction"/>
    <n v="1.0226"/>
    <n v="8257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16:01:52"/>
    <n v="1392847312"/>
    <x v="742"/>
    <b v="0"/>
    <n v="23"/>
    <b v="1"/>
    <s v="publishing/nonfiction"/>
    <n v="1.1071428571428572"/>
    <n v="7421.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d v="2012-04-16T16:00:00"/>
    <n v="1332435685"/>
    <x v="743"/>
    <b v="0"/>
    <n v="15"/>
    <b v="1"/>
    <s v="publishing/nonfiction"/>
    <n v="1.48"/>
    <n v="11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d v="2012-12-13T17:58:23"/>
    <n v="1352847503"/>
    <x v="744"/>
    <b v="0"/>
    <n v="62"/>
    <b v="1"/>
    <s v="publishing/nonfiction"/>
    <n v="1.0232000000000001"/>
    <n v="296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d v="2013-05-03T08:44:05"/>
    <n v="1364996645"/>
    <x v="745"/>
    <b v="0"/>
    <n v="74"/>
    <b v="1"/>
    <s v="publishing/nonfiction"/>
    <n v="1.7909909909909909"/>
    <n v="454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d v="2012-09-22T22:59:00"/>
    <n v="1346806909"/>
    <x v="746"/>
    <b v="0"/>
    <n v="97"/>
    <b v="1"/>
    <s v="publishing/nonfiction"/>
    <n v="1.1108135252761968"/>
    <n v="364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d v="2015-01-15T05:54:00"/>
    <n v="1418649019"/>
    <x v="747"/>
    <b v="0"/>
    <n v="55"/>
    <b v="1"/>
    <s v="publishing/nonfiction"/>
    <n v="1.0004285714285714"/>
    <n v="5160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d v="2014-08-10T15:19:26"/>
    <n v="1405109966"/>
    <x v="748"/>
    <b v="0"/>
    <n v="44"/>
    <b v="1"/>
    <s v="publishing/nonfiction"/>
    <n v="1.0024999999999999"/>
    <n v="450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d v="2017-01-28T17:35:30"/>
    <n v="1483050930"/>
    <x v="749"/>
    <b v="0"/>
    <n v="110"/>
    <b v="1"/>
    <s v="publishing/nonfiction"/>
    <n v="1.0556000000000001"/>
    <n v="6280.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d v="2013-02-24T16:04:32"/>
    <n v="1359147872"/>
    <x v="750"/>
    <b v="0"/>
    <n v="59"/>
    <b v="1"/>
    <s v="publishing/nonfiction"/>
    <n v="1.0258775877587758"/>
    <n v="7557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d v="2011-08-04T10:07:55"/>
    <n v="1308496075"/>
    <x v="751"/>
    <b v="0"/>
    <n v="62"/>
    <b v="1"/>
    <s v="publishing/nonfiction"/>
    <n v="1.1850000000000001"/>
    <n v="40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d v="2016-10-16T06:00:00"/>
    <n v="1474884417"/>
    <x v="752"/>
    <b v="0"/>
    <n v="105"/>
    <b v="1"/>
    <s v="publishing/nonfiction"/>
    <n v="1.117"/>
    <n v="457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d v="2015-02-14T09:09:51"/>
    <n v="1421330991"/>
    <x v="753"/>
    <b v="0"/>
    <n v="26"/>
    <b v="1"/>
    <s v="publishing/nonfiction"/>
    <n v="1.28"/>
    <n v="9192.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2:58:41"/>
    <n v="1354816721"/>
    <x v="754"/>
    <b v="0"/>
    <n v="49"/>
    <b v="1"/>
    <s v="publishing/nonfiction"/>
    <n v="1.0375000000000001"/>
    <n v="74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d v="2013-05-19T19:41:00"/>
    <n v="1366381877"/>
    <x v="755"/>
    <b v="0"/>
    <n v="68"/>
    <b v="1"/>
    <s v="publishing/nonfiction"/>
    <n v="1.0190760000000001"/>
    <n v="2311.3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d v="2011-04-18T12:24:19"/>
    <n v="1297880659"/>
    <x v="756"/>
    <b v="0"/>
    <n v="22"/>
    <b v="1"/>
    <s v="publishing/nonfiction"/>
    <n v="1.177142857142857"/>
    <n v="1685.8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d v="2012-12-05T20:18:34"/>
    <n v="1353547114"/>
    <x v="757"/>
    <b v="0"/>
    <n v="18"/>
    <b v="1"/>
    <s v="publishing/nonfiction"/>
    <n v="2.38"/>
    <n v="709.5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d v="2010-10-08T15:04:28"/>
    <n v="1283976268"/>
    <x v="758"/>
    <b v="0"/>
    <n v="19"/>
    <b v="1"/>
    <s v="publishing/nonfiction"/>
    <n v="1.02"/>
    <n v="1572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d v="2014-07-09T02:55:39"/>
    <n v="1401436539"/>
    <x v="759"/>
    <b v="0"/>
    <n v="99"/>
    <b v="1"/>
    <s v="publishing/nonfiction"/>
    <n v="1.0192000000000001"/>
    <n v="382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d v="2016-11-26T14:20:13"/>
    <n v="1477592413"/>
    <x v="760"/>
    <b v="0"/>
    <n v="0"/>
    <b v="0"/>
    <s v="publishing/fiction"/>
    <n v="0"/>
    <n v="2548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d v="2014-02-02T13:02:06"/>
    <n v="1388772126"/>
    <x v="761"/>
    <b v="0"/>
    <n v="6"/>
    <b v="0"/>
    <s v="publishing/fiction"/>
    <n v="4.7E-2"/>
    <n v="1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d v="2016-12-04T01:00:00"/>
    <n v="1479328570"/>
    <x v="762"/>
    <b v="0"/>
    <n v="0"/>
    <b v="0"/>
    <s v="publishing/fiction"/>
    <n v="0"/>
    <n v="117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d v="2013-08-15T05:43:28"/>
    <n v="1373971408"/>
    <x v="763"/>
    <b v="0"/>
    <n v="1"/>
    <b v="0"/>
    <s v="publishing/fiction"/>
    <n v="1.1655011655011655E-3"/>
    <n v="2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d v="2015-09-09T23:09:21"/>
    <n v="1439266161"/>
    <x v="764"/>
    <b v="0"/>
    <n v="0"/>
    <b v="0"/>
    <s v="publishing/fiction"/>
    <n v="0"/>
    <n v="2.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d v="2014-10-19T08:01:24"/>
    <n v="1411131684"/>
    <x v="765"/>
    <b v="0"/>
    <n v="44"/>
    <b v="0"/>
    <s v="publishing/fiction"/>
    <n v="0.36014285714285715"/>
    <n v="12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d v="2015-02-16T13:48:03"/>
    <n v="1421520483"/>
    <x v="766"/>
    <b v="0"/>
    <n v="0"/>
    <b v="0"/>
    <s v="publishing/fiction"/>
    <n v="0"/>
    <n v="1260.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0T22:26:50"/>
    <n v="1429586810"/>
    <x v="767"/>
    <b v="0"/>
    <n v="3"/>
    <b v="0"/>
    <s v="publishing/fiction"/>
    <n v="3.5400000000000001E-2"/>
    <n v="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d v="2013-12-15T23:58:10"/>
    <n v="1384577890"/>
    <x v="768"/>
    <b v="0"/>
    <n v="0"/>
    <b v="0"/>
    <s v="publishing/fiction"/>
    <n v="0"/>
    <n v="88.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d v="2013-12-26T18:54:54"/>
    <n v="1385510094"/>
    <x v="769"/>
    <b v="0"/>
    <n v="52"/>
    <b v="0"/>
    <s v="publishing/fiction"/>
    <n v="0.41399999999999998"/>
    <n v="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d v="2013-02-24T18:59:29"/>
    <n v="1358294369"/>
    <x v="770"/>
    <b v="0"/>
    <n v="0"/>
    <b v="0"/>
    <s v="publishing/fiction"/>
    <n v="0"/>
    <n v="828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d v="2016-01-30T14:46:42"/>
    <n v="1449863202"/>
    <x v="771"/>
    <b v="0"/>
    <n v="1"/>
    <b v="0"/>
    <s v="publishing/fiction"/>
    <n v="2.631578947368421E-4"/>
    <n v="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0-31T22:59:00"/>
    <n v="1252718519"/>
    <x v="772"/>
    <b v="0"/>
    <n v="1"/>
    <b v="0"/>
    <s v="publishing/fiction"/>
    <n v="3.3333333333333333E-2"/>
    <n v="3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d v="2015-05-10T18:01:00"/>
    <n v="1428341985"/>
    <x v="773"/>
    <b v="0"/>
    <n v="2"/>
    <b v="0"/>
    <s v="publishing/fiction"/>
    <n v="8.5129023676509714E-3"/>
    <n v="4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d v="2014-02-23T13:43:38"/>
    <n v="1390589018"/>
    <x v="774"/>
    <b v="0"/>
    <n v="9"/>
    <b v="0"/>
    <s v="publishing/fiction"/>
    <n v="0.70199999999999996"/>
    <n v="191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d v="2011-12-15T20:26:35"/>
    <n v="1321406795"/>
    <x v="775"/>
    <b v="0"/>
    <n v="5"/>
    <b v="0"/>
    <s v="publishing/fiction"/>
    <n v="1.7000000000000001E-2"/>
    <n v="260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d v="2015-10-11T00:00:00"/>
    <n v="1441297645"/>
    <x v="776"/>
    <b v="0"/>
    <n v="57"/>
    <b v="0"/>
    <s v="publishing/fiction"/>
    <n v="0.51400000000000001"/>
    <n v="188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d v="2013-07-31T18:32:57"/>
    <n v="1372721577"/>
    <x v="777"/>
    <b v="0"/>
    <n v="3"/>
    <b v="0"/>
    <s v="publishing/fiction"/>
    <n v="7.0000000000000001E-3"/>
    <n v="1809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d v="2014-04-30T11:51:20"/>
    <n v="1396284680"/>
    <x v="778"/>
    <b v="0"/>
    <n v="1"/>
    <b v="0"/>
    <s v="publishing/fiction"/>
    <n v="4.0000000000000001E-3"/>
    <n v="1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4T23:00:00"/>
    <n v="1284567905"/>
    <x v="779"/>
    <b v="0"/>
    <n v="6"/>
    <b v="0"/>
    <s v="publishing/fiction"/>
    <n v="2.6666666666666668E-2"/>
    <n v="2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d v="2011-05-03T11:10:25"/>
    <n v="1301847025"/>
    <x v="780"/>
    <b v="0"/>
    <n v="27"/>
    <b v="1"/>
    <s v="music/rock"/>
    <n v="1.04"/>
    <n v="7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d v="2013-06-07T19:01:14"/>
    <n v="1368057674"/>
    <x v="781"/>
    <b v="0"/>
    <n v="25"/>
    <b v="1"/>
    <s v="music/rock"/>
    <n v="1.3315375"/>
    <n v="1052.61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d v="2012-08-25T13:11:42"/>
    <n v="1343326302"/>
    <x v="782"/>
    <b v="0"/>
    <n v="14"/>
    <b v="1"/>
    <s v="music/rock"/>
    <n v="1"/>
    <n v="882.6150000000000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17:00:00"/>
    <n v="1332182049"/>
    <x v="783"/>
    <b v="0"/>
    <n v="35"/>
    <b v="1"/>
    <s v="music/rock"/>
    <n v="1.4813333333333334"/>
    <n v="14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d v="2014-03-16T21:35:19"/>
    <n v="1391571319"/>
    <x v="784"/>
    <b v="0"/>
    <n v="10"/>
    <b v="1"/>
    <s v="music/rock"/>
    <n v="1.0249999999999999"/>
    <n v="1623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09:15:15"/>
    <n v="1359468915"/>
    <x v="785"/>
    <b v="0"/>
    <n v="29"/>
    <b v="1"/>
    <s v="music/rock"/>
    <n v="1.8062799999999999"/>
    <n v="964.0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d v="2012-05-11T10:47:00"/>
    <n v="1331774434"/>
    <x v="786"/>
    <b v="0"/>
    <n v="44"/>
    <b v="1"/>
    <s v="music/rock"/>
    <n v="1.4279999999999999"/>
    <n v="4021.5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d v="2013-11-01T10:03:46"/>
    <n v="1380726226"/>
    <x v="787"/>
    <b v="0"/>
    <n v="17"/>
    <b v="1"/>
    <s v="music/rock"/>
    <n v="1.1416666666666666"/>
    <n v="425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d v="2012-07-06T22:59:00"/>
    <n v="1338336588"/>
    <x v="788"/>
    <b v="0"/>
    <n v="34"/>
    <b v="1"/>
    <s v="music/rock"/>
    <n v="2.03505"/>
    <n v="1702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d v="2013-01-21T02:59:00"/>
    <n v="1357187280"/>
    <x v="789"/>
    <b v="0"/>
    <n v="14"/>
    <b v="1"/>
    <s v="music/rock"/>
    <n v="1.0941176470588236"/>
    <n v="1947.525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d v="2013-01-31T20:08:59"/>
    <n v="1357088939"/>
    <x v="790"/>
    <b v="0"/>
    <n v="156"/>
    <b v="1"/>
    <s v="music/rock"/>
    <n v="1.443746"/>
    <n v="814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0:59:00"/>
    <n v="1381430646"/>
    <x v="791"/>
    <b v="0"/>
    <n v="128"/>
    <b v="1"/>
    <s v="music/rock"/>
    <n v="1.0386666666666666"/>
    <n v="11113.7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d v="2013-11-07T16:58:03"/>
    <n v="1381265883"/>
    <x v="792"/>
    <b v="0"/>
    <n v="60"/>
    <b v="1"/>
    <s v="music/rock"/>
    <n v="1.0044440000000001"/>
    <n v="5150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d v="2013-07-02T23:59:00"/>
    <n v="1371491244"/>
    <x v="793"/>
    <b v="0"/>
    <n v="32"/>
    <b v="1"/>
    <s v="music/rock"/>
    <n v="1.0277927272727272"/>
    <n v="2668.77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d v="2011-09-05T12:06:00"/>
    <n v="1310438737"/>
    <x v="794"/>
    <b v="0"/>
    <n v="53"/>
    <b v="1"/>
    <s v="music/rock"/>
    <n v="1.0531250000000001"/>
    <n v="5625.71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6T23:59:00"/>
    <n v="1330094566"/>
    <x v="795"/>
    <b v="0"/>
    <n v="184"/>
    <b v="1"/>
    <s v="music/rock"/>
    <n v="1.1178571428571429"/>
    <n v="12037.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d v="2013-09-15T16:10:00"/>
    <n v="1376687485"/>
    <x v="796"/>
    <b v="0"/>
    <n v="90"/>
    <b v="1"/>
    <s v="music/rock"/>
    <n v="1.0135000000000001"/>
    <n v="1289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d v="2012-04-28T23:00:00"/>
    <n v="1332978688"/>
    <x v="797"/>
    <b v="0"/>
    <n v="71"/>
    <b v="1"/>
    <s v="music/rock"/>
    <n v="1.0753333333333333"/>
    <n v="6680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d v="2014-09-30T09:09:47"/>
    <n v="1409494187"/>
    <x v="798"/>
    <b v="0"/>
    <n v="87"/>
    <b v="1"/>
    <s v="music/rock"/>
    <n v="1.1488571428571428"/>
    <n v="3623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d v="2012-04-27T11:00:46"/>
    <n v="1332950446"/>
    <x v="799"/>
    <b v="0"/>
    <n v="28"/>
    <b v="1"/>
    <s v="music/rock"/>
    <n v="1.0002"/>
    <n v="45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d v="2014-09-11T05:24:14"/>
    <n v="1407839054"/>
    <x v="800"/>
    <b v="0"/>
    <n v="56"/>
    <b v="1"/>
    <s v="music/rock"/>
    <n v="1.5213333333333334"/>
    <n v="3641.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d v="2011-07-01T14:05:20"/>
    <n v="1306955120"/>
    <x v="801"/>
    <b v="0"/>
    <n v="51"/>
    <b v="1"/>
    <s v="music/rock"/>
    <n v="1.1152149999999998"/>
    <n v="2256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d v="2012-09-16T23:05:00"/>
    <n v="1343867524"/>
    <x v="802"/>
    <b v="0"/>
    <n v="75"/>
    <b v="1"/>
    <s v="music/rock"/>
    <n v="1.0133333333333334"/>
    <n v="4155.21500000000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d v="2011-05-28T20:00:00"/>
    <n v="1304376478"/>
    <x v="803"/>
    <b v="0"/>
    <n v="38"/>
    <b v="1"/>
    <s v="music/rock"/>
    <n v="1.232608695652174"/>
    <n v="445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d v="2011-07-22T22:59:00"/>
    <n v="1309919526"/>
    <x v="804"/>
    <b v="0"/>
    <n v="18"/>
    <b v="1"/>
    <s v="music/rock"/>
    <n v="1"/>
    <n v="4167.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d v="2011-07-16T18:00:00"/>
    <n v="1306525512"/>
    <x v="805"/>
    <b v="0"/>
    <n v="54"/>
    <b v="1"/>
    <s v="music/rock"/>
    <n v="1.05"/>
    <n v="4325"/>
    <x v="4"/>
    <x v="11"/>
  </r>
  <r>
    <n v="806"/>
    <s v="Golden Animals NEW Album!"/>
    <s v="Help Golden Animals finish their NEW Album!"/>
    <n v="8000"/>
    <n v="8355"/>
    <x v="0"/>
    <x v="0"/>
    <x v="0"/>
    <n v="1315413339"/>
    <d v="2011-09-07T11:35:39"/>
    <n v="1312821339"/>
    <x v="806"/>
    <b v="0"/>
    <n v="71"/>
    <b v="1"/>
    <s v="music/rock"/>
    <n v="1.0443750000000001"/>
    <n v="5752.5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d v="2017-02-28T21:00:00"/>
    <n v="1485270311"/>
    <x v="807"/>
    <b v="0"/>
    <n v="57"/>
    <b v="1"/>
    <s v="music/rock"/>
    <n v="1.05125"/>
    <n v="628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d v="2014-12-21T23:59:00"/>
    <n v="1416363886"/>
    <x v="808"/>
    <b v="0"/>
    <n v="43"/>
    <b v="1"/>
    <s v="music/rock"/>
    <n v="1"/>
    <n v="4352.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d v="2014-01-19T15:00:30"/>
    <n v="1387569630"/>
    <x v="809"/>
    <b v="0"/>
    <n v="52"/>
    <b v="1"/>
    <s v="music/rock"/>
    <n v="1.03775"/>
    <n v="432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d v="2012-08-31T20:21:02"/>
    <n v="1343870462"/>
    <x v="810"/>
    <b v="0"/>
    <n v="27"/>
    <b v="1"/>
    <s v="music/rock"/>
    <n v="1.05"/>
    <n v="286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d v="2013-07-10T11:52:00"/>
    <n v="1371569202"/>
    <x v="811"/>
    <b v="0"/>
    <n v="12"/>
    <b v="1"/>
    <s v="music/rock"/>
    <n v="1.04"/>
    <n v="1307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d v="2013-03-01T08:58:00"/>
    <n v="1357604752"/>
    <x v="812"/>
    <b v="0"/>
    <n v="33"/>
    <b v="1"/>
    <s v="music/rock"/>
    <n v="1.5183333333333333"/>
    <n v="97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d v="2012-07-20T18:02:45"/>
    <n v="1340233365"/>
    <x v="813"/>
    <b v="0"/>
    <n v="96"/>
    <b v="1"/>
    <s v="music/rock"/>
    <n v="1.59996"/>
    <n v="1655.4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d v="2011-05-31T13:04:00"/>
    <n v="1305568201"/>
    <x v="814"/>
    <b v="0"/>
    <n v="28"/>
    <b v="1"/>
    <s v="music/rock"/>
    <n v="1.2729999999999999"/>
    <n v="1836.47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d v="2014-11-01T17:01:43"/>
    <n v="1412287303"/>
    <x v="815"/>
    <b v="0"/>
    <n v="43"/>
    <b v="1"/>
    <s v="music/rock"/>
    <n v="1.07"/>
    <n v="2776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d v="2013-04-09T01:30:00"/>
    <n v="1362776043"/>
    <x v="816"/>
    <b v="0"/>
    <n v="205"/>
    <b v="1"/>
    <s v="music/rock"/>
    <n v="1.1512214285714286"/>
    <n v="616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d v="2012-03-10T23:59:00"/>
    <n v="1326810211"/>
    <x v="817"/>
    <b v="0"/>
    <n v="23"/>
    <b v="1"/>
    <s v="music/rock"/>
    <n v="1.3711066666666665"/>
    <n v="5057.604999999999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d v="2012-08-07T12:01:00"/>
    <n v="1343682681"/>
    <x v="818"/>
    <b v="0"/>
    <n v="19"/>
    <b v="1"/>
    <s v="music/rock"/>
    <n v="1.5571428571428572"/>
    <n v="1300.83"/>
    <x v="4"/>
    <x v="11"/>
  </r>
  <r>
    <n v="819"/>
    <s v="Winter Tour"/>
    <s v="We are touring the Southeast in support of our new EP"/>
    <n v="400"/>
    <n v="435"/>
    <x v="0"/>
    <x v="0"/>
    <x v="0"/>
    <n v="1387601040"/>
    <d v="2013-12-20T23:44:00"/>
    <n v="1386806254"/>
    <x v="819"/>
    <b v="0"/>
    <n v="14"/>
    <b v="1"/>
    <s v="music/rock"/>
    <n v="1.0874999999999999"/>
    <n v="49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d v="2014-06-09T00:00:00"/>
    <n v="1399666342"/>
    <x v="820"/>
    <b v="0"/>
    <n v="38"/>
    <b v="1"/>
    <s v="music/rock"/>
    <n v="1.3405"/>
    <n v="155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d v="2015-05-03T23:01:00"/>
    <n v="1427753265"/>
    <x v="821"/>
    <b v="0"/>
    <n v="78"/>
    <b v="1"/>
    <s v="music/rock"/>
    <n v="1"/>
    <n v="10081.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d v="2012-10-05T17:44:10"/>
    <n v="1346885050"/>
    <x v="822"/>
    <b v="0"/>
    <n v="69"/>
    <b v="1"/>
    <s v="music/rock"/>
    <n v="1.1916666666666667"/>
    <n v="10528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d v="2015-03-22T17:20:52"/>
    <n v="1424474452"/>
    <x v="823"/>
    <b v="0"/>
    <n v="33"/>
    <b v="1"/>
    <s v="music/rock"/>
    <n v="1.7949999999999999"/>
    <n v="2505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1:59:00"/>
    <n v="1268459318"/>
    <x v="824"/>
    <b v="0"/>
    <n v="54"/>
    <b v="1"/>
    <s v="music/rock"/>
    <n v="1.3438124999999999"/>
    <n v="1793.05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d v="2012-10-29T02:21:24"/>
    <n v="1349335284"/>
    <x v="825"/>
    <b v="0"/>
    <n v="99"/>
    <b v="1"/>
    <s v="music/rock"/>
    <n v="1.0043200000000001"/>
    <n v="7352.0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d v="2012-03-25T18:55:30"/>
    <n v="1330908930"/>
    <x v="826"/>
    <b v="0"/>
    <n v="49"/>
    <b v="1"/>
    <s v="music/rock"/>
    <n v="1.0145454545454546"/>
    <n v="90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d v="2012-02-14T14:49:00"/>
    <n v="1326972107"/>
    <x v="827"/>
    <b v="0"/>
    <n v="11"/>
    <b v="1"/>
    <s v="music/rock"/>
    <n v="1.0333333333333334"/>
    <n v="29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d v="2012-06-25T11:24:00"/>
    <n v="1339549982"/>
    <x v="828"/>
    <b v="0"/>
    <n v="38"/>
    <b v="1"/>
    <s v="music/rock"/>
    <n v="1.07"/>
    <n v="850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d v="2016-07-13T14:14:00"/>
    <n v="1463253240"/>
    <x v="829"/>
    <b v="0"/>
    <n v="16"/>
    <b v="1"/>
    <s v="music/rock"/>
    <n v="1.04"/>
    <n v="955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d v="2013-03-22T06:37:05"/>
    <n v="1361363825"/>
    <x v="830"/>
    <b v="0"/>
    <n v="32"/>
    <b v="1"/>
    <s v="music/rock"/>
    <n v="1.0783333333333334"/>
    <n v="1230.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d v="2012-04-27T10:31:34"/>
    <n v="1332948694"/>
    <x v="831"/>
    <b v="0"/>
    <n v="20"/>
    <b v="1"/>
    <s v="music/rock"/>
    <n v="2.3333333333333335"/>
    <n v="2720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3:13:00"/>
    <n v="1321978335"/>
    <x v="832"/>
    <b v="0"/>
    <n v="154"/>
    <b v="1"/>
    <s v="music/rock"/>
    <n v="1.0060706666666666"/>
    <n v="9295.5299999999988"/>
    <x v="4"/>
    <x v="11"/>
  </r>
  <r>
    <n v="833"/>
    <s v="Ragman Rolls"/>
    <s v="This is an American rock album."/>
    <n v="6000"/>
    <n v="6100"/>
    <x v="0"/>
    <x v="0"/>
    <x v="0"/>
    <n v="1397941475"/>
    <d v="2014-04-19T16:04:35"/>
    <n v="1395349475"/>
    <x v="833"/>
    <b v="0"/>
    <n v="41"/>
    <b v="1"/>
    <s v="music/rock"/>
    <n v="1.0166666666666666"/>
    <n v="10595.52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d v="2013-06-30T22:59:00"/>
    <n v="1369770292"/>
    <x v="834"/>
    <b v="0"/>
    <n v="75"/>
    <b v="1"/>
    <s v="music/rock"/>
    <n v="1.3101818181818181"/>
    <n v="66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d v="2012-05-18T22:00:00"/>
    <n v="1333709958"/>
    <x v="835"/>
    <b v="0"/>
    <n v="40"/>
    <b v="1"/>
    <s v="music/rock"/>
    <n v="1.1725000000000001"/>
    <n v="4775.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d v="2013-10-06T20:21:58"/>
    <n v="1378516918"/>
    <x v="836"/>
    <b v="0"/>
    <n v="46"/>
    <b v="1"/>
    <s v="music/rock"/>
    <n v="1.009304"/>
    <n v="3695.7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d v="2014-05-01T18:57:42"/>
    <n v="1396396662"/>
    <x v="837"/>
    <b v="0"/>
    <n v="62"/>
    <b v="1"/>
    <s v="music/rock"/>
    <n v="1.218"/>
    <n v="4045.7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d v="2012-01-17T16:33:05"/>
    <n v="1324243985"/>
    <x v="838"/>
    <b v="0"/>
    <n v="61"/>
    <b v="1"/>
    <s v="music/rock"/>
    <n v="1.454"/>
    <n v="2976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d v="2012-09-22T13:19:16"/>
    <n v="1345745956"/>
    <x v="839"/>
    <b v="0"/>
    <n v="96"/>
    <b v="1"/>
    <s v="music/rock"/>
    <n v="1.166166"/>
    <n v="4369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d v="2016-09-24T00:26:27"/>
    <n v="1472102787"/>
    <x v="840"/>
    <b v="0"/>
    <n v="190"/>
    <b v="1"/>
    <s v="music/metal"/>
    <n v="1.2041660000000001"/>
    <n v="8936.24499999999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d v="2014-11-10T16:07:43"/>
    <n v="1413058063"/>
    <x v="841"/>
    <b v="1"/>
    <n v="94"/>
    <b v="1"/>
    <s v="music/metal"/>
    <n v="1.0132000000000001"/>
    <n v="8553.8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d v="2013-10-13T22:59:00"/>
    <n v="1378735983"/>
    <x v="842"/>
    <b v="1"/>
    <n v="39"/>
    <b v="1"/>
    <s v="music/metal"/>
    <n v="1.0431999999999999"/>
    <n v="383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3:00:00"/>
    <n v="1479708680"/>
    <x v="843"/>
    <b v="0"/>
    <n v="127"/>
    <b v="1"/>
    <s v="music/metal"/>
    <n v="2.6713333333333331"/>
    <n v="53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d v="2014-10-31T23:59:00"/>
    <n v="1411489552"/>
    <x v="844"/>
    <b v="1"/>
    <n v="159"/>
    <b v="1"/>
    <s v="music/metal"/>
    <n v="1.9413333333333334"/>
    <n v="691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d v="2016-09-04T22:59:00"/>
    <n v="1469595396"/>
    <x v="845"/>
    <b v="0"/>
    <n v="177"/>
    <b v="1"/>
    <s v="music/metal"/>
    <n v="1.203802"/>
    <n v="5921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d v="2014-03-10T09:00:00"/>
    <n v="1393233855"/>
    <x v="846"/>
    <b v="0"/>
    <n v="47"/>
    <b v="1"/>
    <s v="music/metal"/>
    <n v="1.2200090909090908"/>
    <n v="3680.51"/>
    <x v="4"/>
    <x v="12"/>
  </r>
  <r>
    <n v="847"/>
    <s v="CENTROPYMUSIC"/>
    <s v="MUSIC WITH MEANING!  MUSIC THAT MATTERS!!!"/>
    <n v="10"/>
    <n v="10"/>
    <x v="0"/>
    <x v="0"/>
    <x v="0"/>
    <n v="1436555376"/>
    <d v="2015-07-10T14:09:36"/>
    <n v="1433963376"/>
    <x v="847"/>
    <b v="0"/>
    <n v="1"/>
    <b v="1"/>
    <s v="music/metal"/>
    <n v="1"/>
    <n v="676.0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d v="2015-04-14T14:00:33"/>
    <n v="1426446033"/>
    <x v="848"/>
    <b v="0"/>
    <n v="16"/>
    <b v="1"/>
    <s v="music/metal"/>
    <n v="1"/>
    <n v="15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5T21:34:24"/>
    <n v="1424057664"/>
    <x v="849"/>
    <b v="0"/>
    <n v="115"/>
    <b v="1"/>
    <s v="music/metal"/>
    <n v="1.1990000000000001"/>
    <n v="254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d v="2016-04-24T23:59:00"/>
    <n v="1458762717"/>
    <x v="850"/>
    <b v="0"/>
    <n v="133"/>
    <b v="1"/>
    <s v="music/metal"/>
    <n v="1.55175"/>
    <n v="5501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d v="2016-07-31T14:45:00"/>
    <n v="1464815253"/>
    <x v="851"/>
    <b v="0"/>
    <n v="70"/>
    <b v="1"/>
    <s v="music/metal"/>
    <n v="1.3045"/>
    <n v="440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d v="2016-10-24T16:00:00"/>
    <n v="1476386395"/>
    <x v="852"/>
    <b v="0"/>
    <n v="62"/>
    <b v="1"/>
    <s v="music/metal"/>
    <n v="1.0497142857142858"/>
    <n v="3141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d v="2015-02-16T14:58:29"/>
    <n v="1421524709"/>
    <x v="853"/>
    <b v="0"/>
    <n v="10"/>
    <b v="1"/>
    <s v="music/metal"/>
    <n v="1"/>
    <n v="1987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d v="2016-12-28T00:05:46"/>
    <n v="1480309546"/>
    <x v="854"/>
    <b v="0"/>
    <n v="499"/>
    <b v="1"/>
    <s v="music/metal"/>
    <n v="1.1822050359712231"/>
    <n v="16582.6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d v="2016-07-23T22:00:17"/>
    <n v="1466737217"/>
    <x v="855"/>
    <b v="0"/>
    <n v="47"/>
    <b v="1"/>
    <s v="music/metal"/>
    <n v="1.0344827586206897"/>
    <n v="17182.65000000000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d v="2016-10-25T14:00:00"/>
    <n v="1472282956"/>
    <x v="856"/>
    <b v="0"/>
    <n v="28"/>
    <b v="1"/>
    <s v="music/metal"/>
    <n v="2.1800000000000002"/>
    <n v="1022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d v="2015-11-25T09:57:11"/>
    <n v="1444831031"/>
    <x v="857"/>
    <b v="0"/>
    <n v="24"/>
    <b v="1"/>
    <s v="music/metal"/>
    <n v="1"/>
    <n v="872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17:59:00"/>
    <n v="1426528418"/>
    <x v="858"/>
    <b v="0"/>
    <n v="76"/>
    <b v="1"/>
    <s v="music/metal"/>
    <n v="1.4400583333333332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d v="2015-06-03T19:00:00"/>
    <n v="1430768468"/>
    <x v="859"/>
    <b v="0"/>
    <n v="98"/>
    <b v="1"/>
    <s v="music/metal"/>
    <n v="1.0467500000000001"/>
    <n v="2957.534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07:35:13"/>
    <n v="1382528113"/>
    <x v="860"/>
    <b v="0"/>
    <n v="48"/>
    <b v="0"/>
    <s v="music/jazz"/>
    <n v="0.18142857142857144"/>
    <n v="3363.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d v="2016-09-16T18:10:04"/>
    <n v="1471475404"/>
    <x v="861"/>
    <b v="0"/>
    <n v="2"/>
    <b v="0"/>
    <s v="music/jazz"/>
    <n v="2.2444444444444444E-2"/>
    <n v="132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d v="2013-11-11T09:19:08"/>
    <n v="1381583948"/>
    <x v="862"/>
    <b v="0"/>
    <n v="4"/>
    <b v="0"/>
    <s v="music/jazz"/>
    <n v="3.3999999999999998E-3"/>
    <n v="135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d v="2012-02-11T21:49:26"/>
    <n v="1326422966"/>
    <x v="863"/>
    <b v="0"/>
    <n v="5"/>
    <b v="0"/>
    <s v="music/jazz"/>
    <n v="4.4999999999999998E-2"/>
    <n v="13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d v="2013-10-16T04:59:00"/>
    <n v="1379990038"/>
    <x v="864"/>
    <b v="0"/>
    <n v="79"/>
    <b v="0"/>
    <s v="music/jazz"/>
    <n v="0.41538461538461541"/>
    <n v="139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3:33:17"/>
    <n v="1353177197"/>
    <x v="865"/>
    <b v="0"/>
    <n v="2"/>
    <b v="0"/>
    <s v="music/jazz"/>
    <n v="2.0454545454545454E-2"/>
    <n v="137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d v="2015-02-28T10:10:00"/>
    <n v="1421853518"/>
    <x v="866"/>
    <b v="0"/>
    <n v="11"/>
    <b v="0"/>
    <s v="music/jazz"/>
    <n v="0.18285714285714286"/>
    <n v="342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d v="2009-11-30T23:59:00"/>
    <n v="1254450706"/>
    <x v="867"/>
    <b v="0"/>
    <n v="11"/>
    <b v="0"/>
    <s v="music/jazz"/>
    <n v="0.2402"/>
    <n v="92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6T19:39:58"/>
    <n v="1386463198"/>
    <x v="868"/>
    <b v="0"/>
    <n v="1"/>
    <b v="0"/>
    <s v="music/jazz"/>
    <n v="1.1111111111111111E-3"/>
    <n v="6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d v="2013-04-08T14:17:37"/>
    <n v="1362860257"/>
    <x v="869"/>
    <b v="0"/>
    <n v="3"/>
    <b v="0"/>
    <s v="music/jazz"/>
    <n v="0.11818181818181818"/>
    <n v="54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d v="2013-08-31T19:32:03"/>
    <n v="1375403523"/>
    <x v="870"/>
    <b v="0"/>
    <n v="5"/>
    <b v="0"/>
    <s v="music/jazz"/>
    <n v="3.0999999999999999E-3"/>
    <n v="55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d v="2013-11-29T09:28:15"/>
    <n v="1383139695"/>
    <x v="871"/>
    <b v="0"/>
    <n v="12"/>
    <b v="0"/>
    <s v="music/jazz"/>
    <n v="5.4166666666666669E-2"/>
    <n v="193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d v="2011-03-10T14:48:47"/>
    <n v="1295898527"/>
    <x v="872"/>
    <b v="0"/>
    <n v="2"/>
    <b v="0"/>
    <s v="music/jazz"/>
    <n v="8.1250000000000003E-3"/>
    <n v="19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d v="2012-11-11T00:00:40"/>
    <n v="1349150440"/>
    <x v="873"/>
    <b v="0"/>
    <n v="5"/>
    <b v="0"/>
    <s v="music/jazz"/>
    <n v="1.2857142857142857E-2"/>
    <n v="5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09:00:34"/>
    <n v="1365084034"/>
    <x v="874"/>
    <b v="0"/>
    <n v="21"/>
    <b v="0"/>
    <s v="music/jazz"/>
    <n v="0.24333333333333335"/>
    <n v="387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d v="2015-09-21T12:22:11"/>
    <n v="1441128131"/>
    <x v="875"/>
    <b v="0"/>
    <n v="0"/>
    <b v="0"/>
    <s v="music/jazz"/>
    <n v="0"/>
    <n v="365"/>
    <x v="4"/>
    <x v="13"/>
  </r>
  <r>
    <n v="876"/>
    <s v="Sound Of Dobells"/>
    <s v="What was the greatest record shop ever?  DOBELLS!"/>
    <n v="3152"/>
    <n v="1286"/>
    <x v="2"/>
    <x v="1"/>
    <x v="1"/>
    <n v="1359978927"/>
    <d v="2013-02-04T06:55:27"/>
    <n v="1357127727"/>
    <x v="876"/>
    <b v="0"/>
    <n v="45"/>
    <b v="0"/>
    <s v="music/jazz"/>
    <n v="0.40799492385786801"/>
    <n v="64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3:56:00"/>
    <n v="1384887360"/>
    <x v="877"/>
    <b v="0"/>
    <n v="29"/>
    <b v="0"/>
    <s v="music/jazz"/>
    <n v="0.67549999999999999"/>
    <n v="1318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d v="2010-12-23T00:35:24"/>
    <n v="1290490524"/>
    <x v="878"/>
    <b v="0"/>
    <n v="2"/>
    <b v="0"/>
    <s v="music/jazz"/>
    <n v="1.2999999999999999E-2"/>
    <n v="70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4:55:05"/>
    <n v="1336506905"/>
    <x v="879"/>
    <b v="0"/>
    <n v="30"/>
    <b v="0"/>
    <s v="music/jazz"/>
    <n v="0.30666666666666664"/>
    <n v="354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2:42:18"/>
    <n v="1348731738"/>
    <x v="880"/>
    <b v="0"/>
    <n v="8"/>
    <b v="0"/>
    <s v="music/indie rock"/>
    <n v="2.9894179894179893E-2"/>
    <n v="378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d v="2012-01-14T01:01:26"/>
    <n v="1322632886"/>
    <x v="881"/>
    <b v="0"/>
    <n v="1"/>
    <b v="0"/>
    <s v="music/indie rock"/>
    <n v="8.0000000000000002E-3"/>
    <n v="71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d v="2011-09-06T15:39:10"/>
    <n v="1312490350"/>
    <x v="882"/>
    <b v="0"/>
    <n v="14"/>
    <b v="0"/>
    <s v="music/indie rock"/>
    <n v="0.20133333333333334"/>
    <n v="1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d v="2016-03-02T17:27:15"/>
    <n v="1451773635"/>
    <x v="883"/>
    <b v="0"/>
    <n v="24"/>
    <b v="0"/>
    <s v="music/indie rock"/>
    <n v="0.4002"/>
    <n v="1151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d v="2012-05-11T21:31:00"/>
    <n v="1331666146"/>
    <x v="884"/>
    <b v="0"/>
    <n v="2"/>
    <b v="0"/>
    <s v="music/indie rock"/>
    <n v="0.01"/>
    <n v="1010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d v="2016-12-30T17:35:11"/>
    <n v="1481322911"/>
    <x v="885"/>
    <b v="0"/>
    <n v="21"/>
    <b v="0"/>
    <s v="music/indie rock"/>
    <n v="0.75"/>
    <n v="38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d v="2016-09-15T15:53:33"/>
    <n v="1471812813"/>
    <x v="886"/>
    <b v="0"/>
    <n v="7"/>
    <b v="0"/>
    <s v="music/indie rock"/>
    <n v="0.41"/>
    <n v="477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d v="2012-05-27T18:00:55"/>
    <n v="1335567655"/>
    <x v="887"/>
    <b v="0"/>
    <n v="0"/>
    <b v="0"/>
    <s v="music/indie rock"/>
    <n v="0"/>
    <n v="102.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d v="2011-09-01T01:00:00"/>
    <n v="1311789885"/>
    <x v="888"/>
    <b v="0"/>
    <n v="4"/>
    <b v="0"/>
    <s v="music/indie rock"/>
    <n v="7.1999999999999995E-2"/>
    <n v="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3:49:03"/>
    <n v="1409942943"/>
    <x v="889"/>
    <b v="0"/>
    <n v="32"/>
    <b v="0"/>
    <s v="music/indie rock"/>
    <n v="9.4412800000000005E-2"/>
    <n v="121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2:46:19"/>
    <n v="1382460379"/>
    <x v="890"/>
    <b v="0"/>
    <n v="4"/>
    <b v="0"/>
    <s v="music/indie rock"/>
    <n v="4.1666666666666664E-2"/>
    <n v="1242.660000000000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d v="2014-08-20T19:45:30"/>
    <n v="1405989930"/>
    <x v="891"/>
    <b v="0"/>
    <n v="9"/>
    <b v="0"/>
    <s v="music/indie rock"/>
    <n v="3.2500000000000001E-2"/>
    <n v="192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d v="2010-07-31T23:00:00"/>
    <n v="1273121283"/>
    <x v="892"/>
    <b v="0"/>
    <n v="17"/>
    <b v="0"/>
    <s v="music/indie rock"/>
    <n v="0.40749999999999997"/>
    <n v="135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d v="2015-04-01T15:32:43"/>
    <n v="1425331963"/>
    <x v="893"/>
    <b v="0"/>
    <n v="5"/>
    <b v="0"/>
    <s v="music/indie rock"/>
    <n v="0.1"/>
    <n v="132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d v="2016-06-05T18:33:30"/>
    <n v="1462577610"/>
    <x v="894"/>
    <b v="0"/>
    <n v="53"/>
    <b v="0"/>
    <s v="music/indie rock"/>
    <n v="0.39169999999999999"/>
    <n v="40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d v="2010-10-24T22:03:49"/>
    <n v="1284087829"/>
    <x v="895"/>
    <b v="0"/>
    <n v="7"/>
    <b v="0"/>
    <s v="music/indie rock"/>
    <n v="2.4375000000000001E-2"/>
    <n v="4014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d v="2015-08-27T23:00:00"/>
    <n v="1438549026"/>
    <x v="896"/>
    <b v="0"/>
    <n v="72"/>
    <b v="0"/>
    <s v="music/indie rock"/>
    <n v="0.4"/>
    <n v="1697.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d v="2012-11-28T12:31:48"/>
    <n v="1351528308"/>
    <x v="897"/>
    <b v="0"/>
    <n v="0"/>
    <b v="0"/>
    <s v="music/indie rock"/>
    <n v="0"/>
    <n v="16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d v="2011-05-27T21:22:42"/>
    <n v="1302661362"/>
    <x v="899"/>
    <b v="0"/>
    <n v="8"/>
    <b v="0"/>
    <s v="music/indie rock"/>
    <n v="0.37333333333333335"/>
    <n v="1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d v="2016-03-30T14:23:22"/>
    <n v="1456777402"/>
    <x v="900"/>
    <b v="0"/>
    <n v="2"/>
    <b v="0"/>
    <s v="music/jazz"/>
    <n v="4.1999999999999997E-3"/>
    <n v="15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4:11:00"/>
    <n v="1272050914"/>
    <x v="901"/>
    <b v="0"/>
    <n v="0"/>
    <b v="0"/>
    <s v="music/jazz"/>
    <n v="0"/>
    <n v="10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d v="2014-08-30T10:30:00"/>
    <n v="1404947422"/>
    <x v="902"/>
    <b v="0"/>
    <n v="3"/>
    <b v="0"/>
    <s v="music/jazz"/>
    <n v="3.0000000000000001E-3"/>
    <n v="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d v="2012-09-22T21:25:00"/>
    <n v="1346180780"/>
    <x v="903"/>
    <b v="0"/>
    <n v="4"/>
    <b v="0"/>
    <s v="music/jazz"/>
    <n v="3.2000000000000001E-2"/>
    <n v="12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d v="2016-01-02T20:55:37"/>
    <n v="1449194137"/>
    <x v="904"/>
    <b v="0"/>
    <n v="3"/>
    <b v="0"/>
    <s v="music/jazz"/>
    <n v="3.0200000000000001E-3"/>
    <n v="15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d v="2011-01-24T00:45:26"/>
    <n v="1290663926"/>
    <x v="905"/>
    <b v="0"/>
    <n v="6"/>
    <b v="0"/>
    <s v="music/jazz"/>
    <n v="3.0153846153846153E-2"/>
    <n v="173.5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d v="2014-03-12T22:33:10"/>
    <n v="1392093190"/>
    <x v="906"/>
    <b v="0"/>
    <n v="0"/>
    <b v="0"/>
    <s v="music/jazz"/>
    <n v="0"/>
    <n v="98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d v="2012-07-22T23:00:00"/>
    <n v="1340296440"/>
    <x v="909"/>
    <b v="0"/>
    <n v="8"/>
    <b v="0"/>
    <s v="music/jazz"/>
    <n v="3.2500000000000001E-2"/>
    <n v="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08:05:19"/>
    <n v="1483362319"/>
    <x v="910"/>
    <b v="0"/>
    <n v="5"/>
    <b v="0"/>
    <s v="music/jazz"/>
    <n v="0.22363636363636363"/>
    <n v="321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3T19:07:25"/>
    <n v="1388707645"/>
    <x v="911"/>
    <b v="0"/>
    <n v="0"/>
    <b v="0"/>
    <s v="music/jazz"/>
    <n v="0"/>
    <n v="61.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d v="2012-05-04T22:20:19"/>
    <n v="1333596019"/>
    <x v="913"/>
    <b v="0"/>
    <n v="24"/>
    <b v="0"/>
    <s v="music/jazz"/>
    <n v="6.6066666666666662E-2"/>
    <n v="10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d v="2012-08-25T13:19:07"/>
    <n v="1343326747"/>
    <x v="914"/>
    <b v="0"/>
    <n v="0"/>
    <b v="0"/>
    <s v="music/jazz"/>
    <n v="0"/>
    <n v="99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d v="2012-02-29T23:59:00"/>
    <n v="1327853914"/>
    <x v="915"/>
    <b v="0"/>
    <n v="9"/>
    <b v="0"/>
    <s v="music/jazz"/>
    <n v="5.7692307692307696E-2"/>
    <n v="18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d v="2010-10-22T00:00:00"/>
    <n v="1284409734"/>
    <x v="916"/>
    <b v="0"/>
    <n v="0"/>
    <b v="0"/>
    <s v="music/jazz"/>
    <n v="0"/>
    <n v="187.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d v="2014-07-13T21:30:00"/>
    <n v="1402612730"/>
    <x v="917"/>
    <b v="0"/>
    <n v="1"/>
    <b v="0"/>
    <s v="music/jazz"/>
    <n v="6.0000000000000001E-3"/>
    <n v="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17:59:21"/>
    <n v="1414879161"/>
    <x v="918"/>
    <b v="0"/>
    <n v="10"/>
    <b v="0"/>
    <s v="music/jazz"/>
    <n v="5.0256410256410255E-2"/>
    <n v="113"/>
    <x v="4"/>
    <x v="13"/>
  </r>
  <r>
    <n v="919"/>
    <s v="Jazz CD:  Out of The Blue"/>
    <s v="Cool jazz with a New Orleans flavor."/>
    <n v="20000"/>
    <n v="100"/>
    <x v="2"/>
    <x v="0"/>
    <x v="0"/>
    <n v="1355930645"/>
    <d v="2012-12-19T10:24:05"/>
    <n v="1352906645"/>
    <x v="919"/>
    <b v="0"/>
    <n v="1"/>
    <b v="0"/>
    <s v="music/jazz"/>
    <n v="5.0000000000000001E-3"/>
    <n v="148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d v="2013-11-14T12:07:02"/>
    <n v="1381853222"/>
    <x v="920"/>
    <b v="0"/>
    <n v="0"/>
    <b v="0"/>
    <s v="music/jazz"/>
    <n v="0"/>
    <n v="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d v="2011-12-12T00:06:16"/>
    <n v="1320033976"/>
    <x v="921"/>
    <b v="0"/>
    <n v="20"/>
    <b v="0"/>
    <s v="music/jazz"/>
    <n v="0.309"/>
    <n v="23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d v="2014-10-01T07:43:13"/>
    <n v="1409143393"/>
    <x v="922"/>
    <b v="0"/>
    <n v="30"/>
    <b v="0"/>
    <s v="music/jazz"/>
    <n v="0.21037037037037037"/>
    <n v="5157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1T19:02:03"/>
    <n v="1414018923"/>
    <x v="923"/>
    <b v="0"/>
    <n v="6"/>
    <b v="0"/>
    <s v="music/jazz"/>
    <n v="2.1999999999999999E-2"/>
    <n v="300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d v="2013-02-13T17:37:49"/>
    <n v="1358203069"/>
    <x v="924"/>
    <b v="0"/>
    <n v="15"/>
    <b v="0"/>
    <s v="music/jazz"/>
    <n v="0.109"/>
    <n v="328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d v="2013-11-27T17:08:31"/>
    <n v="1382994511"/>
    <x v="925"/>
    <b v="0"/>
    <n v="5"/>
    <b v="0"/>
    <s v="music/jazz"/>
    <n v="2.6666666666666668E-2"/>
    <n v="243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17:40:00"/>
    <n v="1276043330"/>
    <x v="926"/>
    <b v="0"/>
    <n v="0"/>
    <b v="0"/>
    <s v="music/jazz"/>
    <n v="0"/>
    <n v="8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d v="2012-11-17T19:00:00"/>
    <n v="1348864913"/>
    <x v="928"/>
    <b v="0"/>
    <n v="28"/>
    <b v="0"/>
    <s v="music/jazz"/>
    <n v="0.10862068965517241"/>
    <n v="78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d v="2012-04-08T23:42:49"/>
    <n v="1331358169"/>
    <x v="929"/>
    <b v="0"/>
    <n v="0"/>
    <b v="0"/>
    <s v="music/jazz"/>
    <n v="0"/>
    <n v="787.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16:32:00"/>
    <n v="1273874306"/>
    <x v="930"/>
    <b v="0"/>
    <n v="5"/>
    <b v="0"/>
    <s v="music/jazz"/>
    <n v="0.38333333333333336"/>
    <n v="17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d v="2014-03-16T17:00:00"/>
    <n v="1392021502"/>
    <x v="931"/>
    <b v="0"/>
    <n v="7"/>
    <b v="0"/>
    <s v="music/jazz"/>
    <n v="6.5500000000000003E-2"/>
    <n v="238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d v="2013-03-22T17:15:45"/>
    <n v="1360106145"/>
    <x v="932"/>
    <b v="0"/>
    <n v="30"/>
    <b v="0"/>
    <s v="music/jazz"/>
    <n v="0.14536842105263159"/>
    <n v="75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d v="2014-05-11T23:03:29"/>
    <n v="1394683409"/>
    <x v="933"/>
    <b v="0"/>
    <n v="2"/>
    <b v="0"/>
    <s v="music/jazz"/>
    <n v="0.06"/>
    <n v="750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d v="2014-05-04T01:00:00"/>
    <n v="1396633284"/>
    <x v="934"/>
    <b v="0"/>
    <n v="30"/>
    <b v="0"/>
    <s v="music/jazz"/>
    <n v="0.30399999999999999"/>
    <n v="82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3:00:29"/>
    <n v="1451462429"/>
    <x v="935"/>
    <b v="0"/>
    <n v="2"/>
    <b v="0"/>
    <s v="music/jazz"/>
    <n v="1.4285714285714285E-2"/>
    <n v="7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d v="2012-01-18T15:00:00"/>
    <n v="1323131689"/>
    <x v="936"/>
    <b v="0"/>
    <n v="0"/>
    <b v="0"/>
    <s v="music/jazz"/>
    <n v="0"/>
    <n v="2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d v="2012-09-02T06:30:48"/>
    <n v="1343993448"/>
    <x v="938"/>
    <b v="0"/>
    <n v="1"/>
    <b v="0"/>
    <s v="music/jazz"/>
    <n v="3.5714285714285713E-3"/>
    <n v="3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d v="2013-06-30T14:58:00"/>
    <n v="1369246738"/>
    <x v="939"/>
    <b v="0"/>
    <n v="2"/>
    <b v="0"/>
    <s v="music/jazz"/>
    <n v="1.4545454545454545E-2"/>
    <n v="32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d v="2015-08-10T19:12:06"/>
    <n v="1435363926"/>
    <x v="940"/>
    <b v="0"/>
    <n v="14"/>
    <b v="0"/>
    <s v="technology/wearables"/>
    <n v="0.17155555555555554"/>
    <n v="79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d v="2017-02-09T21:19:05"/>
    <n v="1484101145"/>
    <x v="941"/>
    <b v="0"/>
    <n v="31"/>
    <b v="0"/>
    <s v="technology/wearables"/>
    <n v="2.3220000000000001E-2"/>
    <n v="1352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d v="2016-02-18T15:14:20"/>
    <n v="1452716060"/>
    <x v="942"/>
    <b v="0"/>
    <n v="16"/>
    <b v="0"/>
    <s v="technology/wearables"/>
    <n v="8.9066666666666669E-2"/>
    <n v="914.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d v="2016-11-29T12:01:45"/>
    <n v="1477843305"/>
    <x v="943"/>
    <b v="0"/>
    <n v="12"/>
    <b v="0"/>
    <s v="technology/wearables"/>
    <n v="9.633333333333334E-2"/>
    <n v="478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d v="2016-04-18T09:00:00"/>
    <n v="1458050450"/>
    <x v="944"/>
    <b v="0"/>
    <n v="96"/>
    <b v="0"/>
    <s v="technology/wearables"/>
    <n v="0.13325999999999999"/>
    <n v="347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d v="2017-02-18T18:59:00"/>
    <n v="1482958626"/>
    <x v="945"/>
    <b v="0"/>
    <n v="16"/>
    <b v="0"/>
    <s v="technology/wearables"/>
    <n v="2.4840000000000001E-2"/>
    <n v="4573.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d v="2016-09-09T13:00:48"/>
    <n v="1470852048"/>
    <x v="946"/>
    <b v="0"/>
    <n v="5"/>
    <b v="0"/>
    <s v="technology/wearables"/>
    <n v="1.9066666666666666E-2"/>
    <n v="138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3:45:06"/>
    <n v="1462128306"/>
    <x v="947"/>
    <b v="0"/>
    <n v="0"/>
    <b v="0"/>
    <s v="technology/wearables"/>
    <n v="0"/>
    <n v="14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d v="2016-03-12T14:52:44"/>
    <n v="1455220364"/>
    <x v="948"/>
    <b v="0"/>
    <n v="8"/>
    <b v="0"/>
    <s v="technology/wearables"/>
    <n v="0.12"/>
    <n v="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d v="2016-02-20T20:02:56"/>
    <n v="1450832576"/>
    <x v="949"/>
    <b v="0"/>
    <n v="7"/>
    <b v="0"/>
    <s v="technology/wearables"/>
    <n v="1.3650000000000001E-2"/>
    <n v="37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d v="2016-01-17T13:01:01"/>
    <n v="1450461661"/>
    <x v="950"/>
    <b v="0"/>
    <n v="24"/>
    <b v="0"/>
    <s v="technology/wearables"/>
    <n v="0.28039999999999998"/>
    <n v="837.5"/>
    <x v="2"/>
    <x v="8"/>
  </r>
  <r>
    <n v="951"/>
    <s v="Smart Harness"/>
    <s v="Revolutionizing the way we walk our dogs!"/>
    <n v="50000"/>
    <n v="19195"/>
    <x v="2"/>
    <x v="0"/>
    <x v="0"/>
    <n v="1465054872"/>
    <d v="2016-06-04T10:41:12"/>
    <n v="1461166872"/>
    <x v="951"/>
    <b v="0"/>
    <n v="121"/>
    <b v="0"/>
    <s v="technology/wearables"/>
    <n v="0.38390000000000002"/>
    <n v="10298.5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d v="2016-11-18T10:43:32"/>
    <n v="1476888212"/>
    <x v="952"/>
    <b v="0"/>
    <n v="196"/>
    <b v="0"/>
    <s v="technology/wearables"/>
    <n v="0.39942857142857141"/>
    <n v="19383.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d v="2015-01-24T22:56:39"/>
    <n v="1419566199"/>
    <x v="953"/>
    <b v="0"/>
    <n v="5"/>
    <b v="0"/>
    <s v="technology/wearables"/>
    <n v="8.3999999999999995E-3"/>
    <n v="984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d v="2015-08-20T15:00:39"/>
    <n v="1436472039"/>
    <x v="954"/>
    <b v="0"/>
    <n v="73"/>
    <b v="0"/>
    <s v="technology/wearables"/>
    <n v="0.43406666666666666"/>
    <n v="3318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d v="2016-09-13T02:05:00"/>
    <n v="1470294300"/>
    <x v="955"/>
    <b v="0"/>
    <n v="93"/>
    <b v="0"/>
    <s v="technology/wearables"/>
    <n v="5.6613333333333335E-2"/>
    <n v="11747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15:55:59"/>
    <n v="1424901359"/>
    <x v="956"/>
    <b v="0"/>
    <n v="17"/>
    <b v="0"/>
    <s v="technology/wearables"/>
    <n v="1.7219999999999999E-2"/>
    <n v="8922.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d v="2016-11-17T09:15:33"/>
    <n v="1476710133"/>
    <x v="957"/>
    <b v="0"/>
    <n v="7"/>
    <b v="0"/>
    <s v="technology/wearables"/>
    <n v="1.9416666666666665E-2"/>
    <n v="54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d v="2015-04-09T23:59:00"/>
    <n v="1426792563"/>
    <x v="958"/>
    <b v="0"/>
    <n v="17"/>
    <b v="0"/>
    <s v="technology/wearables"/>
    <n v="0.11328275684711328"/>
    <n v="55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d v="2015-01-18T23:11:05"/>
    <n v="1419048665"/>
    <x v="959"/>
    <b v="0"/>
    <n v="171"/>
    <b v="0"/>
    <s v="technology/wearables"/>
    <n v="0.3886"/>
    <n v="10155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d v="2017-03-14T09:02:35"/>
    <n v="1485874955"/>
    <x v="960"/>
    <b v="0"/>
    <n v="188"/>
    <b v="0"/>
    <s v="technology/wearables"/>
    <n v="0.46100628930817611"/>
    <n v="2254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d v="2017-02-20T14:00:00"/>
    <n v="1483634335"/>
    <x v="961"/>
    <b v="0"/>
    <n v="110"/>
    <b v="0"/>
    <s v="technology/wearables"/>
    <n v="0.42188421052631581"/>
    <n v="3286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d v="2016-02-11T12:05:53"/>
    <n v="1451927153"/>
    <x v="962"/>
    <b v="0"/>
    <n v="37"/>
    <b v="0"/>
    <s v="technology/wearables"/>
    <n v="0.2848"/>
    <n v="20395.5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d v="2016-10-17T10:15:19"/>
    <n v="1473693319"/>
    <x v="963"/>
    <b v="0"/>
    <n v="9"/>
    <b v="0"/>
    <s v="technology/wearables"/>
    <n v="1.0771428571428571E-2"/>
    <n v="544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d v="2015-09-01T10:05:19"/>
    <n v="1437663919"/>
    <x v="964"/>
    <b v="0"/>
    <n v="29"/>
    <b v="0"/>
    <s v="technology/wearables"/>
    <n v="7.9909090909090902E-3"/>
    <n v="6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d v="2016-10-25T22:59:00"/>
    <n v="1474676646"/>
    <x v="965"/>
    <b v="0"/>
    <n v="6"/>
    <b v="0"/>
    <s v="technology/wearables"/>
    <n v="1.192E-2"/>
    <n v="588.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d v="2016-10-06T10:15:32"/>
    <n v="1473174932"/>
    <x v="966"/>
    <b v="0"/>
    <n v="30"/>
    <b v="0"/>
    <s v="technology/wearables"/>
    <n v="0.14799999999999999"/>
    <n v="1037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d v="2016-04-22T00:06:14"/>
    <n v="1456121174"/>
    <x v="967"/>
    <b v="0"/>
    <n v="81"/>
    <b v="0"/>
    <s v="technology/wearables"/>
    <n v="0.17810000000000001"/>
    <n v="266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d v="2014-08-15T15:20:34"/>
    <n v="1405542034"/>
    <x v="968"/>
    <b v="0"/>
    <n v="4"/>
    <b v="0"/>
    <s v="technology/wearables"/>
    <n v="1.325E-2"/>
    <n v="18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d v="2017-02-09T02:16:47"/>
    <n v="1483773407"/>
    <x v="969"/>
    <b v="0"/>
    <n v="11"/>
    <b v="0"/>
    <s v="technology/wearables"/>
    <n v="0.46666666666666667"/>
    <n v="705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d v="2017-01-22T23:59:00"/>
    <n v="1481951853"/>
    <x v="970"/>
    <b v="0"/>
    <n v="14"/>
    <b v="0"/>
    <s v="technology/wearables"/>
    <n v="0.4592"/>
    <n v="81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d v="2015-06-01T12:01:00"/>
    <n v="1429290060"/>
    <x v="971"/>
    <b v="0"/>
    <n v="5"/>
    <b v="0"/>
    <s v="technology/wearables"/>
    <n v="2.2599999999999999E-3"/>
    <n v="126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d v="2014-09-04T01:59:00"/>
    <n v="1407271598"/>
    <x v="972"/>
    <b v="0"/>
    <n v="45"/>
    <b v="0"/>
    <s v="technology/wearables"/>
    <n v="0.34625"/>
    <n v="3575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d v="2015-11-08T20:21:33"/>
    <n v="1441844493"/>
    <x v="973"/>
    <b v="0"/>
    <n v="8"/>
    <b v="0"/>
    <s v="technology/wearables"/>
    <n v="2.0549999999999999E-2"/>
    <n v="366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d v="2016-03-25T11:59:16"/>
    <n v="1456336756"/>
    <x v="974"/>
    <b v="0"/>
    <n v="3"/>
    <b v="0"/>
    <s v="technology/wearables"/>
    <n v="5.5999999999999999E-3"/>
    <n v="345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d v="2016-06-28T11:43:05"/>
    <n v="1461948185"/>
    <x v="975"/>
    <b v="0"/>
    <n v="24"/>
    <b v="0"/>
    <s v="technology/wearables"/>
    <n v="2.6069999999999999E-2"/>
    <n v="144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d v="2015-08-13T20:24:57"/>
    <n v="1435627497"/>
    <x v="976"/>
    <b v="0"/>
    <n v="18"/>
    <b v="0"/>
    <s v="technology/wearables"/>
    <n v="1.9259999999999999E-2"/>
    <n v="274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d v="2016-02-21T17:36:37"/>
    <n v="1453502197"/>
    <x v="977"/>
    <b v="0"/>
    <n v="12"/>
    <b v="0"/>
    <s v="technology/wearables"/>
    <n v="0.33666666666666667"/>
    <n v="189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d v="2016-02-25T02:25:01"/>
    <n v="1453793101"/>
    <x v="978"/>
    <b v="0"/>
    <n v="123"/>
    <b v="0"/>
    <s v="technology/wearables"/>
    <n v="0.5626326718299024"/>
    <n v="490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3:59:00"/>
    <n v="1463392828"/>
    <x v="979"/>
    <b v="0"/>
    <n v="96"/>
    <b v="0"/>
    <s v="technology/wearables"/>
    <n v="0.82817600000000002"/>
    <n v="63129.5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17:42:02"/>
    <n v="1413495722"/>
    <x v="980"/>
    <b v="0"/>
    <n v="31"/>
    <b v="0"/>
    <s v="technology/wearables"/>
    <n v="0.14860000000000001"/>
    <n v="15236.0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17:43:42"/>
    <n v="1405032222"/>
    <x v="981"/>
    <b v="0"/>
    <n v="4"/>
    <b v="0"/>
    <s v="technology/wearables"/>
    <n v="1.2375123751237513E-4"/>
    <n v="748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d v="2016-10-02T13:04:46"/>
    <n v="1472839486"/>
    <x v="982"/>
    <b v="0"/>
    <n v="3"/>
    <b v="0"/>
    <s v="technology/wearables"/>
    <n v="1.7142857142857143E-4"/>
    <n v="7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d v="2016-08-23T15:54:00"/>
    <n v="1469289685"/>
    <x v="983"/>
    <b v="0"/>
    <n v="179"/>
    <b v="0"/>
    <s v="technology/wearables"/>
    <n v="0.2950613611721471"/>
    <n v="15377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7T20:46:48"/>
    <n v="1424918808"/>
    <x v="984"/>
    <b v="0"/>
    <n v="3"/>
    <b v="0"/>
    <s v="technology/wearables"/>
    <n v="1.06E-2"/>
    <n v="15428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d v="2015-12-31T18:00:00"/>
    <n v="1449011610"/>
    <x v="985"/>
    <b v="0"/>
    <n v="23"/>
    <b v="0"/>
    <s v="technology/wearables"/>
    <n v="6.2933333333333327E-2"/>
    <n v="99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d v="2016-01-09T19:00:00"/>
    <n v="1447698300"/>
    <x v="986"/>
    <b v="0"/>
    <n v="23"/>
    <b v="0"/>
    <s v="technology/wearables"/>
    <n v="0.1275"/>
    <n v="221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d v="2014-06-23T02:04:10"/>
    <n v="1400051050"/>
    <x v="987"/>
    <b v="0"/>
    <n v="41"/>
    <b v="0"/>
    <s v="technology/wearables"/>
    <n v="0.13220000000000001"/>
    <n v="458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d v="2016-10-01T03:33:45"/>
    <n v="1472718825"/>
    <x v="988"/>
    <b v="0"/>
    <n v="0"/>
    <b v="0"/>
    <s v="technology/wearables"/>
    <n v="0"/>
    <n v="3305"/>
    <x v="2"/>
    <x v="8"/>
  </r>
  <r>
    <n v="989"/>
    <s v="Power Rope"/>
    <s v="The most useful phone charger you will ever buy"/>
    <n v="10000"/>
    <n v="1677"/>
    <x v="2"/>
    <x v="0"/>
    <x v="0"/>
    <n v="1475101495"/>
    <d v="2016-09-28T17:24:55"/>
    <n v="1472509495"/>
    <x v="989"/>
    <b v="0"/>
    <n v="32"/>
    <b v="0"/>
    <s v="technology/wearables"/>
    <n v="0.16769999999999999"/>
    <n v="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d v="2014-09-03T13:49:24"/>
    <n v="1407178164"/>
    <x v="990"/>
    <b v="0"/>
    <n v="2"/>
    <b v="0"/>
    <s v="technology/wearables"/>
    <n v="1.0399999999999999E-3"/>
    <n v="851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3:51:00"/>
    <n v="1466186988"/>
    <x v="991"/>
    <b v="0"/>
    <n v="7"/>
    <b v="0"/>
    <s v="technology/wearables"/>
    <n v="4.24E-2"/>
    <n v="11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d v="2016-05-07T16:11:59"/>
    <n v="1457475119"/>
    <x v="992"/>
    <b v="0"/>
    <n v="4"/>
    <b v="0"/>
    <s v="technology/wearables"/>
    <n v="4.6699999999999997E-3"/>
    <n v="339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d v="2016-11-12T00:00:00"/>
    <n v="1476054568"/>
    <x v="993"/>
    <b v="0"/>
    <n v="196"/>
    <b v="0"/>
    <s v="technology/wearables"/>
    <n v="0.25087142857142858"/>
    <n v="901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17:59:00"/>
    <n v="1412835530"/>
    <x v="994"/>
    <b v="0"/>
    <n v="11"/>
    <b v="0"/>
    <s v="technology/wearables"/>
    <n v="2.3345000000000001E-2"/>
    <n v="1111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d v="2014-11-29T11:00:00"/>
    <n v="1415140480"/>
    <x v="995"/>
    <b v="0"/>
    <n v="9"/>
    <b v="0"/>
    <s v="technology/wearables"/>
    <n v="7.2599999999999998E-2"/>
    <n v="269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d v="2014-07-27T10:27:00"/>
    <n v="1403902060"/>
    <x v="996"/>
    <b v="0"/>
    <n v="5"/>
    <b v="0"/>
    <s v="technology/wearables"/>
    <n v="1.6250000000000001E-2"/>
    <n v="395.5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d v="2014-11-27T22:28:17"/>
    <n v="1414549697"/>
    <x v="997"/>
    <b v="0"/>
    <n v="8"/>
    <b v="0"/>
    <s v="technology/wearables"/>
    <n v="1.2999999999999999E-2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d v="2015-11-19T00:03:21"/>
    <n v="1444017801"/>
    <x v="998"/>
    <b v="0"/>
    <n v="229"/>
    <b v="0"/>
    <s v="technology/wearables"/>
    <n v="0.58558333333333334"/>
    <n v="176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d v="2014-11-13T03:02:00"/>
    <n v="1413270690"/>
    <x v="999"/>
    <b v="0"/>
    <n v="40"/>
    <b v="0"/>
    <s v="technology/wearables"/>
    <n v="7.7886666666666673E-2"/>
    <n v="2340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4T19:26:00"/>
    <n v="1484357160"/>
    <x v="1000"/>
    <b v="0"/>
    <n v="6"/>
    <b v="0"/>
    <s v="technology/wearables"/>
    <n v="2.2157147647256063E-2"/>
    <n v="15753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2:16:53"/>
    <n v="1481908613"/>
    <x v="1001"/>
    <b v="0"/>
    <n v="4"/>
    <b v="0"/>
    <s v="technology/wearables"/>
    <n v="1.04"/>
    <n v="125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0:59:00"/>
    <n v="1447777514"/>
    <x v="1002"/>
    <b v="0"/>
    <n v="22"/>
    <b v="0"/>
    <s v="technology/wearables"/>
    <n v="0.29602960296029601"/>
    <n v="408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d v="2017-03-16T11:01:01"/>
    <n v="1487091661"/>
    <x v="1003"/>
    <b v="0"/>
    <n v="15"/>
    <b v="0"/>
    <s v="technology/wearables"/>
    <n v="0.16055"/>
    <n v="308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2:00:27"/>
    <n v="1453222827"/>
    <x v="1004"/>
    <b v="0"/>
    <n v="95"/>
    <b v="0"/>
    <s v="technology/wearables"/>
    <n v="0.82208000000000003"/>
    <n v="11881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09:59:43"/>
    <n v="1443538783"/>
    <x v="1005"/>
    <b v="0"/>
    <n v="161"/>
    <b v="0"/>
    <s v="technology/wearables"/>
    <n v="0.75051000000000001"/>
    <n v="85327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2:11:00"/>
    <n v="1417654672"/>
    <x v="1006"/>
    <b v="0"/>
    <n v="8"/>
    <b v="0"/>
    <s v="technology/wearables"/>
    <n v="5.8500000000000003E-2"/>
    <n v="7516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0:00:23"/>
    <n v="1478095223"/>
    <x v="1007"/>
    <b v="0"/>
    <n v="76"/>
    <b v="0"/>
    <s v="technology/wearables"/>
    <n v="0.44319999999999998"/>
    <n v="6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d v="2016-12-28T14:25:15"/>
    <n v="1480361115"/>
    <x v="1008"/>
    <b v="0"/>
    <n v="1"/>
    <b v="0"/>
    <s v="technology/wearables"/>
    <n v="2.6737967914438501E-3"/>
    <n v="677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09:30:46"/>
    <n v="1463754646"/>
    <x v="1009"/>
    <b v="0"/>
    <n v="101"/>
    <b v="0"/>
    <s v="technology/wearables"/>
    <n v="0.1313"/>
    <n v="3407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4T21:59:00"/>
    <n v="1468180462"/>
    <x v="1010"/>
    <b v="0"/>
    <n v="4"/>
    <b v="0"/>
    <s v="technology/wearables"/>
    <n v="1.9088937093275488E-3"/>
    <n v="339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16:33:15"/>
    <n v="1415050395"/>
    <x v="1011"/>
    <b v="0"/>
    <n v="1"/>
    <b v="0"/>
    <s v="technology/wearables"/>
    <n v="3.7499999999999999E-3"/>
    <n v="14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05:34:12"/>
    <n v="1481366052"/>
    <x v="1012"/>
    <b v="0"/>
    <n v="775"/>
    <b v="0"/>
    <s v="technology/wearables"/>
    <n v="215.35021"/>
    <n v="53841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15:00:00"/>
    <n v="1449000056"/>
    <x v="1013"/>
    <b v="0"/>
    <n v="90"/>
    <b v="0"/>
    <s v="technology/wearables"/>
    <n v="0.34527999999999998"/>
    <n v="542691.5250000000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d v="2014-12-31T19:03:35"/>
    <n v="1415750615"/>
    <x v="1014"/>
    <b v="0"/>
    <n v="16"/>
    <b v="0"/>
    <s v="technology/wearables"/>
    <n v="0.30599999999999999"/>
    <n v="584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d v="2015-11-25T17:04:55"/>
    <n v="1445893495"/>
    <x v="1015"/>
    <b v="0"/>
    <n v="6"/>
    <b v="0"/>
    <s v="technology/wearables"/>
    <n v="2.6666666666666668E-2"/>
    <n v="165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6T20:34:16"/>
    <n v="1456108456"/>
    <x v="1016"/>
    <b v="0"/>
    <n v="38"/>
    <b v="0"/>
    <s v="technology/wearables"/>
    <n v="2.8420000000000001E-2"/>
    <n v="154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2:12:15"/>
    <n v="1444666335"/>
    <x v="1017"/>
    <b v="0"/>
    <n v="355"/>
    <b v="0"/>
    <s v="technology/wearables"/>
    <n v="0.22878799999999999"/>
    <n v="30019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06:48:53"/>
    <n v="1465904933"/>
    <x v="1018"/>
    <b v="0"/>
    <n v="7"/>
    <b v="0"/>
    <s v="technology/wearables"/>
    <n v="3.1050000000000001E-2"/>
    <n v="2890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18:22:29"/>
    <n v="1420500149"/>
    <x v="1019"/>
    <b v="0"/>
    <n v="400"/>
    <b v="0"/>
    <s v="technology/wearables"/>
    <n v="0.47333333333333333"/>
    <n v="10960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d v="2015-06-01T19:47:00"/>
    <n v="1430617209"/>
    <x v="1020"/>
    <b v="0"/>
    <n v="30"/>
    <b v="1"/>
    <s v="music/electronic music"/>
    <n v="2.0554838709677421"/>
    <n v="1224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d v="2015-10-16T23:00:00"/>
    <n v="1443074571"/>
    <x v="1021"/>
    <b v="1"/>
    <n v="478"/>
    <b v="1"/>
    <s v="music/electronic music"/>
    <n v="3.5180366666666667"/>
    <n v="6870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d v="2015-05-17T10:31:17"/>
    <n v="1429284677"/>
    <x v="1022"/>
    <b v="1"/>
    <n v="74"/>
    <b v="1"/>
    <s v="music/electronic music"/>
    <n v="1.149"/>
    <n v="6426.05500000000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d v="2015-06-20T17:04:21"/>
    <n v="1432245861"/>
    <x v="1023"/>
    <b v="0"/>
    <n v="131"/>
    <b v="1"/>
    <s v="music/electronic music"/>
    <n v="2.3715000000000002"/>
    <n v="3520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d v="2016-01-31T08:56:03"/>
    <n v="1451656563"/>
    <x v="1024"/>
    <b v="1"/>
    <n v="61"/>
    <b v="1"/>
    <s v="music/electronic music"/>
    <n v="1.1863774999999999"/>
    <n v="14235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d v="2015-03-16T14:00:37"/>
    <n v="1423944037"/>
    <x v="1025"/>
    <b v="1"/>
    <n v="1071"/>
    <b v="1"/>
    <s v="music/electronic music"/>
    <n v="1.099283142857143"/>
    <n v="50338.685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3:46:56"/>
    <n v="1456480016"/>
    <x v="1026"/>
    <b v="1"/>
    <n v="122"/>
    <b v="1"/>
    <s v="music/electronic music"/>
    <n v="1.0000828571428571"/>
    <n v="41975.20000000000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2T19:49:07"/>
    <n v="1411433347"/>
    <x v="1027"/>
    <b v="1"/>
    <n v="111"/>
    <b v="1"/>
    <s v="music/electronic music"/>
    <n v="1.0309292094387414"/>
    <n v="7366.7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d v="2017-03-06T15:00:00"/>
    <n v="1484924605"/>
    <x v="1028"/>
    <b v="1"/>
    <n v="255"/>
    <b v="1"/>
    <s v="music/electronic music"/>
    <n v="1.1727000000000001"/>
    <n v="973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d v="2015-04-04T16:59:00"/>
    <n v="1423501507"/>
    <x v="1029"/>
    <b v="0"/>
    <n v="141"/>
    <b v="1"/>
    <s v="music/electronic music"/>
    <n v="1.1175999999999999"/>
    <n v="11451.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d v="2016-09-12T06:35:49"/>
    <n v="1472470549"/>
    <x v="1030"/>
    <b v="0"/>
    <n v="159"/>
    <b v="1"/>
    <s v="music/electronic music"/>
    <n v="3.4209999999999998"/>
    <n v="900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3:20:10"/>
    <n v="1447698010"/>
    <x v="1031"/>
    <b v="0"/>
    <n v="99"/>
    <b v="1"/>
    <s v="music/electronic music"/>
    <n v="1.0740000000000001"/>
    <n v="879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d v="2016-06-23T11:00:25"/>
    <n v="1464105625"/>
    <x v="1032"/>
    <b v="0"/>
    <n v="96"/>
    <b v="1"/>
    <s v="music/electronic music"/>
    <n v="1.0849703703703704"/>
    <n v="829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2:34:40"/>
    <n v="1479144880"/>
    <x v="1033"/>
    <b v="0"/>
    <n v="27"/>
    <b v="1"/>
    <s v="music/electronic music"/>
    <n v="1.0286144578313252"/>
    <n v="3612.4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d v="2016-08-04T22:59:00"/>
    <n v="1467604804"/>
    <x v="1034"/>
    <b v="0"/>
    <n v="166"/>
    <b v="1"/>
    <s v="music/electronic music"/>
    <n v="1.3000180000000001"/>
    <n v="39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d v="2015-02-11T10:23:40"/>
    <n v="1421076220"/>
    <x v="1035"/>
    <b v="0"/>
    <n v="76"/>
    <b v="1"/>
    <s v="music/electronic music"/>
    <n v="1.0765217391304347"/>
    <n v="5726.045000000000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d v="2013-01-07T03:00:00"/>
    <n v="1354790790"/>
    <x v="1036"/>
    <b v="0"/>
    <n v="211"/>
    <b v="1"/>
    <s v="music/electronic music"/>
    <n v="1.1236044444444444"/>
    <n v="5004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d v="2015-05-18T00:00:00"/>
    <n v="1429991062"/>
    <x v="1037"/>
    <b v="0"/>
    <n v="21"/>
    <b v="1"/>
    <s v="music/electronic music"/>
    <n v="1.0209999999999999"/>
    <n v="3038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d v="2016-03-18T23:33:43"/>
    <n v="1455773623"/>
    <x v="1038"/>
    <b v="0"/>
    <n v="61"/>
    <b v="1"/>
    <s v="music/electronic music"/>
    <n v="1.4533333333333334"/>
    <n v="160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d v="2016-12-13T02:59:00"/>
    <n v="1479436646"/>
    <x v="1039"/>
    <b v="0"/>
    <n v="30"/>
    <b v="1"/>
    <s v="music/electronic music"/>
    <n v="1.282"/>
    <n v="141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2:00:09"/>
    <n v="1469725209"/>
    <x v="1040"/>
    <b v="0"/>
    <n v="1"/>
    <b v="0"/>
    <s v="journalism/audio"/>
    <n v="2.9411764705882353E-3"/>
    <n v="44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0T20:26:32"/>
    <n v="1405041992"/>
    <x v="1041"/>
    <b v="0"/>
    <n v="0"/>
    <b v="0"/>
    <s v="journalism/audio"/>
    <n v="0"/>
    <n v="1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05:00:00"/>
    <n v="1406824948"/>
    <x v="1042"/>
    <b v="0"/>
    <n v="1"/>
    <b v="0"/>
    <s v="journalism/audio"/>
    <n v="1.5384615384615385E-2"/>
    <n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1:04:15"/>
    <n v="1429509855"/>
    <x v="1043"/>
    <b v="0"/>
    <n v="292"/>
    <b v="0"/>
    <s v="journalism/audio"/>
    <n v="8.5370000000000001E-2"/>
    <n v="4273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15:27:00"/>
    <n v="1420668801"/>
    <x v="1044"/>
    <b v="0"/>
    <n v="2"/>
    <b v="0"/>
    <s v="journalism/audio"/>
    <n v="8.571428571428571E-4"/>
    <n v="4271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15:59:10"/>
    <n v="1406235550"/>
    <x v="1045"/>
    <b v="0"/>
    <n v="8"/>
    <b v="0"/>
    <s v="journalism/audio"/>
    <n v="2.6599999999999999E-2"/>
    <n v="13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d v="2015-12-26T15:26:00"/>
    <n v="1447273560"/>
    <x v="1046"/>
    <b v="0"/>
    <n v="0"/>
    <b v="0"/>
    <s v="journalism/audio"/>
    <n v="0"/>
    <n v="13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15:38:35"/>
    <n v="1412624315"/>
    <x v="1047"/>
    <b v="0"/>
    <n v="1"/>
    <b v="0"/>
    <s v="journalism/audio"/>
    <n v="5.0000000000000001E-4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4T20:16:29"/>
    <n v="1471310189"/>
    <x v="1048"/>
    <b v="0"/>
    <n v="4"/>
    <b v="0"/>
    <s v="journalism/audio"/>
    <n v="1.4133333333333333E-2"/>
    <n v="106.5"/>
    <x v="5"/>
    <x v="16"/>
  </r>
  <r>
    <n v="1049"/>
    <s v="J1 (Canceled)"/>
    <s v="------"/>
    <n v="12000"/>
    <n v="0"/>
    <x v="1"/>
    <x v="0"/>
    <x v="0"/>
    <n v="1455272445"/>
    <d v="2016-02-12T05:20:45"/>
    <n v="1452680445"/>
    <x v="1049"/>
    <b v="0"/>
    <n v="0"/>
    <b v="0"/>
    <s v="journalism/audio"/>
    <n v="0"/>
    <n v="106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5T23:08:52"/>
    <n v="1486613332"/>
    <x v="1053"/>
    <b v="0"/>
    <n v="1"/>
    <b v="0"/>
    <s v="journalism/audio"/>
    <n v="0.01"/>
    <n v="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17:00:00"/>
    <n v="1405110399"/>
    <x v="1054"/>
    <b v="0"/>
    <n v="0"/>
    <b v="0"/>
    <s v="journalism/audio"/>
    <n v="0"/>
    <n v="7.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16:54:53"/>
    <n v="1426542893"/>
    <x v="1060"/>
    <b v="0"/>
    <n v="1"/>
    <b v="0"/>
    <s v="journalism/audio"/>
    <n v="0.01"/>
    <n v="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d v="2016-05-01T20:00:00"/>
    <n v="1456987108"/>
    <x v="1061"/>
    <b v="0"/>
    <n v="0"/>
    <b v="0"/>
    <s v="journalism/audio"/>
    <n v="0"/>
    <n v="25"/>
    <x v="5"/>
    <x v="16"/>
  </r>
  <r>
    <n v="1062"/>
    <s v="RETURNING AT A LATER DATE"/>
    <s v="SEE US ON PATREON www.badgirlartwork.com"/>
    <n v="199"/>
    <n v="190"/>
    <x v="1"/>
    <x v="0"/>
    <x v="0"/>
    <n v="1468351341"/>
    <d v="2016-07-12T14:22:21"/>
    <n v="1467746541"/>
    <x v="1062"/>
    <b v="0"/>
    <n v="4"/>
    <b v="0"/>
    <s v="journalism/audio"/>
    <n v="0.95477386934673369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0T19:44:22"/>
    <n v="1470012262"/>
    <x v="1063"/>
    <b v="0"/>
    <n v="0"/>
    <b v="0"/>
    <s v="journalism/audio"/>
    <n v="0"/>
    <n v="9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d v="2013-07-07T00:28:23"/>
    <n v="1369286903"/>
    <x v="1064"/>
    <b v="0"/>
    <n v="123"/>
    <b v="0"/>
    <s v="games/video games"/>
    <n v="8.9744444444444446E-2"/>
    <n v="4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d v="2014-02-19T04:08:42"/>
    <n v="1390381722"/>
    <x v="1065"/>
    <b v="0"/>
    <n v="5"/>
    <b v="0"/>
    <s v="games/video games"/>
    <n v="2.7E-2"/>
    <n v="407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d v="2013-08-04T18:06:22"/>
    <n v="1371769582"/>
    <x v="1066"/>
    <b v="0"/>
    <n v="148"/>
    <b v="0"/>
    <s v="games/video games"/>
    <n v="3.3673333333333333E-2"/>
    <n v="256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d v="2013-12-21T15:32:11"/>
    <n v="1385065931"/>
    <x v="1067"/>
    <b v="0"/>
    <n v="10"/>
    <b v="0"/>
    <s v="games/video games"/>
    <n v="0.26"/>
    <n v="2590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d v="2016-04-10T02:54:24"/>
    <n v="1457686464"/>
    <x v="1068"/>
    <b v="0"/>
    <n v="4"/>
    <b v="0"/>
    <s v="games/video games"/>
    <n v="1.5E-3"/>
    <n v="87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d v="2013-11-26T01:30:59"/>
    <n v="1382679059"/>
    <x v="1069"/>
    <b v="0"/>
    <n v="21"/>
    <b v="0"/>
    <s v="games/video games"/>
    <n v="0.38636363636363635"/>
    <n v="447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d v="2012-09-30T19:17:02"/>
    <n v="1347322622"/>
    <x v="1070"/>
    <b v="0"/>
    <n v="2"/>
    <b v="0"/>
    <s v="games/video games"/>
    <n v="7.0000000000000001E-3"/>
    <n v="46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d v="2015-11-17T14:04:53"/>
    <n v="1445191493"/>
    <x v="1071"/>
    <b v="0"/>
    <n v="0"/>
    <b v="0"/>
    <s v="games/video games"/>
    <n v="0"/>
    <n v="3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d v="2014-02-05T14:58:17"/>
    <n v="1389038297"/>
    <x v="1072"/>
    <b v="0"/>
    <n v="4"/>
    <b v="0"/>
    <s v="games/video games"/>
    <n v="6.8000000000000005E-4"/>
    <n v="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d v="2011-10-16T18:09:01"/>
    <n v="1316214541"/>
    <x v="1073"/>
    <b v="0"/>
    <n v="1"/>
    <b v="0"/>
    <s v="games/video games"/>
    <n v="1.3333333333333334E-2"/>
    <n v="30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d v="2014-01-03T23:09:05"/>
    <n v="1386216545"/>
    <x v="1074"/>
    <b v="0"/>
    <n v="30"/>
    <b v="0"/>
    <s v="games/video games"/>
    <n v="6.3092592592592589E-2"/>
    <n v="1708.5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d v="2012-05-06T16:41:56"/>
    <n v="1333748516"/>
    <x v="1075"/>
    <b v="0"/>
    <n v="3"/>
    <b v="0"/>
    <s v="games/video games"/>
    <n v="4.4999999999999998E-2"/>
    <n v="172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d v="2014-09-11T04:04:10"/>
    <n v="1405674250"/>
    <x v="1076"/>
    <b v="0"/>
    <n v="975"/>
    <b v="0"/>
    <s v="games/video games"/>
    <n v="0.62765333333333329"/>
    <n v="23559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d v="2016-01-13T23:00:11"/>
    <n v="1450152011"/>
    <x v="1077"/>
    <b v="0"/>
    <n v="167"/>
    <b v="0"/>
    <s v="games/video games"/>
    <n v="0.29376000000000002"/>
    <n v="2720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d v="2011-07-21T23:42:01"/>
    <n v="1307421721"/>
    <x v="1078"/>
    <b v="0"/>
    <n v="5"/>
    <b v="0"/>
    <s v="games/video games"/>
    <n v="7.4999999999999997E-2"/>
    <n v="3694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d v="2016-05-14T08:35:36"/>
    <n v="1461072936"/>
    <x v="1079"/>
    <b v="0"/>
    <n v="18"/>
    <b v="0"/>
    <s v="games/video games"/>
    <n v="2.6076923076923077E-2"/>
    <n v="361.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d v="2014-05-10T22:18:53"/>
    <n v="1397186333"/>
    <x v="1080"/>
    <b v="0"/>
    <n v="98"/>
    <b v="0"/>
    <s v="games/video games"/>
    <n v="9.1050000000000006E-2"/>
    <n v="124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d v="2015-01-28T17:14:52"/>
    <n v="1419891292"/>
    <x v="1081"/>
    <b v="0"/>
    <n v="4"/>
    <b v="0"/>
    <s v="games/video games"/>
    <n v="1.7647058823529413E-4"/>
    <n v="916.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d v="2012-08-10T16:44:48"/>
    <n v="1342043088"/>
    <x v="1082"/>
    <b v="0"/>
    <n v="3"/>
    <b v="0"/>
    <s v="games/video games"/>
    <n v="5.5999999999999999E-3"/>
    <n v="3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d v="2014-08-02T10:49:43"/>
    <n v="1401810583"/>
    <x v="1083"/>
    <b v="0"/>
    <n v="1"/>
    <b v="0"/>
    <s v="games/video games"/>
    <n v="8.2000000000000007E-3"/>
    <n v="233"/>
    <x v="6"/>
    <x v="17"/>
  </r>
  <r>
    <n v="1084"/>
    <s v="My own channel"/>
    <s v="I want to start my own channel for gaming"/>
    <n v="550"/>
    <n v="0"/>
    <x v="2"/>
    <x v="0"/>
    <x v="0"/>
    <n v="1407534804"/>
    <d v="2014-08-08T16:53:24"/>
    <n v="1404942804"/>
    <x v="1084"/>
    <b v="0"/>
    <n v="0"/>
    <b v="0"/>
    <s v="games/video games"/>
    <n v="0"/>
    <n v="20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d v="2016-03-14T10:06:15"/>
    <n v="1455379575"/>
    <x v="1085"/>
    <b v="0"/>
    <n v="9"/>
    <b v="0"/>
    <s v="games/video games"/>
    <n v="3.4200000000000001E-2"/>
    <n v="513"/>
    <x v="6"/>
    <x v="17"/>
  </r>
  <r>
    <n v="1086"/>
    <s v="Cyber Universe Online"/>
    <s v="Humanity's future in the Galaxy"/>
    <n v="18000"/>
    <n v="15"/>
    <x v="2"/>
    <x v="0"/>
    <x v="0"/>
    <n v="1408913291"/>
    <d v="2014-08-24T15:48:11"/>
    <n v="1406321291"/>
    <x v="1086"/>
    <b v="0"/>
    <n v="2"/>
    <b v="0"/>
    <s v="games/video games"/>
    <n v="8.3333333333333339E-4"/>
    <n v="520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d v="2014-06-15T12:08:07"/>
    <n v="1400260087"/>
    <x v="1087"/>
    <b v="0"/>
    <n v="0"/>
    <b v="0"/>
    <s v="games/video games"/>
    <n v="0"/>
    <n v="7.5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d v="2014-04-24T14:11:07"/>
    <n v="1395774667"/>
    <x v="1088"/>
    <b v="0"/>
    <n v="147"/>
    <b v="0"/>
    <s v="games/video games"/>
    <n v="0.14182977777777778"/>
    <n v="3191.1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d v="2015-06-25T23:32:55"/>
    <n v="1432701175"/>
    <x v="1089"/>
    <b v="0"/>
    <n v="49"/>
    <b v="0"/>
    <s v="games/video games"/>
    <n v="7.8266666666666665E-2"/>
    <n v="3778.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d v="2015-05-28T23:27:33"/>
    <n v="1430281653"/>
    <x v="1090"/>
    <b v="0"/>
    <n v="1"/>
    <b v="0"/>
    <s v="games/video games"/>
    <n v="3.8464497269020693E-4"/>
    <n v="589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d v="2016-04-10T13:41:12"/>
    <n v="1457725272"/>
    <x v="1091"/>
    <b v="0"/>
    <n v="2"/>
    <b v="0"/>
    <s v="games/video games"/>
    <n v="0.125"/>
    <n v="1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d v="2013-01-05T19:37:18"/>
    <n v="1354840638"/>
    <x v="1092"/>
    <b v="0"/>
    <n v="7"/>
    <b v="0"/>
    <s v="games/video games"/>
    <n v="1.0500000000000001E-2"/>
    <n v="2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d v="2016-02-11T18:22:17"/>
    <n v="1453936937"/>
    <x v="1093"/>
    <b v="0"/>
    <n v="4"/>
    <b v="0"/>
    <s v="games/video games"/>
    <n v="0.14083333333333334"/>
    <n v="31.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2:07:13"/>
    <n v="1315588033"/>
    <x v="1094"/>
    <b v="0"/>
    <n v="27"/>
    <b v="0"/>
    <s v="games/video games"/>
    <n v="0.18300055555555556"/>
    <n v="1668.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d v="2013-08-30T07:53:40"/>
    <n v="1375275220"/>
    <x v="1095"/>
    <b v="0"/>
    <n v="94"/>
    <b v="0"/>
    <s v="games/video games"/>
    <n v="5.0347999999999997E-2"/>
    <n v="14234.00500000000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d v="2014-10-03T22:30:00"/>
    <n v="1409747154"/>
    <x v="1096"/>
    <b v="0"/>
    <n v="29"/>
    <b v="0"/>
    <s v="games/video games"/>
    <n v="0.17933333333333334"/>
    <n v="1366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d v="2014-03-02T14:01:17"/>
    <n v="1390330877"/>
    <x v="1097"/>
    <b v="0"/>
    <n v="7"/>
    <b v="0"/>
    <s v="games/video games"/>
    <n v="4.6999999999999999E-4"/>
    <n v="1099.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d v="2014-04-13T13:18:15"/>
    <n v="1394821095"/>
    <x v="1098"/>
    <b v="0"/>
    <n v="22"/>
    <b v="0"/>
    <s v="games/video games"/>
    <n v="7.2120000000000004E-2"/>
    <n v="92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d v="2015-05-13T15:04:28"/>
    <n v="1428955468"/>
    <x v="1099"/>
    <b v="0"/>
    <n v="1"/>
    <b v="0"/>
    <s v="games/video games"/>
    <n v="5.0000000000000001E-3"/>
    <n v="91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d v="2016-02-13T21:39:31"/>
    <n v="1452825571"/>
    <x v="1100"/>
    <b v="0"/>
    <n v="10"/>
    <b v="0"/>
    <s v="games/video games"/>
    <n v="2.5000000000000001E-2"/>
    <n v="62.5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d v="2016-07-14T13:12:00"/>
    <n v="1466188338"/>
    <x v="1101"/>
    <b v="0"/>
    <n v="6"/>
    <b v="0"/>
    <s v="games/video games"/>
    <n v="4.0999999999999999E-4"/>
    <n v="7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d v="2013-12-09T00:59:00"/>
    <n v="1383095125"/>
    <x v="1102"/>
    <b v="0"/>
    <n v="24"/>
    <b v="0"/>
    <s v="games/video games"/>
    <n v="5.3124999999999999E-2"/>
    <n v="2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d v="2016-06-18T00:19:50"/>
    <n v="1461043190"/>
    <x v="1103"/>
    <b v="0"/>
    <n v="15"/>
    <b v="0"/>
    <s v="games/video games"/>
    <n v="1.6199999999999999E-2"/>
    <n v="33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d v="2014-06-11T04:50:21"/>
    <n v="1399888221"/>
    <x v="1104"/>
    <b v="0"/>
    <n v="37"/>
    <b v="0"/>
    <s v="games/video games"/>
    <n v="4.9516666666666667E-2"/>
    <n v="16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d v="2014-03-23T21:15:27"/>
    <n v="1393038927"/>
    <x v="1105"/>
    <b v="0"/>
    <n v="20"/>
    <b v="0"/>
    <s v="games/video games"/>
    <n v="1.5900000000000001E-3"/>
    <n v="220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d v="2012-04-04T11:46:15"/>
    <n v="1330969575"/>
    <x v="1106"/>
    <b v="0"/>
    <n v="7"/>
    <b v="0"/>
    <s v="games/video games"/>
    <n v="0.41249999999999998"/>
    <n v="7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d v="2014-07-23T15:40:24"/>
    <n v="1403556024"/>
    <x v="1107"/>
    <b v="0"/>
    <n v="0"/>
    <b v="0"/>
    <s v="games/video games"/>
    <n v="0"/>
    <n v="82.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d v="2012-04-13T09:17:15"/>
    <n v="1329146235"/>
    <x v="1108"/>
    <b v="0"/>
    <n v="21"/>
    <b v="0"/>
    <s v="games/video games"/>
    <n v="2.93E-2"/>
    <n v="3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d v="2016-11-18T14:03:10"/>
    <n v="1476900190"/>
    <x v="1109"/>
    <b v="0"/>
    <n v="3"/>
    <b v="0"/>
    <s v="games/video games"/>
    <n v="4.4999999999999997E-3"/>
    <n v="388.7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d v="2012-12-07T17:23:42"/>
    <n v="1352327022"/>
    <x v="1110"/>
    <b v="0"/>
    <n v="11"/>
    <b v="0"/>
    <s v="games/video games"/>
    <n v="5.1000000000000004E-3"/>
    <n v="15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d v="2016-01-07T23:53:10"/>
    <n v="1449636790"/>
    <x v="1111"/>
    <b v="0"/>
    <n v="1"/>
    <b v="0"/>
    <s v="games/video games"/>
    <n v="4.0000000000000002E-4"/>
    <n v="12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d v="2015-01-19T03:30:00"/>
    <n v="1416507211"/>
    <x v="1112"/>
    <b v="0"/>
    <n v="312"/>
    <b v="0"/>
    <s v="games/video games"/>
    <n v="0.35537409090909089"/>
    <n v="15636.9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d v="2014-08-14T18:27:00"/>
    <n v="1405466820"/>
    <x v="1113"/>
    <b v="0"/>
    <n v="1"/>
    <b v="0"/>
    <s v="games/video games"/>
    <n v="5.0000000000000001E-3"/>
    <n v="15638.9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3:18:07"/>
    <n v="1378714687"/>
    <x v="1114"/>
    <b v="0"/>
    <n v="3"/>
    <b v="0"/>
    <s v="games/video games"/>
    <n v="1.6666666666666668E-3"/>
    <n v="7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d v="2016-03-30T10:41:35"/>
    <n v="1456764095"/>
    <x v="1115"/>
    <b v="0"/>
    <n v="4"/>
    <b v="0"/>
    <s v="games/video games"/>
    <n v="1.325E-3"/>
    <n v="31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d v="2012-06-09T15:20:08"/>
    <n v="1334089208"/>
    <x v="1116"/>
    <b v="0"/>
    <n v="10"/>
    <b v="0"/>
    <s v="games/video games"/>
    <n v="3.5704000000000004E-4"/>
    <n v="115.7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d v="2015-12-25T09:21:53"/>
    <n v="1448461313"/>
    <x v="1117"/>
    <b v="0"/>
    <n v="8"/>
    <b v="0"/>
    <s v="games/video games"/>
    <n v="8.3000000000000004E-2"/>
    <n v="130.7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d v="2014-04-04T21:59:39"/>
    <n v="1394078379"/>
    <x v="1118"/>
    <b v="0"/>
    <n v="3"/>
    <b v="0"/>
    <s v="games/video games"/>
    <n v="2.4222222222222221E-2"/>
    <n v="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d v="2014-04-06T14:01:04"/>
    <n v="1395687664"/>
    <x v="1119"/>
    <b v="0"/>
    <n v="1"/>
    <b v="0"/>
    <s v="games/video games"/>
    <n v="2.3809523809523812E-3"/>
    <n v="5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d v="2011-10-28T15:56:40"/>
    <n v="1315947400"/>
    <x v="1120"/>
    <b v="0"/>
    <n v="0"/>
    <b v="0"/>
    <s v="games/video games"/>
    <n v="0"/>
    <n v="2.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d v="2016-03-13T16:25:16"/>
    <n v="1455315916"/>
    <x v="1121"/>
    <b v="0"/>
    <n v="5"/>
    <b v="0"/>
    <s v="games/video games"/>
    <n v="1.16E-4"/>
    <n v="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d v="2013-05-30T11:53:45"/>
    <n v="1368723225"/>
    <x v="1122"/>
    <b v="0"/>
    <n v="0"/>
    <b v="0"/>
    <s v="games/video games"/>
    <n v="0"/>
    <n v="14.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d v="2014-04-19T07:34:08"/>
    <n v="1395318848"/>
    <x v="1123"/>
    <b v="0"/>
    <n v="3"/>
    <b v="0"/>
    <s v="games/video games"/>
    <n v="2.2000000000000001E-3"/>
    <n v="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d v="2015-04-30T11:00:51"/>
    <n v="1427817651"/>
    <x v="1124"/>
    <b v="0"/>
    <n v="7"/>
    <b v="0"/>
    <s v="games/mobile games"/>
    <n v="4.7222222222222223E-3"/>
    <n v="2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d v="2015-09-25T09:58:50"/>
    <n v="1438009130"/>
    <x v="1125"/>
    <b v="0"/>
    <n v="0"/>
    <b v="0"/>
    <s v="games/mobile games"/>
    <n v="0"/>
    <n v="212.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16:30:00"/>
    <n v="1413318600"/>
    <x v="1127"/>
    <b v="0"/>
    <n v="23"/>
    <b v="0"/>
    <s v="games/mobile games"/>
    <n v="1.6714285714285713E-2"/>
    <n v="297.5"/>
    <x v="6"/>
    <x v="18"/>
  </r>
  <r>
    <n v="1128"/>
    <s v="Flying Turds"/>
    <s v="#havingfunFTW"/>
    <n v="1000"/>
    <n v="1"/>
    <x v="2"/>
    <x v="1"/>
    <x v="1"/>
    <n v="1407425717"/>
    <d v="2014-08-07T10:35:17"/>
    <n v="1404833717"/>
    <x v="1128"/>
    <b v="0"/>
    <n v="1"/>
    <b v="0"/>
    <s v="games/mobile games"/>
    <n v="1E-3"/>
    <n v="29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d v="2016-06-05T01:21:33"/>
    <n v="1462515693"/>
    <x v="1129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d v="2014-11-25T19:55:00"/>
    <n v="1411775700"/>
    <x v="1130"/>
    <b v="0"/>
    <n v="3"/>
    <b v="0"/>
    <s v="games/mobile games"/>
    <n v="2.2000000000000001E-3"/>
    <n v="1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d v="2015-12-24T16:47:48"/>
    <n v="1448401668"/>
    <x v="1131"/>
    <b v="0"/>
    <n v="0"/>
    <b v="0"/>
    <s v="games/mobile games"/>
    <n v="0"/>
    <n v="5.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d v="2016-12-31T21:46:11"/>
    <n v="1480646771"/>
    <x v="1132"/>
    <b v="0"/>
    <n v="13"/>
    <b v="0"/>
    <s v="games/mobile games"/>
    <n v="0.14380000000000001"/>
    <n v="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d v="2014-07-31T04:46:21"/>
    <n v="1404207981"/>
    <x v="1133"/>
    <b v="0"/>
    <n v="1"/>
    <b v="0"/>
    <s v="games/mobile games"/>
    <n v="6.6666666666666671E-3"/>
    <n v="72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d v="2014-11-28T23:33:00"/>
    <n v="1416034228"/>
    <x v="1134"/>
    <b v="0"/>
    <n v="1"/>
    <b v="0"/>
    <s v="games/mobile games"/>
    <n v="4.0000000000000003E-5"/>
    <n v="1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d v="2016-08-06T18:44:54"/>
    <n v="1467935094"/>
    <x v="1135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d v="2015-12-19T11:07:09"/>
    <n v="1447949229"/>
    <x v="1136"/>
    <b v="0"/>
    <n v="6"/>
    <b v="0"/>
    <s v="games/mobile games"/>
    <n v="6.4439140811455853E-2"/>
    <n v="16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d v="2016-04-23T14:40:21"/>
    <n v="1458848421"/>
    <x v="1137"/>
    <b v="0"/>
    <n v="39"/>
    <b v="0"/>
    <s v="games/mobile games"/>
    <n v="0.39500000000000002"/>
    <n v="5072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d v="2017-01-21T16:45:31"/>
    <n v="1483307131"/>
    <x v="1138"/>
    <b v="0"/>
    <n v="4"/>
    <b v="0"/>
    <s v="games/mobile games"/>
    <n v="3.5714285714285713E-3"/>
    <n v="5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d v="2015-01-01T03:20:26"/>
    <n v="1417508426"/>
    <x v="1139"/>
    <b v="0"/>
    <n v="1"/>
    <b v="0"/>
    <s v="games/mobile games"/>
    <n v="6.2500000000000001E-4"/>
    <n v="6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d v="2015-08-06T06:05:21"/>
    <n v="1436267121"/>
    <x v="1140"/>
    <b v="0"/>
    <n v="0"/>
    <b v="0"/>
    <s v="games/mobile games"/>
    <n v="0"/>
    <n v="2.5"/>
    <x v="6"/>
    <x v="18"/>
  </r>
  <r>
    <n v="1141"/>
    <s v="Arena Z - Zombie Survival"/>
    <s v="I think this will be a great game!"/>
    <n v="500"/>
    <n v="0"/>
    <x v="2"/>
    <x v="12"/>
    <x v="3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d v="2015-12-16T23:38:46"/>
    <n v="1447735126"/>
    <x v="1143"/>
    <b v="0"/>
    <n v="8"/>
    <b v="0"/>
    <s v="games/mobile games"/>
    <n v="4.1333333333333335E-3"/>
    <n v="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d v="2015-04-28T23:22:00"/>
    <n v="1427689320"/>
    <x v="1144"/>
    <b v="0"/>
    <n v="0"/>
    <b v="0"/>
    <s v="food/food trucks"/>
    <n v="0"/>
    <n v="9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d v="2014-10-02T12:56:32"/>
    <n v="1407088592"/>
    <x v="1145"/>
    <b v="0"/>
    <n v="1"/>
    <b v="0"/>
    <s v="food/food trucks"/>
    <n v="1.25E-3"/>
    <n v="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d v="2014-05-02T17:52:53"/>
    <n v="1395787973"/>
    <x v="1146"/>
    <b v="0"/>
    <n v="12"/>
    <b v="0"/>
    <s v="food/food trucks"/>
    <n v="8.8333333333333333E-2"/>
    <n v="31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d v="2014-10-19T18:19:43"/>
    <n v="1408576783"/>
    <x v="1147"/>
    <b v="0"/>
    <n v="0"/>
    <b v="0"/>
    <s v="food/food trucks"/>
    <n v="0"/>
    <n v="26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d v="2016-12-01T00:06:21"/>
    <n v="1477973181"/>
    <x v="1148"/>
    <b v="0"/>
    <n v="3"/>
    <b v="0"/>
    <s v="food/food trucks"/>
    <n v="4.8666666666666667E-3"/>
    <n v="36.5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d v="2016-06-16T12:02:46"/>
    <n v="1463504566"/>
    <x v="1149"/>
    <b v="0"/>
    <n v="2"/>
    <b v="0"/>
    <s v="food/food trucks"/>
    <n v="1.5E-3"/>
    <n v="74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d v="2016-01-08T17:54:35"/>
    <n v="1447109675"/>
    <x v="1150"/>
    <b v="0"/>
    <n v="6"/>
    <b v="0"/>
    <s v="food/food trucks"/>
    <n v="0.1008"/>
    <n v="163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d v="2015-09-06T21:27:43"/>
    <n v="1439000863"/>
    <x v="1151"/>
    <b v="0"/>
    <n v="0"/>
    <b v="0"/>
    <s v="food/food trucks"/>
    <n v="0"/>
    <n v="126"/>
    <x v="7"/>
    <x v="19"/>
  </r>
  <r>
    <n v="1152"/>
    <s v="Peruvian King Food Truck"/>
    <s v="Peruvian food truck with an LA twist."/>
    <n v="16000"/>
    <n v="911"/>
    <x v="2"/>
    <x v="0"/>
    <x v="0"/>
    <n v="1431709312"/>
    <d v="2015-05-15T12:01:52"/>
    <n v="1429117312"/>
    <x v="1152"/>
    <b v="0"/>
    <n v="15"/>
    <b v="0"/>
    <s v="food/food trucks"/>
    <n v="5.6937500000000002E-2"/>
    <n v="455.5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d v="2015-06-18T12:08:25"/>
    <n v="1432055305"/>
    <x v="1153"/>
    <b v="0"/>
    <n v="1"/>
    <b v="0"/>
    <s v="food/food trucks"/>
    <n v="6.2500000000000003E-3"/>
    <n v="480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d v="2015-09-05T21:36:46"/>
    <n v="1438915006"/>
    <x v="1154"/>
    <b v="0"/>
    <n v="3"/>
    <b v="0"/>
    <s v="food/food trucks"/>
    <n v="6.5000000000000002E-2"/>
    <n v="187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d v="2014-08-14T13:20:08"/>
    <n v="1405448408"/>
    <x v="1155"/>
    <b v="0"/>
    <n v="8"/>
    <b v="0"/>
    <s v="food/food trucks"/>
    <n v="7.5199999999999998E-3"/>
    <n v="256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d v="2015-02-23T20:42:42"/>
    <n v="1422150162"/>
    <x v="1156"/>
    <b v="0"/>
    <n v="0"/>
    <b v="0"/>
    <s v="food/food trucks"/>
    <n v="0"/>
    <n v="94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d v="2014-12-05T11:04:40"/>
    <n v="1412607880"/>
    <x v="1157"/>
    <b v="0"/>
    <n v="3"/>
    <b v="0"/>
    <s v="food/food trucks"/>
    <n v="1.5100000000000001E-2"/>
    <n v="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d v="2014-12-08T21:12:08"/>
    <n v="1415499128"/>
    <x v="1158"/>
    <b v="0"/>
    <n v="3"/>
    <b v="0"/>
    <s v="food/food trucks"/>
    <n v="4.6666666666666671E-3"/>
    <n v="9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d v="2015-06-30T10:45:00"/>
    <n v="1433006765"/>
    <x v="1159"/>
    <b v="0"/>
    <n v="0"/>
    <b v="0"/>
    <s v="food/food trucks"/>
    <n v="0"/>
    <n v="17.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d v="2015-03-27T21:43:06"/>
    <n v="1424922186"/>
    <x v="1160"/>
    <b v="0"/>
    <n v="19"/>
    <b v="0"/>
    <s v="food/food trucks"/>
    <n v="3.85E-2"/>
    <n v="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d v="2015-05-19T10:06:29"/>
    <n v="1430233589"/>
    <x v="1161"/>
    <b v="0"/>
    <n v="0"/>
    <b v="0"/>
    <s v="food/food trucks"/>
    <n v="0"/>
    <n v="577.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d v="2014-08-09T12:22:00"/>
    <n v="1405012920"/>
    <x v="1163"/>
    <b v="0"/>
    <n v="0"/>
    <b v="0"/>
    <s v="food/food trucks"/>
    <n v="0"/>
    <n v="17.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0:08:50"/>
    <n v="1401685730"/>
    <x v="1165"/>
    <b v="0"/>
    <n v="25"/>
    <b v="0"/>
    <s v="food/food trucks"/>
    <n v="0.20705000000000001"/>
    <n v="1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d v="2015-06-25T23:00:00"/>
    <n v="1432640342"/>
    <x v="1166"/>
    <b v="0"/>
    <n v="8"/>
    <b v="0"/>
    <s v="food/food trucks"/>
    <n v="0.19139999999999999"/>
    <n v="2470.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d v="2014-09-12T12:38:15"/>
    <n v="1407865095"/>
    <x v="1167"/>
    <b v="0"/>
    <n v="16"/>
    <b v="0"/>
    <s v="food/food trucks"/>
    <n v="1.6316666666666667E-2"/>
    <n v="192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d v="2016-09-21T20:17:45"/>
    <n v="1471915065"/>
    <x v="1168"/>
    <b v="0"/>
    <n v="3"/>
    <b v="0"/>
    <s v="food/food trucks"/>
    <n v="5.6666666666666664E-2"/>
    <n v="999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d v="2015-02-22T03:29:23"/>
    <n v="1422001763"/>
    <x v="1169"/>
    <b v="0"/>
    <n v="3"/>
    <b v="0"/>
    <s v="food/food trucks"/>
    <n v="1.6999999999999999E-3"/>
    <n v="51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d v="2015-05-30T16:26:11"/>
    <n v="1430429171"/>
    <x v="1170"/>
    <b v="0"/>
    <n v="2"/>
    <b v="0"/>
    <s v="food/food trucks"/>
    <n v="4.0000000000000001E-3"/>
    <n v="58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d v="2014-11-13T15:18:47"/>
    <n v="1414351127"/>
    <x v="1171"/>
    <b v="0"/>
    <n v="1"/>
    <b v="0"/>
    <s v="food/food trucks"/>
    <n v="1E-3"/>
    <n v="62.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d v="2014-08-20T11:22:32"/>
    <n v="1405959752"/>
    <x v="1172"/>
    <b v="0"/>
    <n v="0"/>
    <b v="0"/>
    <s v="food/food trucks"/>
    <n v="0"/>
    <n v="12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2T23:27:37"/>
    <n v="1435552057"/>
    <x v="1173"/>
    <b v="0"/>
    <n v="1"/>
    <b v="0"/>
    <s v="food/food trucks"/>
    <n v="2.4000000000000001E-4"/>
    <n v="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d v="2016-05-08T15:12:07"/>
    <n v="1460146327"/>
    <x v="1174"/>
    <b v="0"/>
    <n v="19"/>
    <b v="0"/>
    <s v="food/food trucks"/>
    <n v="5.906666666666667E-2"/>
    <n v="45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d v="2015-07-15T12:28:59"/>
    <n v="1434389339"/>
    <x v="1175"/>
    <b v="0"/>
    <n v="9"/>
    <b v="0"/>
    <s v="food/food trucks"/>
    <n v="2.9250000000000002E-2"/>
    <n v="735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d v="2017-03-06T08:00:00"/>
    <n v="1484094498"/>
    <x v="1176"/>
    <b v="0"/>
    <n v="1"/>
    <b v="0"/>
    <s v="food/food trucks"/>
    <n v="5.7142857142857142E-5"/>
    <n v="297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d v="2014-10-15T10:51:36"/>
    <n v="1410796296"/>
    <x v="1177"/>
    <b v="0"/>
    <n v="0"/>
    <b v="0"/>
    <s v="food/food trucks"/>
    <n v="0"/>
    <n v="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d v="2014-08-16T16:44:12"/>
    <n v="1405633452"/>
    <x v="1178"/>
    <b v="0"/>
    <n v="1"/>
    <b v="0"/>
    <s v="food/food trucks"/>
    <n v="6.666666666666667E-5"/>
    <n v="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d v="2015-10-28T12:17:07"/>
    <n v="1443460627"/>
    <x v="1179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d v="2014-06-28T14:21:54"/>
    <n v="1400786514"/>
    <x v="1180"/>
    <b v="0"/>
    <n v="85"/>
    <b v="0"/>
    <s v="food/food trucks"/>
    <n v="0.11749999999999999"/>
    <n v="4537.5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d v="2015-03-01T03:08:41"/>
    <n v="1422605321"/>
    <x v="1181"/>
    <b v="0"/>
    <n v="3"/>
    <b v="0"/>
    <s v="food/food trucks"/>
    <n v="8.0000000000000007E-5"/>
    <n v="2939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d v="2017-01-12T11:42:00"/>
    <n v="1482609088"/>
    <x v="1182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d v="2016-11-01T22:59:00"/>
    <n v="1476391223"/>
    <x v="1183"/>
    <b v="0"/>
    <n v="3"/>
    <b v="0"/>
    <s v="food/food trucks"/>
    <n v="0.04"/>
    <n v="7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d v="2017-02-06T09:23:31"/>
    <n v="1483712611"/>
    <x v="1184"/>
    <b v="0"/>
    <n v="375"/>
    <b v="1"/>
    <s v="photography/photobooks"/>
    <n v="1.0493636363636363"/>
    <n v="1159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7T23:00:00"/>
    <n v="1430945149"/>
    <x v="1185"/>
    <b v="0"/>
    <n v="111"/>
    <b v="1"/>
    <s v="photography/photobooks"/>
    <n v="1.0544"/>
    <n v="1813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d v="2015-06-01T17:42:00"/>
    <n v="1430340195"/>
    <x v="1186"/>
    <b v="0"/>
    <n v="123"/>
    <b v="1"/>
    <s v="photography/photobooks"/>
    <n v="1.0673333333333332"/>
    <n v="1059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d v="2015-05-17T13:00:00"/>
    <n v="1429133323"/>
    <x v="1187"/>
    <b v="0"/>
    <n v="70"/>
    <b v="1"/>
    <s v="photography/photobooks"/>
    <n v="1.0412571428571429"/>
    <n v="855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d v="2016-12-28T11:49:00"/>
    <n v="1481129340"/>
    <x v="1188"/>
    <b v="0"/>
    <n v="85"/>
    <b v="1"/>
    <s v="photography/photobooks"/>
    <n v="1.6054999999999999"/>
    <n v="6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d v="2016-06-29T18:29:55"/>
    <n v="1465428595"/>
    <x v="1189"/>
    <b v="0"/>
    <n v="86"/>
    <b v="1"/>
    <s v="photography/photobooks"/>
    <n v="1.0777777777777777"/>
    <n v="6455.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d v="2014-08-31T10:58:45"/>
    <n v="1406908725"/>
    <x v="1190"/>
    <b v="0"/>
    <n v="13"/>
    <b v="1"/>
    <s v="photography/photobooks"/>
    <n v="1.35"/>
    <n v="51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d v="2016-03-20T08:29:20"/>
    <n v="1455892160"/>
    <x v="1191"/>
    <b v="0"/>
    <n v="33"/>
    <b v="1"/>
    <s v="photography/photobooks"/>
    <n v="1.0907407407407408"/>
    <n v="181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d v="2017-02-11T07:09:38"/>
    <n v="1484222978"/>
    <x v="1192"/>
    <b v="0"/>
    <n v="15"/>
    <b v="1"/>
    <s v="photography/photobooks"/>
    <n v="2.9"/>
    <n v="1617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2:37:33"/>
    <n v="1455043053"/>
    <x v="1193"/>
    <b v="0"/>
    <n v="273"/>
    <b v="1"/>
    <s v="photography/photobooks"/>
    <n v="1.0395714285714286"/>
    <n v="11060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d v="2015-04-08T06:42:59"/>
    <n v="1425901379"/>
    <x v="1194"/>
    <b v="0"/>
    <n v="714"/>
    <b v="1"/>
    <s v="photography/photobooks"/>
    <n v="3.2223999999999999"/>
    <n v="31055.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d v="2015-12-20T04:00:00"/>
    <n v="1445415653"/>
    <x v="1195"/>
    <b v="0"/>
    <n v="170"/>
    <b v="1"/>
    <s v="photography/photobooks"/>
    <n v="1.35"/>
    <n v="2689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d v="2015-12-18T14:38:59"/>
    <n v="1447875539"/>
    <x v="1196"/>
    <b v="0"/>
    <n v="512"/>
    <b v="1"/>
    <s v="photography/photobooks"/>
    <n v="2.6991034482758622"/>
    <n v="263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0:59:00"/>
    <n v="1463155034"/>
    <x v="1197"/>
    <b v="0"/>
    <n v="314"/>
    <b v="1"/>
    <s v="photography/photobooks"/>
    <n v="2.5329333333333333"/>
    <n v="38565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d v="2015-12-30T22:00:00"/>
    <n v="1448463086"/>
    <x v="1198"/>
    <b v="0"/>
    <n v="167"/>
    <b v="1"/>
    <s v="photography/photobooks"/>
    <n v="2.6059999999999999"/>
    <n v="23557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d v="2015-07-08T13:30:00"/>
    <n v="1433615400"/>
    <x v="1199"/>
    <b v="0"/>
    <n v="9"/>
    <b v="1"/>
    <s v="photography/photobooks"/>
    <n v="1.0131677953348381"/>
    <n v="590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d v="2015-04-16T06:27:36"/>
    <n v="1427369256"/>
    <x v="1200"/>
    <b v="0"/>
    <n v="103"/>
    <b v="1"/>
    <s v="photography/photobooks"/>
    <n v="1.2560416666666667"/>
    <n v="436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d v="2016-07-15T09:34:06"/>
    <n v="1466001246"/>
    <x v="1201"/>
    <b v="0"/>
    <n v="111"/>
    <b v="1"/>
    <s v="photography/photobooks"/>
    <n v="1.0243783333333334"/>
    <n v="6087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d v="2015-06-27T01:55:54"/>
    <n v="1432796154"/>
    <x v="1202"/>
    <b v="0"/>
    <n v="271"/>
    <b v="1"/>
    <s v="photography/photobooks"/>
    <n v="1.99244"/>
    <n v="27978.63500000000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d v="2015-05-31T09:45:27"/>
    <n v="1430491527"/>
    <x v="1203"/>
    <b v="0"/>
    <n v="101"/>
    <b v="1"/>
    <s v="photography/photobooks"/>
    <n v="1.0245398773006136"/>
    <n v="33255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d v="2015-12-04T00:00:00"/>
    <n v="1445363833"/>
    <x v="1204"/>
    <b v="0"/>
    <n v="57"/>
    <b v="1"/>
    <s v="photography/photobooks"/>
    <n v="1.0294615384615384"/>
    <n v="1504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d v="2015-06-13T07:09:11"/>
    <n v="1431605351"/>
    <x v="1205"/>
    <b v="0"/>
    <n v="62"/>
    <b v="1"/>
    <s v="photography/photobooks"/>
    <n v="1.0086153846153847"/>
    <n v="13247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d v="2017-03-11T08:29:00"/>
    <n v="1486406253"/>
    <x v="1206"/>
    <b v="0"/>
    <n v="32"/>
    <b v="1"/>
    <s v="photography/photobooks"/>
    <n v="1.1499999999999999"/>
    <n v="7073.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d v="2016-03-31T05:00:00"/>
    <n v="1456827573"/>
    <x v="1207"/>
    <b v="0"/>
    <n v="141"/>
    <b v="1"/>
    <s v="photography/photobooks"/>
    <n v="1.0416766467065868"/>
    <n v="9215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d v="2016-03-24T11:01:04"/>
    <n v="1456246864"/>
    <x v="1208"/>
    <b v="0"/>
    <n v="75"/>
    <b v="1"/>
    <s v="photography/photobooks"/>
    <n v="1.5529999999999999"/>
    <n v="1646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d v="2017-02-25T15:18:25"/>
    <n v="1485461905"/>
    <x v="1209"/>
    <b v="0"/>
    <n v="46"/>
    <b v="1"/>
    <s v="photography/photobooks"/>
    <n v="1.06"/>
    <n v="10945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d v="2015-05-31T16:00:00"/>
    <n v="1431124572"/>
    <x v="1210"/>
    <b v="0"/>
    <n v="103"/>
    <b v="1"/>
    <s v="photography/photobooks"/>
    <n v="2.5431499999999998"/>
    <n v="2861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d v="2016-06-09T15:47:41"/>
    <n v="1464209261"/>
    <x v="1211"/>
    <b v="0"/>
    <n v="6"/>
    <b v="1"/>
    <s v="photography/photobooks"/>
    <n v="1.0109999999999999"/>
    <n v="2593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d v="2015-11-26T20:00:00"/>
    <n v="1447195695"/>
    <x v="1212"/>
    <b v="0"/>
    <n v="83"/>
    <b v="1"/>
    <s v="photography/photobooks"/>
    <n v="1.2904"/>
    <n v="2118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d v="2017-01-31T13:08:20"/>
    <n v="1482862100"/>
    <x v="1213"/>
    <b v="0"/>
    <n v="108"/>
    <b v="1"/>
    <s v="photography/photobooks"/>
    <n v="1.0223076923076924"/>
    <n v="4935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d v="2015-06-09T15:10:05"/>
    <n v="1428696605"/>
    <x v="1214"/>
    <b v="0"/>
    <n v="25"/>
    <b v="1"/>
    <s v="photography/photobooks"/>
    <n v="1.3180000000000001"/>
    <n v="464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d v="2014-05-30T17:09:16"/>
    <n v="1398895756"/>
    <x v="1215"/>
    <b v="0"/>
    <n v="549"/>
    <b v="1"/>
    <s v="photography/photobooks"/>
    <n v="7.8608020000000005"/>
    <n v="20970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d v="2015-10-02T18:03:00"/>
    <n v="1441032457"/>
    <x v="1216"/>
    <b v="0"/>
    <n v="222"/>
    <b v="1"/>
    <s v="photography/photobooks"/>
    <n v="1.4570000000000001"/>
    <n v="29851.005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4:25:40"/>
    <n v="1465932340"/>
    <x v="1217"/>
    <b v="0"/>
    <n v="183"/>
    <b v="1"/>
    <s v="photography/photobooks"/>
    <n v="1.026"/>
    <n v="23793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d v="2015-10-31T22:00:00"/>
    <n v="1443714800"/>
    <x v="1218"/>
    <b v="0"/>
    <n v="89"/>
    <b v="1"/>
    <s v="photography/photobooks"/>
    <n v="1.7227777777777777"/>
    <n v="21347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d v="2016-10-20T06:05:13"/>
    <n v="1474369513"/>
    <x v="1219"/>
    <b v="0"/>
    <n v="253"/>
    <b v="1"/>
    <s v="photography/photobooks"/>
    <n v="1.5916819571865444"/>
    <n v="20764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d v="2015-08-25T10:05:12"/>
    <n v="1437923112"/>
    <x v="1220"/>
    <b v="0"/>
    <n v="140"/>
    <b v="1"/>
    <s v="photography/photobooks"/>
    <n v="1.0376666666666667"/>
    <n v="20794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3T19:00:00"/>
    <n v="1478431488"/>
    <x v="1221"/>
    <b v="0"/>
    <n v="103"/>
    <b v="1"/>
    <s v="photography/photobooks"/>
    <n v="1.1140954545454547"/>
    <n v="9008.00500000000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d v="2016-03-31T23:00:00"/>
    <n v="1456852647"/>
    <x v="1222"/>
    <b v="0"/>
    <n v="138"/>
    <b v="1"/>
    <s v="photography/photobooks"/>
    <n v="2.80375"/>
    <n v="6833.005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d v="2016-11-10T00:15:09"/>
    <n v="1476159309"/>
    <x v="1223"/>
    <b v="0"/>
    <n v="191"/>
    <b v="1"/>
    <s v="photography/photobooks"/>
    <n v="1.1210606060606061"/>
    <n v="1670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08:11:42"/>
    <n v="1396876302"/>
    <x v="1224"/>
    <b v="0"/>
    <n v="18"/>
    <b v="0"/>
    <s v="music/world music"/>
    <n v="7.0666666666666669E-2"/>
    <n v="11628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16:44:38"/>
    <n v="1377294278"/>
    <x v="1225"/>
    <b v="0"/>
    <n v="3"/>
    <b v="0"/>
    <s v="music/world music"/>
    <n v="4.3999999999999997E-2"/>
    <n v="59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0T20:00:00"/>
    <n v="1395089981"/>
    <x v="1226"/>
    <b v="0"/>
    <n v="40"/>
    <b v="0"/>
    <s v="music/world music"/>
    <n v="3.8739999999999997E-2"/>
    <n v="1034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2:00:00"/>
    <n v="1404770616"/>
    <x v="1227"/>
    <b v="0"/>
    <n v="0"/>
    <b v="0"/>
    <s v="music/world music"/>
    <n v="0"/>
    <n v="968.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2:30:08"/>
    <n v="1312047008"/>
    <x v="1228"/>
    <b v="0"/>
    <n v="24"/>
    <b v="0"/>
    <s v="music/world music"/>
    <n v="0.29299999999999998"/>
    <n v="7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1:00:00"/>
    <n v="1331982127"/>
    <x v="1229"/>
    <b v="0"/>
    <n v="1"/>
    <b v="0"/>
    <s v="music/world music"/>
    <n v="9.0909090909090905E-3"/>
    <n v="7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18:20:30"/>
    <n v="1295997630"/>
    <x v="1230"/>
    <b v="0"/>
    <n v="0"/>
    <b v="0"/>
    <s v="music/world music"/>
    <n v="0"/>
    <n v="12.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15:21:10"/>
    <n v="1377030070"/>
    <x v="1232"/>
    <b v="0"/>
    <n v="1"/>
    <b v="0"/>
    <s v="music/world music"/>
    <n v="8.0000000000000002E-3"/>
    <n v="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17:46:14"/>
    <n v="1328049974"/>
    <x v="1233"/>
    <b v="0"/>
    <n v="6"/>
    <b v="0"/>
    <s v="music/world music"/>
    <n v="0.11600000000000001"/>
    <n v="7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d v="2015-02-02T13:55:42"/>
    <n v="1420311342"/>
    <x v="1234"/>
    <b v="0"/>
    <n v="0"/>
    <b v="0"/>
    <s v="music/world music"/>
    <n v="0"/>
    <n v="58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4T22:14:59"/>
    <n v="1383621299"/>
    <x v="1235"/>
    <b v="0"/>
    <n v="6"/>
    <b v="0"/>
    <s v="music/world music"/>
    <n v="2.787363950092912E-2"/>
    <n v="10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d v="2012-07-28T11:00:00"/>
    <n v="1342801164"/>
    <x v="1236"/>
    <b v="0"/>
    <n v="0"/>
    <b v="0"/>
    <s v="music/world music"/>
    <n v="0"/>
    <n v="10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09:38:56"/>
    <n v="1310049536"/>
    <x v="1238"/>
    <b v="0"/>
    <n v="3"/>
    <b v="0"/>
    <s v="music/world music"/>
    <n v="0.17799999999999999"/>
    <n v="89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d v="2012-01-05T18:06:07"/>
    <n v="1323212767"/>
    <x v="1239"/>
    <b v="0"/>
    <n v="0"/>
    <b v="0"/>
    <s v="music/world music"/>
    <n v="0"/>
    <n v="8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16:51:00"/>
    <n v="1368579457"/>
    <x v="1240"/>
    <b v="0"/>
    <n v="8"/>
    <b v="0"/>
    <s v="music/world music"/>
    <n v="3.0124999999999999E-2"/>
    <n v="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0:59:00"/>
    <n v="1413057980"/>
    <x v="1241"/>
    <b v="0"/>
    <n v="34"/>
    <b v="0"/>
    <s v="music/world music"/>
    <n v="0.50739999999999996"/>
    <n v="138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08:18:00"/>
    <n v="1314417502"/>
    <x v="1242"/>
    <b v="0"/>
    <n v="1"/>
    <b v="0"/>
    <s v="music/world music"/>
    <n v="5.4884742041712408E-3"/>
    <n v="127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16:00:00"/>
    <n v="1304888771"/>
    <x v="1243"/>
    <b v="0"/>
    <n v="38"/>
    <b v="0"/>
    <s v="music/world music"/>
    <n v="0.14091666666666666"/>
    <n v="84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d v="2013-04-22T16:00:00"/>
    <n v="1363981723"/>
    <x v="1244"/>
    <b v="1"/>
    <n v="45"/>
    <b v="1"/>
    <s v="music/rock"/>
    <n v="1.038"/>
    <n v="1883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d v="2014-06-14T09:23:54"/>
    <n v="1400163834"/>
    <x v="1245"/>
    <b v="1"/>
    <n v="17"/>
    <b v="1"/>
    <s v="music/rock"/>
    <n v="1.2024999999999999"/>
    <n v="2240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d v="2011-12-05T21:02:29"/>
    <n v="1319245349"/>
    <x v="1246"/>
    <b v="1"/>
    <n v="31"/>
    <b v="1"/>
    <s v="music/rock"/>
    <n v="1.17"/>
    <n v="2372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d v="2013-05-06T02:00:55"/>
    <n v="1365231655"/>
    <x v="1247"/>
    <b v="1"/>
    <n v="50"/>
    <b v="1"/>
    <s v="music/rock"/>
    <n v="1.2214285714285715"/>
    <n v="330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d v="2014-06-13T01:59:00"/>
    <n v="1399563953"/>
    <x v="1248"/>
    <b v="1"/>
    <n v="59"/>
    <b v="1"/>
    <s v="music/rock"/>
    <n v="1.5164"/>
    <n v="403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d v="2012-07-07T12:46:51"/>
    <n v="1339091211"/>
    <x v="1249"/>
    <b v="1"/>
    <n v="81"/>
    <b v="1"/>
    <s v="music/rock"/>
    <n v="1.0444"/>
    <n v="4506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0:25:31"/>
    <n v="1406129131"/>
    <x v="1250"/>
    <b v="1"/>
    <n v="508"/>
    <b v="1"/>
    <s v="music/rock"/>
    <n v="2.0015333333333332"/>
    <n v="3263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d v="2011-09-25T14:32:47"/>
    <n v="1311795167"/>
    <x v="1251"/>
    <b v="1"/>
    <n v="74"/>
    <b v="1"/>
    <s v="music/rock"/>
    <n v="1.018"/>
    <n v="3307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d v="2013-10-24T18:42:49"/>
    <n v="1380238969"/>
    <x v="1252"/>
    <b v="1"/>
    <n v="141"/>
    <b v="1"/>
    <s v="music/rock"/>
    <n v="1.3765714285714286"/>
    <n v="54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3:48:27"/>
    <n v="1407178107"/>
    <x v="1253"/>
    <b v="1"/>
    <n v="711"/>
    <b v="1"/>
    <s v="music/rock"/>
    <n v="3038.3319999999999"/>
    <n v="17600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0-12-31T23:59:00"/>
    <n v="1288968886"/>
    <x v="1254"/>
    <b v="1"/>
    <n v="141"/>
    <b v="1"/>
    <s v="music/rock"/>
    <n v="1.9885074626865671"/>
    <n v="21853.1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d v="2013-12-01T16:17:32"/>
    <n v="1383337052"/>
    <x v="1255"/>
    <b v="1"/>
    <n v="109"/>
    <b v="1"/>
    <s v="music/rock"/>
    <n v="2.0236666666666667"/>
    <n v="969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17:03:51"/>
    <n v="1326492231"/>
    <x v="1256"/>
    <b v="1"/>
    <n v="361"/>
    <b v="1"/>
    <s v="music/rock"/>
    <n v="1.1796376666666666"/>
    <n v="20730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d v="2011-04-02T20:03:10"/>
    <n v="1297562590"/>
    <x v="1257"/>
    <b v="1"/>
    <n v="176"/>
    <b v="1"/>
    <s v="music/rock"/>
    <n v="2.9472727272727273"/>
    <n v="25799.56499999999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d v="2013-08-31T09:40:12"/>
    <n v="1375368012"/>
    <x v="1258"/>
    <b v="1"/>
    <n v="670"/>
    <b v="1"/>
    <s v="music/rock"/>
    <n v="2.1314633333333335"/>
    <n v="2089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d v="2014-06-08T22:59:00"/>
    <n v="1399504664"/>
    <x v="1259"/>
    <b v="1"/>
    <n v="96"/>
    <b v="1"/>
    <s v="music/rock"/>
    <n v="1.0424"/>
    <n v="14091.7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d v="2014-02-26T15:13:40"/>
    <n v="1390853620"/>
    <x v="1260"/>
    <b v="1"/>
    <n v="74"/>
    <b v="1"/>
    <s v="music/rock"/>
    <n v="1.1366666666666667"/>
    <n v="3178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d v="2014-01-29T03:13:47"/>
    <n v="1388391227"/>
    <x v="1261"/>
    <b v="1"/>
    <n v="52"/>
    <b v="1"/>
    <s v="music/rock"/>
    <n v="1.0125"/>
    <n v="28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d v="2014-02-16T13:18:12"/>
    <n v="1389982692"/>
    <x v="1262"/>
    <b v="1"/>
    <n v="105"/>
    <b v="1"/>
    <s v="music/rock"/>
    <n v="1.2541538461538462"/>
    <n v="508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d v="2014-03-28T20:00:00"/>
    <n v="1393034470"/>
    <x v="1263"/>
    <b v="1"/>
    <n v="41"/>
    <b v="1"/>
    <s v="music/rock"/>
    <n v="1.19"/>
    <n v="4968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d v="2013-10-29T10:54:43"/>
    <n v="1380556483"/>
    <x v="1264"/>
    <b v="1"/>
    <n v="34"/>
    <b v="1"/>
    <s v="music/rock"/>
    <n v="1.6646153846153846"/>
    <n v="1433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0:43:35"/>
    <n v="1287071015"/>
    <x v="1265"/>
    <b v="1"/>
    <n v="66"/>
    <b v="1"/>
    <s v="music/rock"/>
    <n v="1.1914771428571429"/>
    <n v="2626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d v="2014-01-11T16:02:25"/>
    <n v="1386882145"/>
    <x v="1266"/>
    <b v="1"/>
    <n v="50"/>
    <b v="1"/>
    <s v="music/rock"/>
    <n v="1.0047368421052632"/>
    <n v="6857.58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d v="2013-07-24T09:02:38"/>
    <n v="1372082558"/>
    <x v="1267"/>
    <b v="1"/>
    <n v="159"/>
    <b v="1"/>
    <s v="music/rock"/>
    <n v="1.018"/>
    <n v="15970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d v="2013-09-20T15:17:27"/>
    <n v="1377116247"/>
    <x v="1268"/>
    <b v="1"/>
    <n v="182"/>
    <b v="1"/>
    <s v="music/rock"/>
    <n v="1.1666666666666667"/>
    <n v="1819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d v="2016-04-15T19:00:00"/>
    <n v="1458157512"/>
    <x v="1269"/>
    <b v="1"/>
    <n v="206"/>
    <b v="1"/>
    <s v="music/rock"/>
    <n v="1.0864893617021276"/>
    <n v="172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d v="2012-03-25T14:34:02"/>
    <n v="1327523642"/>
    <x v="1270"/>
    <b v="1"/>
    <n v="169"/>
    <b v="1"/>
    <s v="music/rock"/>
    <n v="1.1472"/>
    <n v="1594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2:24:19"/>
    <n v="1381767859"/>
    <x v="1271"/>
    <b v="1"/>
    <n v="31"/>
    <b v="1"/>
    <s v="music/rock"/>
    <n v="1.018"/>
    <n v="9553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4T23:00:00"/>
    <n v="1270576379"/>
    <x v="1272"/>
    <b v="1"/>
    <n v="28"/>
    <b v="1"/>
    <s v="music/rock"/>
    <n v="1.06"/>
    <n v="6467.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d v="2014-08-31T12:31:31"/>
    <n v="1406914291"/>
    <x v="1273"/>
    <b v="1"/>
    <n v="54"/>
    <b v="1"/>
    <s v="music/rock"/>
    <n v="1.0349999999999999"/>
    <n v="472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1:33:45"/>
    <n v="1343320425"/>
    <x v="1274"/>
    <b v="1"/>
    <n v="467"/>
    <b v="1"/>
    <s v="music/rock"/>
    <n v="1.5497535999999998"/>
    <n v="2144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d v="2013-08-07T15:49:47"/>
    <n v="1372884587"/>
    <x v="1275"/>
    <b v="1"/>
    <n v="389"/>
    <b v="1"/>
    <s v="music/rock"/>
    <n v="1.6214066666666667"/>
    <n v="31532.469999999998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d v="2009-08-31T23:00:00"/>
    <n v="1247504047"/>
    <x v="1276"/>
    <b v="1"/>
    <n v="68"/>
    <b v="1"/>
    <s v="music/rock"/>
    <n v="1.0442100000000001"/>
    <n v="13726.86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08:29:07"/>
    <n v="1343741347"/>
    <x v="1277"/>
    <b v="1"/>
    <n v="413"/>
    <b v="1"/>
    <s v="music/rock"/>
    <n v="1.0612433333333333"/>
    <n v="9525.6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d v="2014-06-24T21:00:00"/>
    <n v="1401196766"/>
    <x v="1278"/>
    <b v="1"/>
    <n v="190"/>
    <b v="1"/>
    <s v="music/rock"/>
    <n v="1.5493846153846154"/>
    <n v="12994.8250000000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d v="2014-03-23T20:22:50"/>
    <n v="1392171770"/>
    <x v="1279"/>
    <b v="1"/>
    <n v="189"/>
    <b v="1"/>
    <s v="music/rock"/>
    <n v="1.1077157238734421"/>
    <n v="11967.5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d v="2011-03-01T13:10:54"/>
    <n v="1291227054"/>
    <x v="1280"/>
    <b v="1"/>
    <n v="130"/>
    <b v="1"/>
    <s v="music/rock"/>
    <n v="1.1091186666666666"/>
    <n v="15250.47499999999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2:50:36"/>
    <n v="1373305836"/>
    <x v="1281"/>
    <b v="1"/>
    <n v="74"/>
    <b v="1"/>
    <s v="music/rock"/>
    <n v="1.1071428571428572"/>
    <n v="12193.3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8T23:59:00"/>
    <n v="1383909855"/>
    <x v="1282"/>
    <b v="1"/>
    <n v="274"/>
    <b v="1"/>
    <s v="music/rock"/>
    <n v="1.2361333333333333"/>
    <n v="1314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d v="2013-03-10T23:00:00"/>
    <n v="1360948389"/>
    <x v="1283"/>
    <b v="1"/>
    <n v="22"/>
    <b v="1"/>
    <s v="music/rock"/>
    <n v="2.1105"/>
    <n v="1032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d v="2016-12-31T11:59:00"/>
    <n v="1481175482"/>
    <x v="1284"/>
    <b v="0"/>
    <n v="31"/>
    <b v="1"/>
    <s v="theater/plays"/>
    <n v="1.01"/>
    <n v="2065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d v="2015-06-20T08:59:35"/>
    <n v="1433512775"/>
    <x v="1285"/>
    <b v="0"/>
    <n v="63"/>
    <b v="1"/>
    <s v="theater/plays"/>
    <n v="1.0165"/>
    <n v="202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d v="2015-02-17T09:00:00"/>
    <n v="1423041227"/>
    <x v="1286"/>
    <b v="0"/>
    <n v="20"/>
    <b v="1"/>
    <s v="theater/plays"/>
    <n v="1.0833333333333333"/>
    <n v="1829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09:54:16"/>
    <n v="1428936856"/>
    <x v="1287"/>
    <b v="0"/>
    <n v="25"/>
    <b v="1"/>
    <s v="theater/plays"/>
    <n v="2.42"/>
    <n v="11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d v="2016-08-09T23:00:00"/>
    <n v="1468122163"/>
    <x v="1288"/>
    <b v="0"/>
    <n v="61"/>
    <b v="1"/>
    <s v="theater/plays"/>
    <n v="1.0044999999999999"/>
    <n v="2311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d v="2017-01-03T22:14:05"/>
    <n v="1480907645"/>
    <x v="1289"/>
    <b v="0"/>
    <n v="52"/>
    <b v="1"/>
    <s v="theater/plays"/>
    <n v="1.2506666666666666"/>
    <n v="2947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d v="2015-04-23T01:59:00"/>
    <n v="1427121931"/>
    <x v="1290"/>
    <b v="0"/>
    <n v="86"/>
    <b v="1"/>
    <s v="theater/plays"/>
    <n v="1.0857142857142856"/>
    <n v="283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2:00:00"/>
    <n v="1425224391"/>
    <x v="1291"/>
    <b v="0"/>
    <n v="42"/>
    <b v="1"/>
    <s v="theater/plays"/>
    <n v="1.4570000000000001"/>
    <n v="40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d v="2015-10-06T17:59:00"/>
    <n v="1441822828"/>
    <x v="1292"/>
    <b v="0"/>
    <n v="52"/>
    <b v="1"/>
    <s v="theater/plays"/>
    <n v="1.1000000000000001"/>
    <n v="3120.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2:49:31"/>
    <n v="1444927771"/>
    <x v="1293"/>
    <b v="0"/>
    <n v="120"/>
    <b v="1"/>
    <s v="theater/plays"/>
    <n v="1.0223333333333333"/>
    <n v="8602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d v="2015-10-19T06:00:00"/>
    <n v="1443696797"/>
    <x v="1294"/>
    <b v="0"/>
    <n v="22"/>
    <b v="1"/>
    <s v="theater/plays"/>
    <n v="1.22"/>
    <n v="7972.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d v="2015-07-29T12:00:00"/>
    <n v="1435585497"/>
    <x v="1295"/>
    <b v="0"/>
    <n v="64"/>
    <b v="1"/>
    <s v="theater/plays"/>
    <n v="1.0196000000000001"/>
    <n v="1579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d v="2016-03-13T19:12:53"/>
    <n v="1456189973"/>
    <x v="1296"/>
    <b v="0"/>
    <n v="23"/>
    <b v="1"/>
    <s v="theater/plays"/>
    <n v="1.411764705882353"/>
    <n v="1874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d v="2016-05-01T12:55:58"/>
    <n v="1459533358"/>
    <x v="1297"/>
    <b v="0"/>
    <n v="238"/>
    <b v="1"/>
    <s v="theater/plays"/>
    <n v="1.0952500000000001"/>
    <n v="115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d v="2016-04-28T11:20:32"/>
    <n v="1459268432"/>
    <x v="1298"/>
    <b v="0"/>
    <n v="33"/>
    <b v="1"/>
    <s v="theater/plays"/>
    <n v="1.0465"/>
    <n v="11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d v="2015-07-14T14:32:39"/>
    <n v="1434310359"/>
    <x v="1299"/>
    <b v="0"/>
    <n v="32"/>
    <b v="1"/>
    <s v="theater/plays"/>
    <n v="1.24"/>
    <n v="3216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3:57:00"/>
    <n v="1461427938"/>
    <x v="1300"/>
    <b v="0"/>
    <n v="24"/>
    <b v="1"/>
    <s v="theater/plays"/>
    <n v="1.35"/>
    <n v="41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d v="2015-07-20T22:00:00"/>
    <n v="1436551178"/>
    <x v="1301"/>
    <b v="0"/>
    <n v="29"/>
    <b v="1"/>
    <s v="theater/plays"/>
    <n v="1.0275000000000001"/>
    <n v="3052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d v="2016-11-30T21:23:31"/>
    <n v="1477963411"/>
    <x v="1302"/>
    <b v="0"/>
    <n v="50"/>
    <b v="1"/>
    <s v="theater/plays"/>
    <n v="1"/>
    <n v="2277.5"/>
    <x v="1"/>
    <x v="6"/>
  </r>
  <r>
    <n v="1303"/>
    <s v="Forward Arena Theatre Company: Summer Season"/>
    <s v="Groundbreaking queer theatre."/>
    <n v="3500"/>
    <n v="4559.13"/>
    <x v="0"/>
    <x v="1"/>
    <x v="1"/>
    <n v="1469962800"/>
    <d v="2016-07-31T06:00:00"/>
    <n v="1468578920"/>
    <x v="1303"/>
    <b v="0"/>
    <n v="108"/>
    <b v="1"/>
    <s v="theater/plays"/>
    <n v="1.3026085714285716"/>
    <n v="35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d v="2017-03-12T22:40:05"/>
    <n v="1484196005"/>
    <x v="1304"/>
    <b v="0"/>
    <n v="104"/>
    <b v="0"/>
    <s v="technology/wearables"/>
    <n v="0.39627499999999999"/>
    <n v="10205.0650000000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2:30:00"/>
    <n v="1466611108"/>
    <x v="1305"/>
    <b v="0"/>
    <n v="86"/>
    <b v="0"/>
    <s v="technology/wearables"/>
    <n v="0.25976666666666665"/>
    <n v="1182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05:58:54"/>
    <n v="1415098734"/>
    <x v="1306"/>
    <b v="0"/>
    <n v="356"/>
    <b v="0"/>
    <s v="technology/wearables"/>
    <n v="0.65246363636363636"/>
    <n v="3978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d v="2016-02-17T07:04:39"/>
    <n v="1453118679"/>
    <x v="1307"/>
    <b v="0"/>
    <n v="45"/>
    <b v="0"/>
    <s v="technology/wearables"/>
    <n v="0.11514000000000001"/>
    <n v="3876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d v="2016-10-08T09:43:32"/>
    <n v="1472481812"/>
    <x v="1308"/>
    <b v="0"/>
    <n v="38"/>
    <b v="0"/>
    <s v="technology/wearables"/>
    <n v="0.11360000000000001"/>
    <n v="3446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16:11:08"/>
    <n v="1441919468"/>
    <x v="1309"/>
    <b v="0"/>
    <n v="35"/>
    <b v="0"/>
    <s v="technology/wearables"/>
    <n v="1.1199130434782609"/>
    <n v="7007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1:00:50"/>
    <n v="1467734450"/>
    <x v="1310"/>
    <b v="0"/>
    <n v="24"/>
    <b v="0"/>
    <s v="technology/wearables"/>
    <n v="0.155"/>
    <n v="7989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15:15:19"/>
    <n v="1477509319"/>
    <x v="1311"/>
    <b v="0"/>
    <n v="100"/>
    <b v="0"/>
    <s v="technology/wearables"/>
    <n v="0.32028000000000001"/>
    <n v="415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1:52:02"/>
    <n v="1426783922"/>
    <x v="1312"/>
    <b v="0"/>
    <n v="1"/>
    <b v="0"/>
    <s v="technology/wearables"/>
    <n v="6.0869565217391303E-3"/>
    <n v="4004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2:01:54"/>
    <n v="1454432514"/>
    <x v="1313"/>
    <b v="0"/>
    <n v="122"/>
    <b v="0"/>
    <s v="technology/wearables"/>
    <n v="0.31114999999999998"/>
    <n v="623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1:04:20"/>
    <n v="1471881860"/>
    <x v="1314"/>
    <b v="0"/>
    <n v="11"/>
    <b v="0"/>
    <s v="technology/wearables"/>
    <n v="1.1266666666666666E-2"/>
    <n v="72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5T20:00:00"/>
    <n v="1443700648"/>
    <x v="1315"/>
    <b v="0"/>
    <n v="248"/>
    <b v="0"/>
    <s v="technology/wearables"/>
    <n v="0.40404000000000001"/>
    <n v="2121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18:05:09"/>
    <n v="1453676709"/>
    <x v="1316"/>
    <b v="0"/>
    <n v="1"/>
    <b v="0"/>
    <s v="technology/wearables"/>
    <n v="1.3333333333333333E-5"/>
    <n v="20202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d v="2016-07-21T09:00:00"/>
    <n v="1464586746"/>
    <x v="1317"/>
    <b v="0"/>
    <n v="19"/>
    <b v="0"/>
    <s v="technology/wearables"/>
    <n v="5.7334999999999997E-2"/>
    <n v="573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0T20:02:52"/>
    <n v="1418346172"/>
    <x v="1318"/>
    <b v="0"/>
    <n v="135"/>
    <b v="0"/>
    <s v="technology/wearables"/>
    <n v="0.15325"/>
    <n v="8798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d v="2014-07-11T11:00:00"/>
    <n v="1403810965"/>
    <x v="1319"/>
    <b v="0"/>
    <n v="9"/>
    <b v="0"/>
    <s v="technology/wearables"/>
    <n v="0.15103448275862069"/>
    <n v="35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d v="2016-12-30T18:00:00"/>
    <n v="1480610046"/>
    <x v="1320"/>
    <b v="0"/>
    <n v="3"/>
    <b v="0"/>
    <s v="technology/wearables"/>
    <n v="5.0299999999999997E-3"/>
    <n v="689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d v="2016-12-23T12:58:57"/>
    <n v="1479923937"/>
    <x v="1321"/>
    <b v="0"/>
    <n v="7"/>
    <b v="0"/>
    <s v="technology/wearables"/>
    <n v="1.3028138528138528E-2"/>
    <n v="326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0:45:25"/>
    <n v="1429631125"/>
    <x v="1322"/>
    <b v="0"/>
    <n v="4"/>
    <b v="0"/>
    <s v="technology/wearables"/>
    <n v="3.0285714285714286E-3"/>
    <n v="3062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1:55:00"/>
    <n v="1458665146"/>
    <x v="1323"/>
    <b v="0"/>
    <n v="44"/>
    <b v="0"/>
    <s v="technology/wearables"/>
    <n v="8.8800000000000004E-2"/>
    <n v="71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0:12:32"/>
    <n v="1473779552"/>
    <x v="1324"/>
    <b v="0"/>
    <n v="90"/>
    <b v="0"/>
    <s v="technology/wearables"/>
    <n v="9.8400000000000001E-2"/>
    <n v="312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29T21:03:55"/>
    <n v="1480471435"/>
    <x v="1325"/>
    <b v="0"/>
    <n v="8"/>
    <b v="0"/>
    <s v="technology/wearables"/>
    <n v="2.4299999999999999E-2"/>
    <n v="270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4:00:28"/>
    <n v="1417460428"/>
    <x v="1326"/>
    <b v="0"/>
    <n v="11"/>
    <b v="0"/>
    <s v="technology/wearables"/>
    <n v="1.1299999999999999E-2"/>
    <n v="80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1:17:15"/>
    <n v="1430324235"/>
    <x v="1327"/>
    <b v="0"/>
    <n v="41"/>
    <b v="0"/>
    <s v="technology/wearables"/>
    <n v="3.5520833333333335E-2"/>
    <n v="1417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0:25:34"/>
    <n v="1472570734"/>
    <x v="1328"/>
    <b v="0"/>
    <n v="15"/>
    <b v="0"/>
    <s v="technology/wearables"/>
    <n v="2.3306666666666667E-2"/>
    <n v="1726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1:19:05"/>
    <n v="1414041545"/>
    <x v="1329"/>
    <b v="0"/>
    <n v="9"/>
    <b v="0"/>
    <s v="technology/wearables"/>
    <n v="8.1600000000000006E-3"/>
    <n v="107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1T23:00:00"/>
    <n v="1464763109"/>
    <x v="1330"/>
    <b v="0"/>
    <n v="50"/>
    <b v="0"/>
    <s v="technology/wearables"/>
    <n v="0.22494285714285714"/>
    <n v="4140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07:05:54"/>
    <n v="1468843554"/>
    <x v="1331"/>
    <b v="0"/>
    <n v="34"/>
    <b v="0"/>
    <s v="technology/wearables"/>
    <n v="1.3668E-2"/>
    <n v="564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d v="2017-01-26T20:26:48"/>
    <n v="1482888408"/>
    <x v="1332"/>
    <b v="0"/>
    <n v="0"/>
    <b v="0"/>
    <s v="technology/wearables"/>
    <n v="0"/>
    <n v="1708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3:34:47"/>
    <n v="1455129287"/>
    <x v="1334"/>
    <b v="0"/>
    <n v="276"/>
    <b v="0"/>
    <s v="technology/wearables"/>
    <n v="0.10754135338345865"/>
    <n v="71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17:28:22"/>
    <n v="1446762502"/>
    <x v="1335"/>
    <b v="0"/>
    <n v="16"/>
    <b v="0"/>
    <s v="technology/wearables"/>
    <n v="0.1976"/>
    <n v="9621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15:43:48"/>
    <n v="1415825028"/>
    <x v="1336"/>
    <b v="0"/>
    <n v="224"/>
    <b v="0"/>
    <s v="technology/wearables"/>
    <n v="0.84946999999999995"/>
    <n v="4494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08:51:19"/>
    <n v="1485957079"/>
    <x v="1337"/>
    <b v="0"/>
    <n v="140"/>
    <b v="0"/>
    <s v="technology/wearables"/>
    <n v="0.49381999999999998"/>
    <n v="548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4:17:13"/>
    <n v="1435951033"/>
    <x v="1338"/>
    <b v="0"/>
    <n v="15"/>
    <b v="0"/>
    <s v="technology/wearables"/>
    <n v="3.3033333333333331E-2"/>
    <n v="12841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d v="2014-12-08T11:31:55"/>
    <n v="1414164715"/>
    <x v="1339"/>
    <b v="0"/>
    <n v="37"/>
    <b v="0"/>
    <s v="technology/wearables"/>
    <n v="6.6339999999999996E-2"/>
    <n v="215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09:17:33"/>
    <n v="1405520253"/>
    <x v="1340"/>
    <b v="0"/>
    <n v="0"/>
    <b v="0"/>
    <s v="technology/wearables"/>
    <n v="0"/>
    <n v="1658.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09:58:37"/>
    <n v="1472569117"/>
    <x v="1341"/>
    <b v="0"/>
    <n v="46"/>
    <b v="0"/>
    <s v="technology/wearables"/>
    <n v="0.7036"/>
    <n v="87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4:35:39"/>
    <n v="1434569739"/>
    <x v="1342"/>
    <b v="0"/>
    <n v="1"/>
    <b v="0"/>
    <s v="technology/wearables"/>
    <n v="2E-3"/>
    <n v="884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8T22:59:00"/>
    <n v="1466512683"/>
    <x v="1343"/>
    <b v="0"/>
    <n v="323"/>
    <b v="0"/>
    <s v="technology/wearables"/>
    <n v="1.02298"/>
    <n v="2562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d v="2016-06-30T13:57:19"/>
    <n v="1464807439"/>
    <x v="1344"/>
    <b v="0"/>
    <n v="139"/>
    <b v="1"/>
    <s v="publishing/nonfiction"/>
    <n v="3.7773333333333334"/>
    <n v="28407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d v="2014-07-14T14:32:39"/>
    <n v="1402342359"/>
    <x v="1345"/>
    <b v="0"/>
    <n v="7"/>
    <b v="1"/>
    <s v="publishing/nonfiction"/>
    <n v="1.25"/>
    <n v="3020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d v="2013-06-26T20:49:11"/>
    <n v="1369705751"/>
    <x v="1346"/>
    <b v="0"/>
    <n v="149"/>
    <b v="1"/>
    <s v="publishing/nonfiction"/>
    <n v="1.473265306122449"/>
    <n v="37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0:18:45"/>
    <n v="1423149525"/>
    <x v="1347"/>
    <b v="0"/>
    <n v="31"/>
    <b v="1"/>
    <s v="publishing/nonfiction"/>
    <n v="1.022"/>
    <n v="488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07:08:53"/>
    <n v="1416485333"/>
    <x v="1348"/>
    <b v="0"/>
    <n v="26"/>
    <b v="1"/>
    <s v="publishing/nonfiction"/>
    <n v="1.018723404255319"/>
    <n v="427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d v="2015-12-16T01:59:00"/>
    <n v="1447055935"/>
    <x v="1349"/>
    <b v="0"/>
    <n v="172"/>
    <b v="1"/>
    <s v="publishing/nonfiction"/>
    <n v="2.0419999999999998"/>
    <n v="8097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d v="2015-12-25T19:18:54"/>
    <n v="1448497134"/>
    <x v="1350"/>
    <b v="0"/>
    <n v="78"/>
    <b v="1"/>
    <s v="publishing/nonfiction"/>
    <n v="1.0405"/>
    <n v="7706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d v="2016-02-12T12:45:44"/>
    <n v="1452707144"/>
    <x v="1351"/>
    <b v="0"/>
    <n v="120"/>
    <b v="1"/>
    <s v="publishing/nonfiction"/>
    <n v="1.0126500000000001"/>
    <n v="12727.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d v="2015-09-04T22:59:00"/>
    <n v="1436968366"/>
    <x v="1352"/>
    <b v="0"/>
    <n v="227"/>
    <b v="1"/>
    <s v="publishing/nonfiction"/>
    <n v="1.3613999999999999"/>
    <n v="16933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d v="2013-03-10T19:00:00"/>
    <n v="1359946188"/>
    <x v="1353"/>
    <b v="0"/>
    <n v="42"/>
    <b v="1"/>
    <s v="publishing/nonfiction"/>
    <n v="1.3360000000000001"/>
    <n v="747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d v="2016-06-11T14:22:59"/>
    <n v="1463080979"/>
    <x v="1354"/>
    <b v="0"/>
    <n v="64"/>
    <b v="1"/>
    <s v="publishing/nonfiction"/>
    <n v="1.3025"/>
    <n v="1449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d v="2012-11-30T05:00:00"/>
    <n v="1351663605"/>
    <x v="1355"/>
    <b v="0"/>
    <n v="121"/>
    <b v="1"/>
    <s v="publishing/nonfiction"/>
    <n v="1.2267999999999999"/>
    <n v="231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d v="2013-07-04T19:56:00"/>
    <n v="1370393760"/>
    <x v="1356"/>
    <b v="0"/>
    <n v="87"/>
    <b v="1"/>
    <s v="publishing/nonfiction"/>
    <n v="1.8281058823529412"/>
    <n v="4641.2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d v="2013-03-01T00:59:00"/>
    <n v="1359587137"/>
    <x v="1357"/>
    <b v="0"/>
    <n v="65"/>
    <b v="1"/>
    <s v="publishing/nonfiction"/>
    <n v="1.2529999999999999"/>
    <n v="4360.780000000000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d v="2011-06-25T08:42:03"/>
    <n v="1306417323"/>
    <x v="1358"/>
    <b v="0"/>
    <n v="49"/>
    <b v="1"/>
    <s v="publishing/nonfiction"/>
    <n v="1.1166666666666667"/>
    <n v="292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d v="2011-07-06T14:33:10"/>
    <n v="1304623990"/>
    <x v="1359"/>
    <b v="0"/>
    <n v="19"/>
    <b v="1"/>
    <s v="publishing/nonfiction"/>
    <n v="1.1575757575757575"/>
    <n v="205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d v="2012-08-02T16:37:00"/>
    <n v="1341524220"/>
    <x v="1360"/>
    <b v="0"/>
    <n v="81"/>
    <b v="1"/>
    <s v="publishing/nonfiction"/>
    <n v="1.732"/>
    <n v="168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d v="2014-06-21T12:12:52"/>
    <n v="1400778772"/>
    <x v="1361"/>
    <b v="0"/>
    <n v="264"/>
    <b v="1"/>
    <s v="publishing/nonfiction"/>
    <n v="1.2598333333333334"/>
    <n v="5078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d v="2013-09-07T17:25:31"/>
    <n v="1373408731"/>
    <x v="1362"/>
    <b v="0"/>
    <n v="25"/>
    <b v="1"/>
    <s v="publishing/nonfiction"/>
    <n v="1.091"/>
    <n v="432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d v="2016-02-15T02:59:00"/>
    <n v="1453925727"/>
    <x v="1363"/>
    <b v="0"/>
    <n v="5"/>
    <b v="1"/>
    <s v="publishing/nonfiction"/>
    <n v="1"/>
    <n v="645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d v="2015-01-07T11:41:46"/>
    <n v="1415464906"/>
    <x v="1364"/>
    <b v="0"/>
    <n v="144"/>
    <b v="1"/>
    <s v="music/rock"/>
    <n v="1.1864285714285714"/>
    <n v="250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1:35:52"/>
    <n v="1423935352"/>
    <x v="1365"/>
    <b v="0"/>
    <n v="92"/>
    <b v="1"/>
    <s v="music/rock"/>
    <n v="1.0026666666666666"/>
    <n v="28675"/>
    <x v="4"/>
    <x v="11"/>
  </r>
  <r>
    <n v="1366"/>
    <s v="Kick It! A Tribute to the A.K.s"/>
    <s v="A musical memorial for Alexi Petersen."/>
    <n v="7500"/>
    <n v="9486.69"/>
    <x v="0"/>
    <x v="0"/>
    <x v="0"/>
    <n v="1417049663"/>
    <d v="2014-11-26T19:54:23"/>
    <n v="1413158063"/>
    <x v="1366"/>
    <b v="0"/>
    <n v="147"/>
    <b v="1"/>
    <s v="music/rock"/>
    <n v="1.2648920000000001"/>
    <n v="850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d v="2015-11-13T20:04:10"/>
    <n v="1444867450"/>
    <x v="1367"/>
    <b v="0"/>
    <n v="90"/>
    <b v="1"/>
    <s v="music/rock"/>
    <n v="1.1426000000000001"/>
    <n v="7599.845000000000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d v="2015-06-14T23:34:54"/>
    <n v="1432269294"/>
    <x v="1368"/>
    <b v="0"/>
    <n v="87"/>
    <b v="1"/>
    <s v="music/rock"/>
    <n v="1.107"/>
    <n v="56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09:15:46"/>
    <n v="1394633746"/>
    <x v="1369"/>
    <b v="0"/>
    <n v="406"/>
    <b v="1"/>
    <s v="music/rock"/>
    <n v="1.0534805315203954"/>
    <n v="19812.8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d v="2013-10-15T19:04:50"/>
    <n v="1380585890"/>
    <x v="1370"/>
    <b v="0"/>
    <n v="20"/>
    <b v="1"/>
    <s v="music/rock"/>
    <n v="1.0366666666666666"/>
    <n v="17822.814999999999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d v="2015-05-07T13:12:22"/>
    <n v="1428430342"/>
    <x v="1371"/>
    <b v="0"/>
    <n v="70"/>
    <b v="1"/>
    <s v="music/rock"/>
    <n v="1.0708672667523933"/>
    <n v="4525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d v="2012-07-12T12:45:32"/>
    <n v="1339523132"/>
    <x v="1372"/>
    <b v="0"/>
    <n v="16"/>
    <b v="1"/>
    <s v="music/rock"/>
    <n v="1.24"/>
    <n v="4057.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d v="2016-12-30T17:50:33"/>
    <n v="1480546233"/>
    <x v="1373"/>
    <b v="0"/>
    <n v="52"/>
    <b v="1"/>
    <s v="music/rock"/>
    <n v="1.0501"/>
    <n v="556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d v="2016-03-24T21:53:08"/>
    <n v="1456285988"/>
    <x v="1374"/>
    <b v="0"/>
    <n v="66"/>
    <b v="1"/>
    <s v="music/rock"/>
    <n v="1.8946666666666667"/>
    <n v="6671.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d v="2017-01-14T20:35:19"/>
    <n v="1481852119"/>
    <x v="1375"/>
    <b v="0"/>
    <n v="109"/>
    <b v="1"/>
    <s v="music/rock"/>
    <n v="1.7132499999999999"/>
    <n v="4847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d v="2016-12-03T12:03:26"/>
    <n v="1478189006"/>
    <x v="1376"/>
    <b v="0"/>
    <n v="168"/>
    <b v="1"/>
    <s v="music/rock"/>
    <n v="2.5248648648648651"/>
    <n v="8097.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2T23:11:00"/>
    <n v="1484198170"/>
    <x v="1377"/>
    <b v="0"/>
    <n v="31"/>
    <b v="1"/>
    <s v="music/rock"/>
    <n v="1.1615384615384616"/>
    <n v="5426"/>
    <x v="4"/>
    <x v="11"/>
  </r>
  <r>
    <n v="1378"/>
    <s v="SIX BY SEVEN"/>
    <s v="A psychedelic post rock masterpiece!"/>
    <n v="2000"/>
    <n v="4067"/>
    <x v="0"/>
    <x v="1"/>
    <x v="1"/>
    <n v="1470075210"/>
    <d v="2016-08-01T13:13:30"/>
    <n v="1468779210"/>
    <x v="1378"/>
    <b v="0"/>
    <n v="133"/>
    <b v="1"/>
    <s v="music/rock"/>
    <n v="2.0335000000000001"/>
    <n v="2788.5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d v="2015-06-05T06:47:56"/>
    <n v="1430912876"/>
    <x v="1379"/>
    <b v="0"/>
    <n v="151"/>
    <b v="1"/>
    <s v="music/rock"/>
    <n v="1.1160000000000001"/>
    <n v="7613.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d v="2015-06-08T21:00:00"/>
    <n v="1431886706"/>
    <x v="1380"/>
    <b v="0"/>
    <n v="5"/>
    <b v="1"/>
    <s v="music/rock"/>
    <n v="4.24"/>
    <n v="563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0:08:45"/>
    <n v="1480396125"/>
    <x v="1381"/>
    <b v="0"/>
    <n v="73"/>
    <b v="1"/>
    <s v="music/rock"/>
    <n v="1.071"/>
    <n v="2730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d v="2013-05-06T14:12:16"/>
    <n v="1365275536"/>
    <x v="1382"/>
    <b v="0"/>
    <n v="148"/>
    <b v="1"/>
    <s v="music/rock"/>
    <n v="1.043625"/>
    <n v="685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d v="2016-12-22T20:47:58"/>
    <n v="1480729678"/>
    <x v="1383"/>
    <b v="0"/>
    <n v="93"/>
    <b v="1"/>
    <s v="music/rock"/>
    <n v="2.124090909090909"/>
    <n v="65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d v="2015-07-05T12:38:42"/>
    <n v="1433525922"/>
    <x v="1384"/>
    <b v="0"/>
    <n v="63"/>
    <b v="1"/>
    <s v="music/rock"/>
    <n v="1.2408571428571429"/>
    <n v="45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d v="2016-04-29T07:11:00"/>
    <n v="1457109121"/>
    <x v="1385"/>
    <b v="0"/>
    <n v="134"/>
    <b v="1"/>
    <s v="music/rock"/>
    <n v="1.10406125"/>
    <n v="6587.7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d v="2015-07-29T10:31:29"/>
    <n v="1435591889"/>
    <x v="1386"/>
    <b v="0"/>
    <n v="14"/>
    <b v="1"/>
    <s v="music/rock"/>
    <n v="2.1875"/>
    <n v="4853.744999999999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d v="2015-06-02T23:30:00"/>
    <n v="1430604395"/>
    <x v="1387"/>
    <b v="0"/>
    <n v="78"/>
    <b v="1"/>
    <s v="music/rock"/>
    <n v="1.36625"/>
    <n v="31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1:14:00"/>
    <n v="1474469117"/>
    <x v="1388"/>
    <b v="0"/>
    <n v="112"/>
    <b v="1"/>
    <s v="music/rock"/>
    <n v="1.348074"/>
    <n v="6102.6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d v="2016-08-13T06:32:37"/>
    <n v="1468495957"/>
    <x v="1389"/>
    <b v="0"/>
    <n v="34"/>
    <b v="1"/>
    <s v="music/rock"/>
    <n v="1.454"/>
    <n v="3733.684999999999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d v="2015-04-27T12:12:00"/>
    <n v="1427224606"/>
    <x v="1390"/>
    <b v="0"/>
    <n v="19"/>
    <b v="1"/>
    <s v="music/rock"/>
    <n v="1.0910714285714285"/>
    <n v="189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d v="2015-08-21T23:59:00"/>
    <n v="1436369818"/>
    <x v="1391"/>
    <b v="0"/>
    <n v="13"/>
    <b v="1"/>
    <s v="music/rock"/>
    <n v="1.1020000000000001"/>
    <n v="180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d v="2016-03-02T22:43:06"/>
    <n v="1454298186"/>
    <x v="1392"/>
    <b v="0"/>
    <n v="104"/>
    <b v="1"/>
    <s v="music/rock"/>
    <n v="1.1364000000000001"/>
    <n v="1696"/>
    <x v="4"/>
    <x v="11"/>
  </r>
  <r>
    <n v="1393"/>
    <s v="WolfHunt | Social Commentary Rock Project"/>
    <s v="Rock n' Roll tales of our times"/>
    <n v="10000"/>
    <n v="10235"/>
    <x v="0"/>
    <x v="0"/>
    <x v="0"/>
    <n v="1470068523"/>
    <d v="2016-08-01T11:22:03"/>
    <n v="1467476523"/>
    <x v="1393"/>
    <b v="0"/>
    <n v="52"/>
    <b v="1"/>
    <s v="music/rock"/>
    <n v="1.0235000000000001"/>
    <n v="653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d v="2017-02-28T22:00:00"/>
    <n v="1484623726"/>
    <x v="1394"/>
    <b v="0"/>
    <n v="17"/>
    <b v="1"/>
    <s v="music/rock"/>
    <n v="1.2213333333333334"/>
    <n v="5575.5"/>
    <x v="4"/>
    <x v="11"/>
  </r>
  <r>
    <n v="1395"/>
    <s v="Quiet Oaks Full Length Album"/>
    <s v="Help Quiet Oaks record their debut album!!!"/>
    <n v="3500"/>
    <n v="3916"/>
    <x v="0"/>
    <x v="0"/>
    <x v="0"/>
    <n v="1484430481"/>
    <d v="2017-01-14T16:48:01"/>
    <n v="1481838481"/>
    <x v="1395"/>
    <b v="0"/>
    <n v="82"/>
    <b v="1"/>
    <s v="music/rock"/>
    <n v="1.1188571428571428"/>
    <n v="24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18:58:02"/>
    <n v="1421279882"/>
    <x v="1396"/>
    <b v="0"/>
    <n v="73"/>
    <b v="1"/>
    <s v="music/rock"/>
    <n v="1.073"/>
    <n v="517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d v="2016-10-27T16:19:00"/>
    <n v="1475013710"/>
    <x v="1397"/>
    <b v="0"/>
    <n v="158"/>
    <b v="1"/>
    <s v="music/rock"/>
    <n v="1.1385000000000001"/>
    <n v="891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d v="2016-07-05T15:58:54"/>
    <n v="1465160334"/>
    <x v="1398"/>
    <b v="0"/>
    <n v="65"/>
    <b v="1"/>
    <s v="music/rock"/>
    <n v="1.0968181818181819"/>
    <n v="810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d v="2014-10-06T19:06:13"/>
    <n v="1410048373"/>
    <x v="1399"/>
    <b v="0"/>
    <n v="184"/>
    <b v="1"/>
    <s v="music/rock"/>
    <n v="1.2614444444444444"/>
    <n v="8089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d v="2016-06-12T00:30:00"/>
    <n v="1462695073"/>
    <x v="1400"/>
    <b v="0"/>
    <n v="34"/>
    <b v="1"/>
    <s v="music/rock"/>
    <n v="1.6742857142857144"/>
    <n v="5969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18:54:34"/>
    <n v="1367798074"/>
    <x v="1401"/>
    <b v="0"/>
    <n v="240"/>
    <b v="1"/>
    <s v="music/rock"/>
    <n v="4.9652000000000003"/>
    <n v="6499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d v="2015-04-30T19:16:51"/>
    <n v="1425259011"/>
    <x v="1402"/>
    <b v="0"/>
    <n v="113"/>
    <b v="1"/>
    <s v="music/rock"/>
    <n v="1.0915999999999999"/>
    <n v="757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d v="2013-07-25T20:30:35"/>
    <n v="1372210235"/>
    <x v="1403"/>
    <b v="0"/>
    <n v="66"/>
    <b v="1"/>
    <s v="music/rock"/>
    <n v="1.0257499999999999"/>
    <n v="34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07:14:45"/>
    <n v="1422447285"/>
    <x v="1404"/>
    <b v="1"/>
    <n v="5"/>
    <b v="0"/>
    <s v="publishing/translations"/>
    <n v="1.6620689655172414E-2"/>
    <n v="217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d v="2014-11-28T12:20:01"/>
    <n v="1414599601"/>
    <x v="1405"/>
    <b v="1"/>
    <n v="17"/>
    <b v="0"/>
    <s v="publishing/translations"/>
    <n v="4.1999999999999997E-3"/>
    <n v="173"/>
    <x v="3"/>
    <x v="22"/>
  </r>
  <r>
    <n v="1406"/>
    <s v="Man Down! Translation project"/>
    <s v="The White coat and the battle dress uniform"/>
    <n v="12000"/>
    <n v="15"/>
    <x v="2"/>
    <x v="13"/>
    <x v="3"/>
    <n v="1449914400"/>
    <d v="2015-12-12T05:00:00"/>
    <n v="1445336607"/>
    <x v="1406"/>
    <b v="0"/>
    <n v="3"/>
    <b v="0"/>
    <s v="publishing/translations"/>
    <n v="1.25E-3"/>
    <n v="6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d v="2014-08-12T07:52:58"/>
    <n v="1405687978"/>
    <x v="1407"/>
    <b v="0"/>
    <n v="2"/>
    <b v="0"/>
    <s v="publishing/translations"/>
    <n v="5.0000000000000001E-3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16:55:56"/>
    <n v="1444856156"/>
    <x v="1408"/>
    <b v="0"/>
    <n v="6"/>
    <b v="0"/>
    <s v="publishing/translations"/>
    <n v="7.1999999999999995E-2"/>
    <n v="43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d v="2014-12-31T23:12:15"/>
    <n v="1414897935"/>
    <x v="1409"/>
    <b v="0"/>
    <n v="0"/>
    <b v="0"/>
    <s v="publishing/translations"/>
    <n v="0"/>
    <n v="36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d v="2016-06-03T02:38:40"/>
    <n v="1461051520"/>
    <x v="1410"/>
    <b v="0"/>
    <n v="1"/>
    <b v="0"/>
    <s v="publishing/translations"/>
    <n v="1.6666666666666666E-4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d v="2015-02-05T20:25:00"/>
    <n v="1420766700"/>
    <x v="1411"/>
    <b v="0"/>
    <n v="3"/>
    <b v="0"/>
    <s v="publishing/translations"/>
    <n v="2.3333333333333335E-3"/>
    <n v="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d v="2014-12-03T20:31:39"/>
    <n v="1415064699"/>
    <x v="1412"/>
    <b v="0"/>
    <n v="13"/>
    <b v="0"/>
    <s v="publishing/translations"/>
    <n v="4.5714285714285714E-2"/>
    <n v="163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d v="2016-02-20T05:29:30"/>
    <n v="1450780170"/>
    <x v="1413"/>
    <b v="0"/>
    <n v="1"/>
    <b v="0"/>
    <s v="publishing/translations"/>
    <n v="0.05"/>
    <n v="21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d v="2017-01-03T01:04:27"/>
    <n v="1480831467"/>
    <x v="1414"/>
    <b v="0"/>
    <n v="1"/>
    <b v="0"/>
    <s v="publishing/translations"/>
    <n v="2E-3"/>
    <n v="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d v="2015-08-16T11:13:11"/>
    <n v="1436285591"/>
    <x v="1415"/>
    <b v="0"/>
    <n v="9"/>
    <b v="0"/>
    <s v="publishing/translations"/>
    <n v="0.18181818181818182"/>
    <n v="400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d v="2015-11-21T18:13:39"/>
    <n v="1445552019"/>
    <x v="1416"/>
    <b v="0"/>
    <n v="0"/>
    <b v="0"/>
    <s v="publishing/translations"/>
    <n v="0"/>
    <n v="4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d v="2016-02-25T05:57:14"/>
    <n v="1453805834"/>
    <x v="1418"/>
    <b v="0"/>
    <n v="1"/>
    <b v="0"/>
    <s v="publishing/translations"/>
    <n v="2E-3"/>
    <n v="30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d v="2016-10-09T05:56:59"/>
    <n v="1473418619"/>
    <x v="1419"/>
    <b v="0"/>
    <n v="10"/>
    <b v="0"/>
    <s v="publishing/translations"/>
    <n v="7.0634920634920634E-2"/>
    <n v="225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d v="2016-06-28T11:01:26"/>
    <n v="1464969686"/>
    <x v="1420"/>
    <b v="0"/>
    <n v="3"/>
    <b v="0"/>
    <s v="publishing/translations"/>
    <n v="2.7272727272727271E-2"/>
    <n v="22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d v="2015-02-08T16:58:29"/>
    <n v="1420840709"/>
    <x v="1421"/>
    <b v="0"/>
    <n v="2"/>
    <b v="0"/>
    <s v="publishing/translations"/>
    <n v="1E-3"/>
    <n v="101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d v="2016-09-21T00:45:04"/>
    <n v="1471844704"/>
    <x v="1422"/>
    <b v="0"/>
    <n v="2"/>
    <b v="0"/>
    <s v="publishing/translations"/>
    <n v="1.0399999999999999E-3"/>
    <n v="1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d v="2016-01-01T03:38:51"/>
    <n v="1449045531"/>
    <x v="1423"/>
    <b v="0"/>
    <n v="1"/>
    <b v="0"/>
    <s v="publishing/translations"/>
    <n v="3.3333333333333335E-3"/>
    <n v="6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d v="2016-11-15T13:13:22"/>
    <n v="1478106802"/>
    <x v="1424"/>
    <b v="0"/>
    <n v="14"/>
    <b v="0"/>
    <s v="publishing/translations"/>
    <n v="0.2036"/>
    <n v="8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8T22:09:19"/>
    <n v="1427684959"/>
    <x v="1425"/>
    <b v="0"/>
    <n v="0"/>
    <b v="0"/>
    <s v="publishing/translations"/>
    <n v="0"/>
    <n v="763.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d v="2016-09-18T15:26:25"/>
    <n v="1471638385"/>
    <x v="1427"/>
    <b v="0"/>
    <n v="4"/>
    <b v="0"/>
    <s v="publishing/translations"/>
    <n v="8.3799999999999999E-2"/>
    <n v="2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d v="2016-04-02T03:06:57"/>
    <n v="1456996017"/>
    <x v="1428"/>
    <b v="0"/>
    <n v="3"/>
    <b v="0"/>
    <s v="publishing/translations"/>
    <n v="4.4999999999999998E-2"/>
    <n v="23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d v="2015-04-09T20:27:22"/>
    <n v="1426037242"/>
    <x v="1429"/>
    <b v="0"/>
    <n v="0"/>
    <b v="0"/>
    <s v="publishing/translations"/>
    <n v="0"/>
    <n v="22.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d v="2014-12-19T14:31:28"/>
    <n v="1416339088"/>
    <x v="1430"/>
    <b v="0"/>
    <n v="5"/>
    <b v="0"/>
    <s v="publishing/translations"/>
    <n v="8.0600000000000005E-2"/>
    <n v="2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d v="2015-11-26T01:03:36"/>
    <n v="1445922216"/>
    <x v="1431"/>
    <b v="0"/>
    <n v="47"/>
    <b v="0"/>
    <s v="publishing/translations"/>
    <n v="0.31947058823529412"/>
    <n v="291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d v="2015-07-20T13:43:48"/>
    <n v="1434825828"/>
    <x v="1432"/>
    <b v="0"/>
    <n v="0"/>
    <b v="0"/>
    <s v="publishing/translations"/>
    <n v="0"/>
    <n v="2715.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d v="2016-12-10T06:00:00"/>
    <n v="1477839675"/>
    <x v="1433"/>
    <b v="0"/>
    <n v="10"/>
    <b v="0"/>
    <s v="publishing/translations"/>
    <n v="6.7083333333333328E-2"/>
    <n v="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d v="2015-06-08T10:00:00"/>
    <n v="1431973478"/>
    <x v="1434"/>
    <b v="0"/>
    <n v="11"/>
    <b v="0"/>
    <s v="publishing/translations"/>
    <n v="9.987804878048781E-2"/>
    <n v="4497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d v="2015-10-11T13:43:40"/>
    <n v="1441997020"/>
    <x v="1435"/>
    <b v="0"/>
    <n v="2"/>
    <b v="0"/>
    <s v="publishing/translations"/>
    <n v="1E-3"/>
    <n v="4102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d v="2016-02-21T03:24:17"/>
    <n v="1453451057"/>
    <x v="1436"/>
    <b v="0"/>
    <n v="2"/>
    <b v="0"/>
    <s v="publishing/translations"/>
    <n v="7.7000000000000002E-3"/>
    <n v="4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d v="2014-07-12T23:59:00"/>
    <n v="1402058739"/>
    <x v="1437"/>
    <b v="0"/>
    <n v="22"/>
    <b v="0"/>
    <s v="publishing/translations"/>
    <n v="0.26900000000000002"/>
    <n v="44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d v="2016-04-27T08:55:00"/>
    <n v="1459198499"/>
    <x v="1438"/>
    <b v="0"/>
    <n v="8"/>
    <b v="0"/>
    <s v="publishing/translations"/>
    <n v="0.03"/>
    <n v="703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d v="2015-03-07T14:55:01"/>
    <n v="1423166101"/>
    <x v="1439"/>
    <b v="0"/>
    <n v="6"/>
    <b v="0"/>
    <s v="publishing/translations"/>
    <n v="6.6055045871559637E-2"/>
    <n v="39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d v="2016-05-26T12:57:43"/>
    <n v="1461693463"/>
    <x v="1440"/>
    <b v="0"/>
    <n v="1"/>
    <b v="0"/>
    <s v="publishing/translations"/>
    <n v="7.6923076923076926E-5"/>
    <n v="9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3:22:49"/>
    <n v="1436811769"/>
    <x v="1441"/>
    <b v="0"/>
    <n v="3"/>
    <b v="0"/>
    <s v="publishing/translations"/>
    <n v="1.1222222222222222E-2"/>
    <n v="1010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d v="2016-05-25T10:29:18"/>
    <n v="1461598158"/>
    <x v="1442"/>
    <b v="0"/>
    <n v="0"/>
    <b v="0"/>
    <s v="publishing/translations"/>
    <n v="0"/>
    <n v="101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d v="2016-07-08T12:32:14"/>
    <n v="1465407134"/>
    <x v="1447"/>
    <b v="0"/>
    <n v="3"/>
    <b v="0"/>
    <s v="publishing/translations"/>
    <n v="1.4999999999999999E-4"/>
    <n v="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d v="2015-05-22T00:25:00"/>
    <n v="1429655318"/>
    <x v="1448"/>
    <b v="0"/>
    <n v="0"/>
    <b v="0"/>
    <s v="publishing/translations"/>
    <n v="0"/>
    <n v="37.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d v="2016-02-19T23:06:37"/>
    <n v="1453349197"/>
    <x v="1450"/>
    <b v="0"/>
    <n v="1"/>
    <b v="0"/>
    <s v="publishing/translations"/>
    <n v="1.0000000000000001E-5"/>
    <n v="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8T19:00:59"/>
    <n v="1413759659"/>
    <x v="1451"/>
    <b v="0"/>
    <n v="2"/>
    <b v="0"/>
    <s v="publishing/translations"/>
    <n v="1.0554089709762533E-4"/>
    <n v="1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1:52:43"/>
    <n v="1403974363"/>
    <x v="1452"/>
    <b v="0"/>
    <n v="0"/>
    <b v="0"/>
    <s v="publishing/translations"/>
    <n v="0"/>
    <n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d v="2016-04-24T16:59:00"/>
    <n v="1459716480"/>
    <x v="1454"/>
    <b v="0"/>
    <n v="1"/>
    <b v="0"/>
    <s v="publishing/translations"/>
    <n v="8.5714285714285719E-3"/>
    <n v="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08:39:00"/>
    <n v="1405181320"/>
    <x v="1455"/>
    <b v="0"/>
    <n v="7"/>
    <b v="0"/>
    <s v="publishing/translations"/>
    <n v="0.105"/>
    <n v="79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d v="2017-01-03T11:02:45"/>
    <n v="1480867365"/>
    <x v="1456"/>
    <b v="0"/>
    <n v="3"/>
    <b v="0"/>
    <s v="publishing/translations"/>
    <n v="2.9000000000000001E-2"/>
    <n v="86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d v="2015-11-11T17:30:44"/>
    <n v="1444685444"/>
    <x v="1457"/>
    <b v="0"/>
    <n v="0"/>
    <b v="0"/>
    <s v="publishing/translations"/>
    <n v="0"/>
    <n v="72.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d v="2014-10-20T19:00:00"/>
    <n v="1410967754"/>
    <x v="1461"/>
    <b v="1"/>
    <n v="340"/>
    <b v="1"/>
    <s v="publishing/radio &amp; podcasts"/>
    <n v="1.012446"/>
    <n v="759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d v="2013-04-10T10:54:31"/>
    <n v="1363017271"/>
    <x v="1462"/>
    <b v="1"/>
    <n v="150"/>
    <b v="1"/>
    <s v="publishing/radio &amp; podcasts"/>
    <n v="1.085175"/>
    <n v="9763.694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d v="2013-04-07T15:52:18"/>
    <n v="1361483538"/>
    <x v="1463"/>
    <b v="1"/>
    <n v="25"/>
    <b v="1"/>
    <s v="publishing/radio &amp; podcasts"/>
    <n v="1.4766666666666666"/>
    <n v="2613.35"/>
    <x v="3"/>
    <x v="23"/>
  </r>
  <r>
    <n v="1464"/>
    <s v="Science Studio"/>
    <s v="The Best Science Media on the Web"/>
    <n v="5000"/>
    <n v="8160"/>
    <x v="0"/>
    <x v="0"/>
    <x v="0"/>
    <n v="1361029958"/>
    <d v="2013-02-16T10:52:38"/>
    <n v="1358437958"/>
    <x v="1464"/>
    <b v="1"/>
    <n v="234"/>
    <b v="1"/>
    <s v="publishing/radio &amp; podcasts"/>
    <n v="1.6319999999999999"/>
    <n v="45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1T22:00:00"/>
    <n v="1329759452"/>
    <x v="1465"/>
    <b v="1"/>
    <n v="2602"/>
    <b v="1"/>
    <s v="publishing/radio &amp; podcasts"/>
    <n v="4.5641449999999999"/>
    <n v="7254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d v="2016-01-12T00:00:00"/>
    <n v="1449029266"/>
    <x v="1466"/>
    <b v="1"/>
    <n v="248"/>
    <b v="1"/>
    <s v="publishing/radio &amp; podcasts"/>
    <n v="1.0787731249999999"/>
    <n v="77092.36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d v="2012-03-25T13:14:45"/>
    <n v="1327518885"/>
    <x v="1467"/>
    <b v="1"/>
    <n v="600"/>
    <b v="1"/>
    <s v="publishing/radio &amp; podcasts"/>
    <n v="1.1508"/>
    <n v="31646.18499999999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1T19:20:49"/>
    <n v="1302654049"/>
    <x v="1468"/>
    <b v="1"/>
    <n v="293"/>
    <b v="1"/>
    <s v="publishing/radio &amp; podcasts"/>
    <n v="1.0236842105263158"/>
    <n v="27878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d v="2013-02-15T09:21:49"/>
    <n v="1358346109"/>
    <x v="1469"/>
    <b v="1"/>
    <n v="321"/>
    <b v="1"/>
    <s v="publishing/radio &amp; podcasts"/>
    <n v="1.0842485875706214"/>
    <n v="28851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d v="2012-12-28T14:51:03"/>
    <n v="1354909863"/>
    <x v="1470"/>
    <b v="1"/>
    <n v="81"/>
    <b v="1"/>
    <s v="publishing/radio &amp; podcasts"/>
    <n v="1.2513333333333334"/>
    <n v="24927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d v="2015-04-09T17:58:54"/>
    <n v="1426028334"/>
    <x v="1471"/>
    <b v="1"/>
    <n v="343"/>
    <b v="1"/>
    <s v="publishing/radio &amp; podcasts"/>
    <n v="1.03840625"/>
    <n v="175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08:01:43"/>
    <n v="1379336503"/>
    <x v="1472"/>
    <b v="1"/>
    <n v="336"/>
    <b v="1"/>
    <s v="publishing/radio &amp; podcasts"/>
    <n v="1.3870400000000001"/>
    <n v="33952.5"/>
    <x v="3"/>
    <x v="23"/>
  </r>
  <r>
    <n v="1473"/>
    <s v="ONE LOVES ONLY FORM"/>
    <s v="Public Radio Project"/>
    <n v="1500"/>
    <n v="1807.74"/>
    <x v="0"/>
    <x v="0"/>
    <x v="0"/>
    <n v="1330644639"/>
    <d v="2012-03-01T18:30:39"/>
    <n v="1328052639"/>
    <x v="1473"/>
    <b v="1"/>
    <n v="47"/>
    <b v="1"/>
    <s v="publishing/radio &amp; podcasts"/>
    <n v="1.20516"/>
    <n v="18241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d v="2013-09-13T12:28:12"/>
    <n v="1376501292"/>
    <x v="1474"/>
    <b v="1"/>
    <n v="76"/>
    <b v="1"/>
    <s v="publishing/radio &amp; podcasts"/>
    <n v="1.1226666666666667"/>
    <n v="2587.8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d v="2014-12-19T23:59:00"/>
    <n v="1416244863"/>
    <x v="1475"/>
    <b v="1"/>
    <n v="441"/>
    <b v="1"/>
    <s v="publishing/radio &amp; podcasts"/>
    <n v="1.8866966666666667"/>
    <n v="15834.2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d v="2011-09-09T20:00:22"/>
    <n v="1313024422"/>
    <x v="1476"/>
    <b v="1"/>
    <n v="916"/>
    <b v="1"/>
    <s v="publishing/radio &amp; podcasts"/>
    <n v="6.6155466666666669"/>
    <n v="33996.86499999999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d v="2011-12-22T22:00:00"/>
    <n v="1319467604"/>
    <x v="1477"/>
    <b v="1"/>
    <n v="369"/>
    <b v="1"/>
    <s v="publishing/radio &amp; podcasts"/>
    <n v="1.1131"/>
    <n v="36543.1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15:55:13"/>
    <n v="1367355313"/>
    <x v="1478"/>
    <b v="1"/>
    <n v="20242"/>
    <b v="1"/>
    <s v="publishing/radio &amp; podcasts"/>
    <n v="11.8161422"/>
    <n v="312100.0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d v="2014-05-09T22:59:00"/>
    <n v="1398448389"/>
    <x v="1479"/>
    <b v="1"/>
    <n v="71"/>
    <b v="1"/>
    <s v="publishing/radio &amp; podcasts"/>
    <n v="1.37375"/>
    <n v="296502.554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2:00:00"/>
    <n v="1373408699"/>
    <x v="1480"/>
    <b v="1"/>
    <n v="635"/>
    <b v="1"/>
    <s v="publishing/radio &amp; podcasts"/>
    <n v="1.170404"/>
    <n v="30359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d v="2013-11-02T17:09:05"/>
    <n v="1380838145"/>
    <x v="1481"/>
    <b v="0"/>
    <n v="6"/>
    <b v="0"/>
    <s v="publishing/fiction"/>
    <n v="2.1000000000000001E-2"/>
    <n v="29312.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d v="2012-09-07T02:51:00"/>
    <n v="1345062936"/>
    <x v="1482"/>
    <b v="0"/>
    <n v="1"/>
    <b v="0"/>
    <s v="publishing/fiction"/>
    <n v="1E-3"/>
    <n v="5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d v="2016-07-21T23:37:55"/>
    <n v="1467002275"/>
    <x v="1483"/>
    <b v="0"/>
    <n v="2"/>
    <b v="0"/>
    <s v="publishing/fiction"/>
    <n v="7.1428571428571426E-3"/>
    <n v="27.5"/>
    <x v="3"/>
    <x v="10"/>
  </r>
  <r>
    <n v="1484"/>
    <s v="a book called filtered down thru the stars"/>
    <s v="The mussings of an old wizard"/>
    <n v="2000"/>
    <n v="0"/>
    <x v="2"/>
    <x v="0"/>
    <x v="0"/>
    <n v="1342882260"/>
    <d v="2012-07-21T09:51:00"/>
    <n v="1337834963"/>
    <x v="1484"/>
    <b v="0"/>
    <n v="0"/>
    <b v="0"/>
    <s v="publishing/fiction"/>
    <n v="0"/>
    <n v="2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d v="2015-06-20T14:06:13"/>
    <n v="1430939173"/>
    <x v="1485"/>
    <b v="0"/>
    <n v="3"/>
    <b v="0"/>
    <s v="publishing/fiction"/>
    <n v="2.2388059701492536E-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d v="2015-02-26T23:02:41"/>
    <n v="1422417761"/>
    <x v="1486"/>
    <b v="0"/>
    <n v="3"/>
    <b v="0"/>
    <s v="publishing/fiction"/>
    <n v="2.3999999999999998E-3"/>
    <n v="9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d v="2016-08-02T17:01:11"/>
    <n v="1467583271"/>
    <x v="1487"/>
    <b v="0"/>
    <n v="0"/>
    <b v="0"/>
    <s v="publishing/fiction"/>
    <n v="0"/>
    <n v="24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d v="2014-01-05T08:31:00"/>
    <n v="1386336660"/>
    <x v="1488"/>
    <b v="0"/>
    <n v="6"/>
    <b v="0"/>
    <s v="publishing/fiction"/>
    <n v="2.4E-2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d v="2012-11-15T10:40:52"/>
    <n v="1350398452"/>
    <x v="1489"/>
    <b v="0"/>
    <n v="0"/>
    <b v="0"/>
    <s v="publishing/fiction"/>
    <n v="0"/>
    <n v="18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d v="2013-10-02T08:27:54"/>
    <n v="1378214874"/>
    <x v="1490"/>
    <b v="0"/>
    <n v="19"/>
    <b v="0"/>
    <s v="publishing/fiction"/>
    <n v="0.30862068965517242"/>
    <n v="44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d v="2015-02-15T10:38:00"/>
    <n v="1418922443"/>
    <x v="1491"/>
    <b v="0"/>
    <n v="1"/>
    <b v="0"/>
    <s v="publishing/fiction"/>
    <n v="8.3333333333333329E-2"/>
    <n v="497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16:14:06"/>
    <n v="1305839646"/>
    <x v="1492"/>
    <b v="0"/>
    <n v="2"/>
    <b v="0"/>
    <s v="publishing/fiction"/>
    <n v="7.4999999999999997E-3"/>
    <n v="6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d v="2013-06-16T15:47:55"/>
    <n v="1368823675"/>
    <x v="1493"/>
    <b v="0"/>
    <n v="0"/>
    <b v="0"/>
    <s v="publishing/fiction"/>
    <n v="0"/>
    <n v="1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d v="2015-04-03T10:38:00"/>
    <n v="1425489613"/>
    <x v="1494"/>
    <b v="0"/>
    <n v="11"/>
    <b v="0"/>
    <s v="publishing/fiction"/>
    <n v="8.8999999999999996E-2"/>
    <n v="2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d v="2011-08-27T13:57:11"/>
    <n v="1311879431"/>
    <x v="1495"/>
    <b v="0"/>
    <n v="0"/>
    <b v="0"/>
    <s v="publishing/fiction"/>
    <n v="0"/>
    <n v="222.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d v="2013-07-31T14:43:00"/>
    <n v="1371655522"/>
    <x v="1497"/>
    <b v="0"/>
    <n v="1"/>
    <b v="0"/>
    <s v="publishing/fiction"/>
    <n v="6.666666666666667E-5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d v="2014-09-03T18:36:18"/>
    <n v="1405899378"/>
    <x v="1498"/>
    <b v="0"/>
    <n v="3"/>
    <b v="0"/>
    <s v="publishing/fiction"/>
    <n v="1.9E-2"/>
    <n v="2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d v="2016-08-04T19:10:33"/>
    <n v="1465171833"/>
    <x v="1499"/>
    <b v="0"/>
    <n v="1"/>
    <b v="0"/>
    <s v="publishing/fiction"/>
    <n v="2.5000000000000001E-3"/>
    <n v="3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d v="2013-05-01T16:42:37"/>
    <n v="1364852557"/>
    <x v="1500"/>
    <b v="0"/>
    <n v="15"/>
    <b v="0"/>
    <s v="publishing/fiction"/>
    <n v="0.25035714285714283"/>
    <n v="35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d v="2015-07-08T09:00:23"/>
    <n v="1433772023"/>
    <x v="1501"/>
    <b v="1"/>
    <n v="885"/>
    <b v="1"/>
    <s v="photography/photobooks"/>
    <n v="1.6633076923076924"/>
    <n v="43596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d v="2016-03-25T17:00:00"/>
    <n v="1456491680"/>
    <x v="1502"/>
    <b v="1"/>
    <n v="329"/>
    <b v="1"/>
    <s v="photography/photobooks"/>
    <n v="1.0144545454545455"/>
    <n v="544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d v="2016-10-23T03:20:01"/>
    <n v="1472026801"/>
    <x v="1503"/>
    <b v="1"/>
    <n v="71"/>
    <b v="1"/>
    <s v="photography/photobooks"/>
    <n v="1.0789146666666667"/>
    <n v="13181.965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d v="2014-06-10T03:33:00"/>
    <n v="1399996024"/>
    <x v="1504"/>
    <b v="1"/>
    <n v="269"/>
    <b v="1"/>
    <s v="photography/photobooks"/>
    <n v="2.7793846153846156"/>
    <n v="11055.9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d v="2016-03-22T15:01:00"/>
    <n v="1455446303"/>
    <x v="1505"/>
    <b v="1"/>
    <n v="345"/>
    <b v="1"/>
    <s v="photography/photobooks"/>
    <n v="1.0358125"/>
    <n v="17319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d v="2014-07-24T13:51:44"/>
    <n v="1403635904"/>
    <x v="1506"/>
    <b v="1"/>
    <n v="43"/>
    <b v="1"/>
    <s v="photography/photobooks"/>
    <n v="1.1140000000000001"/>
    <n v="912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3:10:00"/>
    <n v="1268822909"/>
    <x v="1507"/>
    <b v="1"/>
    <n v="33"/>
    <b v="1"/>
    <s v="photography/photobooks"/>
    <n v="2.15"/>
    <n v="2125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d v="2014-06-27T09:44:41"/>
    <n v="1401201881"/>
    <x v="1508"/>
    <b v="1"/>
    <n v="211"/>
    <b v="1"/>
    <s v="photography/photobooks"/>
    <n v="1.1076216216216217"/>
    <n v="1153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d v="2017-02-14T17:59:00"/>
    <n v="1484570885"/>
    <x v="1509"/>
    <b v="1"/>
    <n v="196"/>
    <b v="1"/>
    <s v="photography/photobooks"/>
    <n v="1.2364125714285714"/>
    <n v="21064.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4:14:38"/>
    <n v="1403169278"/>
    <x v="1510"/>
    <b v="1"/>
    <n v="405"/>
    <b v="1"/>
    <s v="photography/photobooks"/>
    <n v="1.0103500000000001"/>
    <n v="18901.4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0:00:04"/>
    <n v="1445263204"/>
    <x v="1511"/>
    <b v="1"/>
    <n v="206"/>
    <b v="1"/>
    <s v="photography/photobooks"/>
    <n v="1.1179285714285714"/>
    <n v="15908.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d v="2017-02-05T11:25:39"/>
    <n v="1483719939"/>
    <x v="1512"/>
    <b v="1"/>
    <n v="335"/>
    <b v="1"/>
    <s v="photography/photobooks"/>
    <n v="5.5877142857142861"/>
    <n v="1760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d v="2014-07-16T10:17:46"/>
    <n v="1402931866"/>
    <x v="1513"/>
    <b v="1"/>
    <n v="215"/>
    <b v="1"/>
    <s v="photography/photobooks"/>
    <n v="1.5001875"/>
    <n v="15779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d v="2015-09-27T09:20:40"/>
    <n v="1439907640"/>
    <x v="1514"/>
    <b v="1"/>
    <n v="176"/>
    <b v="1"/>
    <s v="photography/photobooks"/>
    <n v="1.0647599999999999"/>
    <n v="19310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d v="2016-03-16T00:04:57"/>
    <n v="1455516297"/>
    <x v="1515"/>
    <b v="1"/>
    <n v="555"/>
    <b v="1"/>
    <s v="photography/photobooks"/>
    <n v="1.57189"/>
    <n v="24909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d v="2016-10-06T09:00:00"/>
    <n v="1473160292"/>
    <x v="1516"/>
    <b v="1"/>
    <n v="116"/>
    <b v="1"/>
    <s v="photography/photobooks"/>
    <n v="1.0865882352941176"/>
    <n v="245019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d v="2014-12-06T01:00:00"/>
    <n v="1415194553"/>
    <x v="1517"/>
    <b v="1"/>
    <n v="615"/>
    <b v="1"/>
    <s v="photography/photobooks"/>
    <n v="1.6197999999999999"/>
    <n v="21384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d v="2014-05-31T14:40:52"/>
    <n v="1398973252"/>
    <x v="1518"/>
    <b v="1"/>
    <n v="236"/>
    <b v="1"/>
    <s v="photography/photobooks"/>
    <n v="2.0536666666666665"/>
    <n v="2755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d v="2014-06-20T16:59:00"/>
    <n v="1400867283"/>
    <x v="1519"/>
    <b v="1"/>
    <n v="145"/>
    <b v="1"/>
    <s v="photography/photobooks"/>
    <n v="1.033638888888889"/>
    <n v="20053.87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d v="2014-12-18T23:00:00"/>
    <n v="1415824513"/>
    <x v="1520"/>
    <b v="1"/>
    <n v="167"/>
    <b v="1"/>
    <s v="photography/photobooks"/>
    <n v="1.0347222222222223"/>
    <n v="13963.87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d v="2016-06-06T23:01:31"/>
    <n v="1462248091"/>
    <x v="1521"/>
    <b v="1"/>
    <n v="235"/>
    <b v="1"/>
    <s v="photography/photobooks"/>
    <n v="1.0681333333333334"/>
    <n v="2934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4:55:39"/>
    <n v="1410983739"/>
    <x v="1522"/>
    <b v="1"/>
    <n v="452"/>
    <b v="1"/>
    <s v="photography/photobooks"/>
    <n v="1.3896574712643677"/>
    <n v="50252.5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d v="2014-12-22T19:00:00"/>
    <n v="1416592916"/>
    <x v="1523"/>
    <b v="1"/>
    <n v="241"/>
    <b v="1"/>
    <s v="photography/photobooks"/>
    <n v="1.2484324324324325"/>
    <n v="41773.05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d v="2017-02-20T07:01:30"/>
    <n v="1485000090"/>
    <x v="1524"/>
    <b v="1"/>
    <n v="28"/>
    <b v="1"/>
    <s v="photography/photobooks"/>
    <n v="2.0699999999999998"/>
    <n v="1465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1:52:18"/>
    <n v="1468947138"/>
    <x v="1525"/>
    <b v="1"/>
    <n v="140"/>
    <b v="1"/>
    <s v="photography/photobooks"/>
    <n v="1.7400576923076922"/>
    <n v="5367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1:37:27"/>
    <n v="1448951847"/>
    <x v="1526"/>
    <b v="1"/>
    <n v="280"/>
    <b v="1"/>
    <s v="photography/photobooks"/>
    <n v="1.2032608695652174"/>
    <n v="16099.57500000000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d v="2017-03-14T08:24:46"/>
    <n v="1487082286"/>
    <x v="1527"/>
    <b v="1"/>
    <n v="70"/>
    <b v="1"/>
    <s v="photography/photobooks"/>
    <n v="1.1044428571428573"/>
    <n v="15770.27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d v="2017-01-31T19:00:00"/>
    <n v="1483292122"/>
    <x v="1528"/>
    <b v="1"/>
    <n v="160"/>
    <b v="1"/>
    <s v="photography/photobooks"/>
    <n v="2.8156666666666665"/>
    <n v="6156.274999999999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d v="2015-03-19T09:05:20"/>
    <n v="1424185520"/>
    <x v="1529"/>
    <b v="1"/>
    <n v="141"/>
    <b v="1"/>
    <s v="photography/photobooks"/>
    <n v="1.0067894736842105"/>
    <n v="1378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d v="2015-10-23T13:24:55"/>
    <n v="1443464695"/>
    <x v="1530"/>
    <b v="1"/>
    <n v="874"/>
    <b v="1"/>
    <s v="photography/photobooks"/>
    <n v="1.3482571428571428"/>
    <n v="3315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d v="2014-11-30T22:00:00"/>
    <n v="1414610126"/>
    <x v="1531"/>
    <b v="1"/>
    <n v="73"/>
    <b v="1"/>
    <s v="photography/photobooks"/>
    <n v="1.7595744680851064"/>
    <n v="2566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d v="2016-02-15T10:00:00"/>
    <n v="1453461865"/>
    <x v="1532"/>
    <b v="1"/>
    <n v="294"/>
    <b v="1"/>
    <s v="photography/photobooks"/>
    <n v="4.8402000000000003"/>
    <n v="1416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d v="2016-05-01T22:59:00"/>
    <n v="1457913777"/>
    <x v="1533"/>
    <b v="1"/>
    <n v="740"/>
    <b v="1"/>
    <s v="photography/photobooks"/>
    <n v="1.4514"/>
    <n v="4475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d v="2015-09-04T11:11:02"/>
    <n v="1438791062"/>
    <x v="1534"/>
    <b v="1"/>
    <n v="369"/>
    <b v="1"/>
    <s v="photography/photobooks"/>
    <n v="4.1773333333333333"/>
    <n v="48321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17:00:00"/>
    <n v="1461527631"/>
    <x v="1535"/>
    <b v="1"/>
    <n v="110"/>
    <b v="1"/>
    <s v="photography/photobooks"/>
    <n v="1.3242499999999999"/>
    <n v="1831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4:15:10"/>
    <n v="1438110910"/>
    <x v="1536"/>
    <b v="1"/>
    <n v="455"/>
    <b v="1"/>
    <s v="photography/photobooks"/>
    <n v="2.5030841666666666"/>
    <n v="17667.0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d v="2016-08-06T13:00:00"/>
    <n v="1467358427"/>
    <x v="1537"/>
    <b v="1"/>
    <n v="224"/>
    <b v="1"/>
    <s v="photography/photobooks"/>
    <n v="1.7989999999999999"/>
    <n v="25812.5049999999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3:46:10"/>
    <n v="1418064370"/>
    <x v="1538"/>
    <b v="1"/>
    <n v="46"/>
    <b v="1"/>
    <s v="photography/photobooks"/>
    <n v="1.0262857142857142"/>
    <n v="1438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d v="2017-01-03T17:03:39"/>
    <n v="1480629819"/>
    <x v="1539"/>
    <b v="0"/>
    <n v="284"/>
    <b v="1"/>
    <s v="photography/photobooks"/>
    <n v="1.359861"/>
    <n v="1719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5T20:15:00"/>
    <n v="1414368616"/>
    <x v="1540"/>
    <b v="1"/>
    <n v="98"/>
    <b v="1"/>
    <s v="photography/photobooks"/>
    <n v="1.1786666666666668"/>
    <n v="22438.6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d v="2014-12-31T12:05:38"/>
    <n v="1417453538"/>
    <x v="1541"/>
    <b v="0"/>
    <n v="2"/>
    <b v="0"/>
    <s v="photography/nature"/>
    <n v="3.3333333333333332E-4"/>
    <n v="884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d v="2015-06-30T18:55:00"/>
    <n v="1434412500"/>
    <x v="1542"/>
    <b v="0"/>
    <n v="1"/>
    <b v="0"/>
    <s v="photography/nature"/>
    <n v="0.04"/>
    <n v="1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d v="2014-11-22T08:13:54"/>
    <n v="1414066434"/>
    <x v="1543"/>
    <b v="0"/>
    <n v="1"/>
    <b v="0"/>
    <s v="photography/nature"/>
    <n v="4.4444444444444444E-3"/>
    <n v="1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d v="2015-03-31T19:18:00"/>
    <n v="1424222024"/>
    <x v="1544"/>
    <b v="0"/>
    <n v="0"/>
    <b v="0"/>
    <s v="photography/nature"/>
    <n v="0"/>
    <n v="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d v="2015-03-02T16:16:00"/>
    <n v="1422393234"/>
    <x v="1545"/>
    <b v="0"/>
    <n v="1"/>
    <b v="0"/>
    <s v="photography/nature"/>
    <n v="3.3333333333333332E-4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d v="2014-09-17T00:06:39"/>
    <n v="1405746399"/>
    <x v="1546"/>
    <b v="0"/>
    <n v="11"/>
    <b v="0"/>
    <s v="photography/nature"/>
    <n v="0.28899999999999998"/>
    <n v="14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d v="2017-02-23T05:14:42"/>
    <n v="1487240082"/>
    <x v="1547"/>
    <b v="0"/>
    <n v="0"/>
    <b v="0"/>
    <s v="photography/nature"/>
    <n v="0"/>
    <n v="144.5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d v="2015-11-08T17:10:20"/>
    <n v="1444425020"/>
    <x v="1548"/>
    <b v="0"/>
    <n v="1"/>
    <b v="0"/>
    <s v="photography/nature"/>
    <n v="8.5714285714285715E-2"/>
    <n v="3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d v="2015-11-02T23:15:59"/>
    <n v="1443928559"/>
    <x v="1549"/>
    <b v="0"/>
    <n v="6"/>
    <b v="0"/>
    <s v="photography/nature"/>
    <n v="0.34"/>
    <n v="11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d v="2016-05-12T05:47:14"/>
    <n v="1460458034"/>
    <x v="1550"/>
    <b v="0"/>
    <n v="7"/>
    <b v="0"/>
    <s v="photography/nature"/>
    <n v="0.13466666666666666"/>
    <n v="13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d v="2015-05-27T14:47:19"/>
    <n v="1430164039"/>
    <x v="1551"/>
    <b v="0"/>
    <n v="0"/>
    <b v="0"/>
    <s v="photography/nature"/>
    <n v="0"/>
    <n v="50.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d v="2014-09-30T22:59:00"/>
    <n v="1410366708"/>
    <x v="1552"/>
    <b v="0"/>
    <n v="16"/>
    <b v="0"/>
    <s v="photography/nature"/>
    <n v="0.49186046511627907"/>
    <n v="105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d v="2015-09-02T01:47:27"/>
    <n v="1438584447"/>
    <x v="1553"/>
    <b v="0"/>
    <n v="0"/>
    <b v="0"/>
    <s v="photography/nature"/>
    <n v="0"/>
    <n v="1057.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d v="2016-07-03T22:40:24"/>
    <n v="1465011624"/>
    <x v="1556"/>
    <b v="0"/>
    <n v="12"/>
    <b v="0"/>
    <s v="photography/nature"/>
    <n v="0.45133333333333331"/>
    <n v="33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d v="2014-09-20T10:40:33"/>
    <n v="1408549233"/>
    <x v="1557"/>
    <b v="0"/>
    <n v="1"/>
    <b v="0"/>
    <s v="photography/nature"/>
    <n v="0.04"/>
    <n v="388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d v="2015-08-28T07:12:00"/>
    <n v="1435656759"/>
    <x v="1558"/>
    <b v="0"/>
    <n v="3"/>
    <b v="0"/>
    <s v="photography/nature"/>
    <n v="4.6666666666666669E-2"/>
    <n v="67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d v="2015-04-28T20:16:39"/>
    <n v="1428974199"/>
    <x v="1559"/>
    <b v="0"/>
    <n v="1"/>
    <b v="0"/>
    <s v="photography/nature"/>
    <n v="3.3333333333333335E-3"/>
    <n v="42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d v="2014-11-12T20:29:53"/>
    <n v="1414110593"/>
    <x v="1560"/>
    <b v="0"/>
    <n v="4"/>
    <b v="0"/>
    <s v="photography/nature"/>
    <n v="3.7600000000000001E-2"/>
    <n v="7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6T21:00:03"/>
    <n v="1381194003"/>
    <x v="1561"/>
    <b v="0"/>
    <n v="1"/>
    <b v="0"/>
    <s v="publishing/art books"/>
    <n v="6.7000000000000002E-3"/>
    <n v="80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1T19:50:00"/>
    <n v="1253712916"/>
    <x v="1562"/>
    <b v="0"/>
    <n v="0"/>
    <b v="0"/>
    <s v="publishing/art books"/>
    <n v="0"/>
    <n v="33.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15:05:00"/>
    <n v="1430124509"/>
    <x v="1564"/>
    <b v="0"/>
    <n v="1"/>
    <b v="0"/>
    <s v="publishing/art books"/>
    <n v="1E-3"/>
    <n v="47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2:31:01"/>
    <n v="1304962261"/>
    <x v="1565"/>
    <b v="0"/>
    <n v="1"/>
    <b v="0"/>
    <s v="publishing/art books"/>
    <n v="2.5000000000000001E-2"/>
    <n v="5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17:00:00"/>
    <n v="1467151204"/>
    <x v="1566"/>
    <b v="0"/>
    <n v="59"/>
    <b v="0"/>
    <s v="publishing/art books"/>
    <n v="0.21249999999999999"/>
    <n v="323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6T19:00:00"/>
    <n v="1391293745"/>
    <x v="1567"/>
    <b v="0"/>
    <n v="13"/>
    <b v="0"/>
    <s v="publishing/art books"/>
    <n v="4.1176470588235294E-2"/>
    <n v="3362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3T20:29:45"/>
    <n v="1416360585"/>
    <x v="1568"/>
    <b v="0"/>
    <n v="22"/>
    <b v="0"/>
    <s v="publishing/art books"/>
    <n v="0.13639999999999999"/>
    <n v="1880"/>
    <x v="3"/>
    <x v="25"/>
  </r>
  <r>
    <n v="1569"/>
    <s v="to be removed (Canceled)"/>
    <s v="to be removed"/>
    <n v="30000"/>
    <n v="0"/>
    <x v="1"/>
    <x v="0"/>
    <x v="0"/>
    <n v="1369498714"/>
    <d v="2013-05-25T11:18:34"/>
    <n v="1366906714"/>
    <x v="1569"/>
    <b v="0"/>
    <n v="0"/>
    <b v="0"/>
    <s v="publishing/art books"/>
    <n v="0"/>
    <n v="170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3:31:22"/>
    <n v="1457551882"/>
    <x v="1570"/>
    <b v="0"/>
    <n v="52"/>
    <b v="0"/>
    <s v="publishing/art books"/>
    <n v="0.41399999999999998"/>
    <n v="1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3:28:03"/>
    <n v="1432146483"/>
    <x v="1571"/>
    <b v="0"/>
    <n v="4"/>
    <b v="0"/>
    <s v="publishing/art books"/>
    <n v="6.6115702479338841E-3"/>
    <n v="128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d v="2016-02-28T18:59:00"/>
    <n v="1454546859"/>
    <x v="1572"/>
    <b v="0"/>
    <n v="3"/>
    <b v="0"/>
    <s v="publishing/art books"/>
    <n v="0.05"/>
    <n v="10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d v="2017-03-31T22:59:00"/>
    <n v="1487548802"/>
    <x v="1573"/>
    <b v="0"/>
    <n v="3"/>
    <b v="0"/>
    <s v="publishing/art books"/>
    <n v="2.4777777777777777E-2"/>
    <n v="1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17:15:29"/>
    <n v="1421187329"/>
    <x v="1574"/>
    <b v="0"/>
    <n v="6"/>
    <b v="0"/>
    <s v="publishing/art books"/>
    <n v="5.0599999999999999E-2"/>
    <n v="364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07:34:56"/>
    <n v="1402317296"/>
    <x v="1575"/>
    <b v="0"/>
    <n v="35"/>
    <b v="0"/>
    <s v="publishing/art books"/>
    <n v="0.2291"/>
    <n v="1398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16:06:08"/>
    <n v="1431810368"/>
    <x v="1576"/>
    <b v="0"/>
    <n v="10"/>
    <b v="0"/>
    <s v="publishing/art books"/>
    <n v="0.13"/>
    <n v="1470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15:20:48"/>
    <n v="1337977248"/>
    <x v="1577"/>
    <b v="0"/>
    <n v="2"/>
    <b v="0"/>
    <s v="publishing/art books"/>
    <n v="5.4999999999999997E-3"/>
    <n v="352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1T21:00:00"/>
    <n v="1281317691"/>
    <x v="1578"/>
    <b v="0"/>
    <n v="4"/>
    <b v="0"/>
    <s v="publishing/art books"/>
    <n v="0.10806536636794939"/>
    <n v="13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18:54:51"/>
    <n v="1374882891"/>
    <x v="1579"/>
    <b v="0"/>
    <n v="2"/>
    <b v="0"/>
    <s v="publishing/art books"/>
    <n v="8.4008400840084006E-3"/>
    <n v="11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0T20:12:06"/>
    <n v="1332378726"/>
    <x v="1580"/>
    <b v="0"/>
    <n v="0"/>
    <b v="0"/>
    <s v="publishing/art books"/>
    <n v="0"/>
    <n v="14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d v="2015-12-19T05:46:30"/>
    <n v="1447757190"/>
    <x v="1581"/>
    <b v="0"/>
    <n v="1"/>
    <b v="0"/>
    <s v="photography/places"/>
    <n v="5.0000000000000001E-3"/>
    <n v="2.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d v="2015-10-26T16:20:00"/>
    <n v="1440961053"/>
    <x v="1582"/>
    <b v="0"/>
    <n v="3"/>
    <b v="0"/>
    <s v="photography/places"/>
    <n v="9.2999999999999999E-2"/>
    <n v="4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d v="2014-09-25T16:43:11"/>
    <n v="1409089391"/>
    <x v="1583"/>
    <b v="0"/>
    <n v="1"/>
    <b v="0"/>
    <s v="photography/places"/>
    <n v="7.5000000000000002E-4"/>
    <n v="5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d v="2014-05-30T10:35:01"/>
    <n v="1400600101"/>
    <x v="1584"/>
    <b v="0"/>
    <n v="0"/>
    <b v="0"/>
    <s v="photography/places"/>
    <n v="0"/>
    <n v="7.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d v="2016-12-25T06:00:00"/>
    <n v="1480800568"/>
    <x v="1585"/>
    <b v="0"/>
    <n v="12"/>
    <b v="0"/>
    <s v="photography/places"/>
    <n v="0.79"/>
    <n v="790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d v="2015-04-04T20:30:22"/>
    <n v="1425609022"/>
    <x v="1586"/>
    <b v="0"/>
    <n v="0"/>
    <b v="0"/>
    <s v="photography/places"/>
    <n v="0"/>
    <n v="79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d v="2014-12-13T17:49:25"/>
    <n v="1415918965"/>
    <x v="1587"/>
    <b v="0"/>
    <n v="1"/>
    <b v="0"/>
    <s v="photography/places"/>
    <n v="1.3333333333333334E-4"/>
    <n v="0.5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d v="2015-01-31T15:12:00"/>
    <n v="1420091999"/>
    <x v="1588"/>
    <b v="0"/>
    <n v="0"/>
    <b v="0"/>
    <s v="photography/places"/>
    <n v="0"/>
    <n v="0.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1:25:41"/>
    <n v="1457112341"/>
    <x v="1591"/>
    <b v="0"/>
    <n v="92"/>
    <b v="0"/>
    <s v="photography/places"/>
    <n v="0.29228571428571426"/>
    <n v="2556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d v="2015-03-27T19:44:45"/>
    <n v="1423619085"/>
    <x v="1592"/>
    <b v="0"/>
    <n v="0"/>
    <b v="0"/>
    <s v="photography/places"/>
    <n v="0"/>
    <n v="2046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d v="2015-02-28T15:17:35"/>
    <n v="1422562655"/>
    <x v="1593"/>
    <b v="0"/>
    <n v="3"/>
    <b v="0"/>
    <s v="photography/places"/>
    <n v="1.3636363636363637E-4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d v="2016-05-15T11:21:00"/>
    <n v="1458147982"/>
    <x v="1594"/>
    <b v="0"/>
    <n v="10"/>
    <b v="0"/>
    <s v="photography/places"/>
    <n v="0.20499999999999999"/>
    <n v="10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d v="2014-06-18T15:13:00"/>
    <n v="1400634728"/>
    <x v="1595"/>
    <b v="0"/>
    <n v="7"/>
    <b v="0"/>
    <s v="photography/places"/>
    <n v="2.8E-3"/>
    <n v="24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d v="2014-12-13T06:19:29"/>
    <n v="1414577969"/>
    <x v="1596"/>
    <b v="0"/>
    <n v="3"/>
    <b v="0"/>
    <s v="photography/places"/>
    <n v="2.3076923076923078E-2"/>
    <n v="17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d v="2016-09-20T03:29:57"/>
    <n v="1471768197"/>
    <x v="1597"/>
    <b v="0"/>
    <n v="0"/>
    <b v="0"/>
    <s v="photography/places"/>
    <n v="0"/>
    <n v="37.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d v="2015-07-26T11:00:58"/>
    <n v="1432742458"/>
    <x v="1598"/>
    <b v="0"/>
    <n v="1"/>
    <b v="0"/>
    <s v="photography/places"/>
    <n v="1.25E-3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d v="2016-04-08T06:56:16"/>
    <n v="1457528176"/>
    <x v="1599"/>
    <b v="0"/>
    <n v="0"/>
    <b v="0"/>
    <s v="photography/places"/>
    <n v="0"/>
    <n v="0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d v="2014-07-15T00:11:00"/>
    <n v="1401585752"/>
    <x v="1600"/>
    <b v="0"/>
    <n v="9"/>
    <b v="0"/>
    <s v="photography/places"/>
    <n v="7.3400000000000007E-2"/>
    <n v="1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d v="2011-05-04T21:13:53"/>
    <n v="1301969633"/>
    <x v="1601"/>
    <b v="0"/>
    <n v="56"/>
    <b v="1"/>
    <s v="music/rock"/>
    <n v="1.082492"/>
    <n v="1536.6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d v="2011-10-14T18:00:00"/>
    <n v="1314947317"/>
    <x v="1602"/>
    <b v="0"/>
    <n v="32"/>
    <b v="1"/>
    <s v="music/rock"/>
    <n v="1.0016666666666667"/>
    <n v="2104.3649999999998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d v="2012-01-27T23:04:19"/>
    <n v="1322539459"/>
    <x v="1603"/>
    <b v="0"/>
    <n v="30"/>
    <b v="1"/>
    <s v="music/rock"/>
    <n v="1.0003299999999999"/>
    <n v="1751.58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4:17:15"/>
    <n v="1328559435"/>
    <x v="1604"/>
    <b v="0"/>
    <n v="70"/>
    <b v="1"/>
    <s v="music/rock"/>
    <n v="1.2210714285714286"/>
    <n v="2709.8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2:00:00"/>
    <n v="1311380313"/>
    <x v="1605"/>
    <b v="0"/>
    <n v="44"/>
    <b v="1"/>
    <s v="music/rock"/>
    <n v="1.0069333333333335"/>
    <n v="4730.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3T20:40:38"/>
    <n v="1293158438"/>
    <x v="1606"/>
    <b v="0"/>
    <n v="92"/>
    <b v="1"/>
    <s v="music/rock"/>
    <n v="1.01004125"/>
    <n v="7060.96500000000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d v="2012-06-14T14:24:11"/>
    <n v="1337887451"/>
    <x v="1607"/>
    <b v="0"/>
    <n v="205"/>
    <b v="1"/>
    <s v="music/rock"/>
    <n v="1.4511000000000001"/>
    <n v="11295.665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d v="2014-01-01T00:26:00"/>
    <n v="1385754986"/>
    <x v="1608"/>
    <b v="0"/>
    <n v="23"/>
    <b v="1"/>
    <s v="music/rock"/>
    <n v="1.0125"/>
    <n v="78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d v="2011-11-02T03:00:00"/>
    <n v="1315612909"/>
    <x v="1609"/>
    <b v="0"/>
    <n v="4"/>
    <b v="1"/>
    <s v="music/rock"/>
    <n v="1.1833333333333333"/>
    <n v="149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d v="2012-12-15T17:11:50"/>
    <n v="1353017510"/>
    <x v="1610"/>
    <b v="0"/>
    <n v="112"/>
    <b v="1"/>
    <s v="music/rock"/>
    <n v="2.7185000000000001"/>
    <n v="3606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d v="2013-06-04T19:00:32"/>
    <n v="1368576032"/>
    <x v="1611"/>
    <b v="0"/>
    <n v="27"/>
    <b v="1"/>
    <s v="music/rock"/>
    <n v="1.25125"/>
    <n v="321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d v="2013-01-02T15:59:44"/>
    <n v="1354568384"/>
    <x v="1612"/>
    <b v="0"/>
    <n v="11"/>
    <b v="1"/>
    <s v="music/rock"/>
    <n v="1.1000000000000001"/>
    <n v="775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d v="2012-07-21T20:40:02"/>
    <n v="1340329202"/>
    <x v="1613"/>
    <b v="0"/>
    <n v="26"/>
    <b v="1"/>
    <s v="music/rock"/>
    <n v="1.0149999999999999"/>
    <n v="782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2:00:00"/>
    <n v="1401924769"/>
    <x v="1614"/>
    <b v="0"/>
    <n v="77"/>
    <b v="1"/>
    <s v="music/rock"/>
    <n v="1.0269999999999999"/>
    <n v="307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d v="2011-12-12T21:13:16"/>
    <n v="1319850796"/>
    <x v="1615"/>
    <b v="0"/>
    <n v="136"/>
    <b v="1"/>
    <s v="music/rock"/>
    <n v="1.1412500000000001"/>
    <n v="7132.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d v="2012-11-22T17:00:00"/>
    <n v="1350061821"/>
    <x v="1616"/>
    <b v="0"/>
    <n v="157"/>
    <b v="1"/>
    <s v="music/rock"/>
    <n v="1.042"/>
    <n v="977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d v="2013-11-01T14:00:00"/>
    <n v="1380470188"/>
    <x v="1617"/>
    <b v="0"/>
    <n v="158"/>
    <b v="1"/>
    <s v="music/rock"/>
    <n v="1.4585714285714286"/>
    <n v="10315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d v="2013-03-08T10:42:15"/>
    <n v="1359301335"/>
    <x v="1618"/>
    <b v="0"/>
    <n v="27"/>
    <b v="1"/>
    <s v="music/rock"/>
    <n v="1.0506666666666666"/>
    <n v="58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d v="2014-09-14T23:28:06"/>
    <n v="1408940886"/>
    <x v="1619"/>
    <b v="0"/>
    <n v="23"/>
    <b v="1"/>
    <s v="music/rock"/>
    <n v="1.3333333333333333"/>
    <n v="1788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d v="2013-02-23T03:09:00"/>
    <n v="1361002140"/>
    <x v="1620"/>
    <b v="0"/>
    <n v="17"/>
    <b v="1"/>
    <s v="music/rock"/>
    <n v="1.1299999999999999"/>
    <n v="15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d v="2012-05-27T22:59:00"/>
    <n v="1333550015"/>
    <x v="1621"/>
    <b v="0"/>
    <n v="37"/>
    <b v="1"/>
    <s v="music/rock"/>
    <n v="1.212"/>
    <n v="35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d v="2014-12-17T02:59:00"/>
    <n v="1415343874"/>
    <x v="1622"/>
    <b v="0"/>
    <n v="65"/>
    <b v="1"/>
    <s v="music/rock"/>
    <n v="1.0172463768115942"/>
    <n v="653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d v="2013-08-27T11:31:29"/>
    <n v="1372437089"/>
    <x v="1623"/>
    <b v="0"/>
    <n v="18"/>
    <b v="1"/>
    <s v="music/rock"/>
    <n v="1.0106666666666666"/>
    <n v="3888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d v="2013-01-09T03:48:55"/>
    <n v="1354265335"/>
    <x v="1624"/>
    <b v="0"/>
    <n v="25"/>
    <b v="1"/>
    <s v="music/rock"/>
    <n v="1.18"/>
    <n v="96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1:47:33"/>
    <n v="1344962853"/>
    <x v="1625"/>
    <b v="0"/>
    <n v="104"/>
    <b v="1"/>
    <s v="music/rock"/>
    <n v="1.5533333333333332"/>
    <n v="6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d v="2013-12-01T16:21:07"/>
    <n v="1383337267"/>
    <x v="1626"/>
    <b v="0"/>
    <n v="108"/>
    <b v="1"/>
    <s v="music/rock"/>
    <n v="1.0118750000000001"/>
    <n v="9872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d v="2012-11-25T23:59:00"/>
    <n v="1351011489"/>
    <x v="1627"/>
    <b v="0"/>
    <n v="38"/>
    <b v="1"/>
    <s v="music/rock"/>
    <n v="1.17"/>
    <n v="5217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d v="2014-06-17T12:41:22"/>
    <n v="1400175682"/>
    <x v="1628"/>
    <b v="0"/>
    <n v="88"/>
    <b v="1"/>
    <s v="music/rock"/>
    <n v="1.00925"/>
    <n v="318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d v="2014-02-20T15:48:53"/>
    <n v="1389041333"/>
    <x v="1629"/>
    <b v="0"/>
    <n v="82"/>
    <b v="1"/>
    <s v="music/rock"/>
    <n v="1.0366666666666666"/>
    <n v="5128.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d v="2012-03-02T01:59:00"/>
    <n v="1328040375"/>
    <x v="1630"/>
    <b v="0"/>
    <n v="126"/>
    <b v="1"/>
    <s v="music/rock"/>
    <n v="2.6524999999999999"/>
    <n v="84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d v="2012-10-12T15:37:41"/>
    <n v="1347482261"/>
    <x v="1631"/>
    <b v="0"/>
    <n v="133"/>
    <b v="1"/>
    <s v="music/rock"/>
    <n v="1.5590999999999999"/>
    <n v="13100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3:10:54"/>
    <n v="1311667854"/>
    <x v="1632"/>
    <b v="0"/>
    <n v="47"/>
    <b v="1"/>
    <s v="music/rock"/>
    <n v="1.0162500000000001"/>
    <n v="982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d v="2012-01-16T00:00:00"/>
    <n v="1324329156"/>
    <x v="1633"/>
    <b v="0"/>
    <n v="58"/>
    <b v="1"/>
    <s v="music/rock"/>
    <n v="1"/>
    <n v="7032.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d v="2011-06-02T00:59:00"/>
    <n v="1303706001"/>
    <x v="1634"/>
    <b v="0"/>
    <n v="32"/>
    <b v="1"/>
    <s v="music/rock"/>
    <n v="1.0049999999999999"/>
    <n v="6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d v="2016-07-11T15:51:01"/>
    <n v="1463086261"/>
    <x v="1635"/>
    <b v="0"/>
    <n v="37"/>
    <b v="1"/>
    <s v="music/rock"/>
    <n v="1.2529999999999999"/>
    <n v="225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d v="2011-06-11T23:00:00"/>
    <n v="1304129088"/>
    <x v="1636"/>
    <b v="0"/>
    <n v="87"/>
    <b v="1"/>
    <s v="music/rock"/>
    <n v="1.0355555555555556"/>
    <n v="35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d v="2009-12-31T18:39:00"/>
    <n v="1257444140"/>
    <x v="1637"/>
    <b v="0"/>
    <n v="15"/>
    <b v="1"/>
    <s v="music/rock"/>
    <n v="1.038"/>
    <n v="2589.5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d v="2013-02-28T16:25:00"/>
    <n v="1358180968"/>
    <x v="1638"/>
    <b v="0"/>
    <n v="27"/>
    <b v="1"/>
    <s v="music/rock"/>
    <n v="1.05"/>
    <n v="784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d v="2012-03-03T10:39:25"/>
    <n v="1328197165"/>
    <x v="1639"/>
    <b v="0"/>
    <n v="19"/>
    <b v="1"/>
    <s v="music/rock"/>
    <n v="1"/>
    <n v="14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d v="2010-08-02T20:59:00"/>
    <n v="1279603955"/>
    <x v="1640"/>
    <b v="0"/>
    <n v="17"/>
    <b v="1"/>
    <s v="music/rock"/>
    <n v="1.6986000000000001"/>
    <n v="1239.7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d v="2014-12-19T09:19:04"/>
    <n v="1416406744"/>
    <x v="1641"/>
    <b v="0"/>
    <n v="26"/>
    <b v="1"/>
    <s v="music/pop"/>
    <n v="1.014"/>
    <n v="1607.2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d v="2011-06-13T19:35:27"/>
    <n v="1306283727"/>
    <x v="1642"/>
    <b v="0"/>
    <n v="28"/>
    <b v="1"/>
    <s v="music/pop"/>
    <n v="1"/>
    <n v="1867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d v="2012-09-24T14:46:52"/>
    <n v="1345924012"/>
    <x v="1643"/>
    <b v="0"/>
    <n v="37"/>
    <b v="1"/>
    <s v="music/pop"/>
    <n v="1.2470000000000001"/>
    <n v="37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d v="2012-11-21T21:26:00"/>
    <n v="1348363560"/>
    <x v="1644"/>
    <b v="0"/>
    <n v="128"/>
    <b v="1"/>
    <s v="music/pop"/>
    <n v="1.095"/>
    <n v="8592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d v="2013-09-18T09:49:00"/>
    <n v="1378306140"/>
    <x v="1645"/>
    <b v="0"/>
    <n v="10"/>
    <b v="1"/>
    <s v="music/pop"/>
    <n v="1.1080000000000001"/>
    <n v="824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3:11:00"/>
    <n v="1405248503"/>
    <x v="1646"/>
    <b v="0"/>
    <n v="83"/>
    <b v="1"/>
    <s v="music/pop"/>
    <n v="1.1020000000000001"/>
    <n v="387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d v="2012-06-09T04:49:37"/>
    <n v="1336643377"/>
    <x v="1647"/>
    <b v="0"/>
    <n v="46"/>
    <b v="1"/>
    <s v="music/pop"/>
    <n v="1.0471999999999999"/>
    <n v="372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d v="2011-03-20T10:54:42"/>
    <n v="1298048082"/>
    <x v="1648"/>
    <b v="0"/>
    <n v="90"/>
    <b v="1"/>
    <s v="music/pop"/>
    <n v="1.2526086956521738"/>
    <n v="4058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1:25:55"/>
    <n v="1396974355"/>
    <x v="1649"/>
    <b v="0"/>
    <n v="81"/>
    <b v="1"/>
    <s v="music/pop"/>
    <n v="1.0058763157894737"/>
    <n v="33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d v="2013-10-09T05:27:17"/>
    <n v="1378722437"/>
    <x v="1650"/>
    <b v="0"/>
    <n v="32"/>
    <b v="1"/>
    <s v="music/pop"/>
    <n v="1.4155"/>
    <n v="3326.66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1:59:00"/>
    <n v="1300916220"/>
    <x v="1651"/>
    <b v="0"/>
    <n v="20"/>
    <b v="1"/>
    <s v="music/pop"/>
    <n v="1.0075000000000001"/>
    <n v="242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d v="2013-11-24T07:49:53"/>
    <n v="1382701793"/>
    <x v="1652"/>
    <b v="0"/>
    <n v="70"/>
    <b v="1"/>
    <s v="music/pop"/>
    <n v="1.0066666666666666"/>
    <n v="3272.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d v="2011-04-24T15:01:36"/>
    <n v="1300996896"/>
    <x v="1653"/>
    <b v="0"/>
    <n v="168"/>
    <b v="1"/>
    <s v="music/pop"/>
    <n v="1.7423040000000001"/>
    <n v="6620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d v="2012-04-18T16:22:40"/>
    <n v="1332192160"/>
    <x v="1654"/>
    <b v="0"/>
    <n v="34"/>
    <b v="1"/>
    <s v="music/pop"/>
    <n v="1.199090909090909"/>
    <n v="5015.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d v="2012-04-05T13:00:20"/>
    <n v="1331060420"/>
    <x v="1655"/>
    <b v="0"/>
    <n v="48"/>
    <b v="1"/>
    <s v="music/pop"/>
    <n v="1.4286666666666668"/>
    <n v="173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17:17:32"/>
    <n v="1352845052"/>
    <x v="1656"/>
    <b v="0"/>
    <n v="48"/>
    <b v="1"/>
    <s v="music/pop"/>
    <n v="1.0033493333333334"/>
    <n v="4834.0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3:46:08"/>
    <n v="1335293168"/>
    <x v="1657"/>
    <b v="0"/>
    <n v="221"/>
    <b v="1"/>
    <s v="music/pop"/>
    <n v="1.0493380000000001"/>
    <n v="16879.28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d v="2012-12-18T09:20:00"/>
    <n v="1352524767"/>
    <x v="1658"/>
    <b v="0"/>
    <n v="107"/>
    <b v="1"/>
    <s v="music/pop"/>
    <n v="1.3223333333333334"/>
    <n v="17083.72499999999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d v="2013-12-17T07:00:00"/>
    <n v="1384811721"/>
    <x v="1659"/>
    <b v="0"/>
    <n v="45"/>
    <b v="1"/>
    <s v="music/pop"/>
    <n v="1.1279999999999999"/>
    <n v="424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d v="2016-04-30T16:59:00"/>
    <n v="1459355950"/>
    <x v="1660"/>
    <b v="0"/>
    <n v="36"/>
    <b v="1"/>
    <s v="music/pop"/>
    <n v="12.5375"/>
    <n v="783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d v="2016-01-17T16:00:00"/>
    <n v="1449359831"/>
    <x v="1661"/>
    <b v="0"/>
    <n v="101"/>
    <b v="1"/>
    <s v="music/pop"/>
    <n v="1.0250632911392406"/>
    <n v="4550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0:45:36"/>
    <n v="1320122736"/>
    <x v="1662"/>
    <b v="0"/>
    <n v="62"/>
    <b v="1"/>
    <s v="music/pop"/>
    <n v="1.026375"/>
    <n v="8154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d v="2015-01-31T19:31:47"/>
    <n v="1420158707"/>
    <x v="1663"/>
    <b v="0"/>
    <n v="32"/>
    <b v="1"/>
    <s v="music/pop"/>
    <n v="1.08"/>
    <n v="4645.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d v="2012-03-15T22:59:00"/>
    <n v="1328033818"/>
    <x v="1664"/>
    <b v="0"/>
    <n v="89"/>
    <b v="1"/>
    <s v="music/pop"/>
    <n v="1.2240879999999998"/>
    <n v="207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d v="2011-02-21T22:00:00"/>
    <n v="1295624113"/>
    <x v="1665"/>
    <b v="0"/>
    <n v="93"/>
    <b v="1"/>
    <s v="music/pop"/>
    <n v="1.1945714285714286"/>
    <n v="3620.609999999999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d v="2013-03-28T00:04:33"/>
    <n v="1361858673"/>
    <x v="1666"/>
    <b v="0"/>
    <n v="98"/>
    <b v="1"/>
    <s v="music/pop"/>
    <n v="1.6088"/>
    <n v="4101.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1:59:00"/>
    <n v="1392169298"/>
    <x v="1667"/>
    <b v="0"/>
    <n v="82"/>
    <b v="1"/>
    <s v="music/pop"/>
    <n v="1.2685294117647059"/>
    <n v="416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d v="2011-11-27T23:35:39"/>
    <n v="1319859339"/>
    <x v="1668"/>
    <b v="0"/>
    <n v="116"/>
    <b v="1"/>
    <s v="music/pop"/>
    <n v="1.026375"/>
    <n v="626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d v="2016-05-31T16:14:36"/>
    <n v="1459545276"/>
    <x v="1669"/>
    <b v="0"/>
    <n v="52"/>
    <b v="1"/>
    <s v="music/pop"/>
    <n v="1.3975"/>
    <n v="550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4T23:00:00"/>
    <n v="1273961999"/>
    <x v="1670"/>
    <b v="0"/>
    <n v="23"/>
    <b v="1"/>
    <s v="music/pop"/>
    <n v="1.026"/>
    <n v="1910.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d v="2016-08-01T08:03:34"/>
    <n v="1467464614"/>
    <x v="1671"/>
    <b v="0"/>
    <n v="77"/>
    <b v="1"/>
    <s v="music/pop"/>
    <n v="1.0067349999999999"/>
    <n v="1519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d v="2012-06-04T10:45:30"/>
    <n v="1336232730"/>
    <x v="1672"/>
    <b v="0"/>
    <n v="49"/>
    <b v="1"/>
    <s v="music/pop"/>
    <n v="1.1294117647058823"/>
    <n v="1966.735000000000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d v="2015-03-06T16:04:52"/>
    <n v="1423083892"/>
    <x v="1673"/>
    <b v="0"/>
    <n v="59"/>
    <b v="1"/>
    <s v="music/pop"/>
    <n v="1.2809523809523808"/>
    <n v="230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1:59:00"/>
    <n v="1468852306"/>
    <x v="1674"/>
    <b v="0"/>
    <n v="113"/>
    <b v="1"/>
    <s v="music/pop"/>
    <n v="2.0169999999999999"/>
    <n v="6387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d v="2011-10-16T17:03:00"/>
    <n v="1316194540"/>
    <x v="1675"/>
    <b v="0"/>
    <n v="34"/>
    <b v="1"/>
    <s v="music/pop"/>
    <n v="1.37416"/>
    <n v="5729.5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d v="2012-04-20T22:59:00"/>
    <n v="1330968347"/>
    <x v="1676"/>
    <b v="0"/>
    <n v="42"/>
    <b v="1"/>
    <s v="music/pop"/>
    <n v="1.1533333333333333"/>
    <n v="2417.0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d v="2016-04-16T00:59:00"/>
    <n v="1455615976"/>
    <x v="1677"/>
    <b v="0"/>
    <n v="42"/>
    <b v="1"/>
    <s v="music/pop"/>
    <n v="1.1166666666666667"/>
    <n v="508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d v="2014-02-06T15:31:11"/>
    <n v="1390509071"/>
    <x v="1678"/>
    <b v="0"/>
    <n v="49"/>
    <b v="1"/>
    <s v="music/pop"/>
    <n v="1.1839999999999999"/>
    <n v="42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1T20:39:05"/>
    <n v="1309311545"/>
    <x v="1679"/>
    <b v="0"/>
    <n v="56"/>
    <b v="1"/>
    <s v="music/pop"/>
    <n v="1.75"/>
    <n v="263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d v="2014-07-12T13:11:07"/>
    <n v="1402596667"/>
    <x v="1680"/>
    <b v="0"/>
    <n v="25"/>
    <b v="1"/>
    <s v="music/pop"/>
    <n v="1.175"/>
    <n v="233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8T21:00:00"/>
    <n v="1486522484"/>
    <x v="1681"/>
    <b v="0"/>
    <n v="884"/>
    <b v="0"/>
    <s v="music/faith"/>
    <n v="1.0142212307692309"/>
    <n v="33549.6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3T23:07:40"/>
    <n v="1486962460"/>
    <x v="1682"/>
    <b v="0"/>
    <n v="0"/>
    <b v="0"/>
    <s v="music/faith"/>
    <n v="0"/>
    <n v="32962.19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d v="2017-04-07T13:45:38"/>
    <n v="1489517138"/>
    <x v="1683"/>
    <b v="0"/>
    <n v="10"/>
    <b v="0"/>
    <s v="music/faith"/>
    <n v="0.21714285714285714"/>
    <n v="38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d v="2017-03-17T13:34:01"/>
    <n v="1487360041"/>
    <x v="1684"/>
    <b v="0"/>
    <n v="101"/>
    <b v="0"/>
    <s v="music/faith"/>
    <n v="1.0912500000000001"/>
    <n v="474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0:00:23"/>
    <n v="1487743223"/>
    <x v="1685"/>
    <b v="0"/>
    <n v="15"/>
    <b v="0"/>
    <s v="music/faith"/>
    <n v="1.0285714285714285"/>
    <n v="454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d v="2017-04-27T14:15:19"/>
    <n v="1488140119"/>
    <x v="1686"/>
    <b v="0"/>
    <n v="1"/>
    <b v="0"/>
    <s v="music/faith"/>
    <n v="3.5999999999999999E-3"/>
    <n v="18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15:15:00"/>
    <n v="1488935245"/>
    <x v="1687"/>
    <b v="0"/>
    <n v="39"/>
    <b v="0"/>
    <s v="music/faith"/>
    <n v="0.3125"/>
    <n v="1571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06:49:54"/>
    <n v="1489150194"/>
    <x v="1688"/>
    <b v="0"/>
    <n v="7"/>
    <b v="0"/>
    <s v="music/faith"/>
    <n v="0.443"/>
    <n v="2448.5"/>
    <x v="4"/>
    <x v="28"/>
  </r>
  <r>
    <n v="1689"/>
    <s v="Fly Away"/>
    <s v="Praising the Living God in the second half of life."/>
    <n v="2400"/>
    <n v="2400"/>
    <x v="3"/>
    <x v="0"/>
    <x v="0"/>
    <n v="1489700230"/>
    <d v="2017-03-16T16:37:10"/>
    <n v="1487111830"/>
    <x v="1689"/>
    <b v="0"/>
    <n v="14"/>
    <b v="0"/>
    <s v="music/faith"/>
    <n v="1"/>
    <n v="20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4:20:42"/>
    <n v="1488882042"/>
    <x v="1690"/>
    <b v="0"/>
    <n v="11"/>
    <b v="0"/>
    <s v="music/faith"/>
    <n v="0.254"/>
    <n v="151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2T20:00:00"/>
    <n v="1488387008"/>
    <x v="1691"/>
    <b v="0"/>
    <n v="38"/>
    <b v="0"/>
    <s v="music/faith"/>
    <n v="0.33473333333333333"/>
    <n v="5338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18:59:00"/>
    <n v="1487734667"/>
    <x v="1692"/>
    <b v="0"/>
    <n v="15"/>
    <b v="0"/>
    <s v="music/faith"/>
    <n v="0.47799999999999998"/>
    <n v="621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15:00:00"/>
    <n v="1489097112"/>
    <x v="1693"/>
    <b v="0"/>
    <n v="8"/>
    <b v="0"/>
    <s v="music/faith"/>
    <n v="9.3333333333333338E-2"/>
    <n v="13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6T23:36:00"/>
    <n v="1488038674"/>
    <x v="1694"/>
    <b v="0"/>
    <n v="1"/>
    <b v="0"/>
    <s v="music/faith"/>
    <n v="5.0000000000000001E-4"/>
    <n v="14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09T20:00:00"/>
    <n v="1488847514"/>
    <x v="1695"/>
    <b v="0"/>
    <n v="23"/>
    <b v="0"/>
    <s v="music/faith"/>
    <n v="0.11708333333333333"/>
    <n v="70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3-31T19:40:11"/>
    <n v="1488418811"/>
    <x v="1696"/>
    <b v="0"/>
    <n v="0"/>
    <b v="0"/>
    <s v="music/faith"/>
    <n v="0"/>
    <n v="702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18:47:28"/>
    <n v="1489193248"/>
    <x v="1697"/>
    <b v="0"/>
    <n v="22"/>
    <b v="0"/>
    <s v="music/faith"/>
    <n v="0.20208000000000001"/>
    <n v="12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5T22:33:00"/>
    <n v="1488430760"/>
    <x v="1698"/>
    <b v="0"/>
    <n v="0"/>
    <b v="0"/>
    <s v="music/faith"/>
    <n v="0"/>
    <n v="126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15:44:05"/>
    <n v="1489351445"/>
    <x v="1699"/>
    <b v="0"/>
    <n v="4"/>
    <b v="0"/>
    <s v="music/faith"/>
    <n v="4.2311459353574929E-2"/>
    <n v="10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3-31T23:00:00"/>
    <n v="1488418990"/>
    <x v="1700"/>
    <b v="0"/>
    <n v="79"/>
    <b v="0"/>
    <s v="music/faith"/>
    <n v="0.2606"/>
    <n v="271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d v="2015-01-15T10:56:45"/>
    <n v="1418745405"/>
    <x v="1701"/>
    <b v="0"/>
    <n v="2"/>
    <b v="0"/>
    <s v="music/faith"/>
    <n v="1.9801980198019802E-3"/>
    <n v="2611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d v="2015-03-30T14:52:30"/>
    <n v="1425156750"/>
    <x v="1702"/>
    <b v="0"/>
    <n v="1"/>
    <b v="0"/>
    <s v="music/faith"/>
    <n v="6.0606060606060605E-5"/>
    <n v="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d v="2015-08-31T01:45:37"/>
    <n v="1435819537"/>
    <x v="1703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d v="2015-02-15T22:21:13"/>
    <n v="1421464873"/>
    <x v="1704"/>
    <b v="0"/>
    <n v="11"/>
    <b v="0"/>
    <s v="music/faith"/>
    <n v="0.65100000000000002"/>
    <n v="67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d v="2015-09-09T11:00:00"/>
    <n v="1440807846"/>
    <x v="1705"/>
    <b v="0"/>
    <n v="0"/>
    <b v="0"/>
    <s v="music/faith"/>
    <n v="0"/>
    <n v="65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d v="2016-03-28T11:18:15"/>
    <n v="1456593495"/>
    <x v="1707"/>
    <b v="0"/>
    <n v="9"/>
    <b v="0"/>
    <s v="music/faith"/>
    <n v="9.74E-2"/>
    <n v="2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d v="2016-05-01T15:48:26"/>
    <n v="1458679706"/>
    <x v="1708"/>
    <b v="0"/>
    <n v="0"/>
    <b v="0"/>
    <s v="music/faith"/>
    <n v="0"/>
    <n v="243.5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d v="2014-08-31T14:39:00"/>
    <n v="1405949514"/>
    <x v="1709"/>
    <b v="0"/>
    <n v="4"/>
    <b v="0"/>
    <s v="music/faith"/>
    <n v="4.8571428571428571E-2"/>
    <n v="42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d v="2016-01-18T08:00:00"/>
    <n v="1449151888"/>
    <x v="1710"/>
    <b v="0"/>
    <n v="1"/>
    <b v="0"/>
    <s v="music/faith"/>
    <n v="6.7999999999999996E-3"/>
    <n v="59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0:30:34"/>
    <n v="1406907034"/>
    <x v="1711"/>
    <b v="0"/>
    <n v="2"/>
    <b v="0"/>
    <s v="music/faith"/>
    <n v="0.105"/>
    <n v="5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d v="2015-06-30T16:55:53"/>
    <n v="1430517353"/>
    <x v="1712"/>
    <b v="0"/>
    <n v="0"/>
    <b v="0"/>
    <s v="music/faith"/>
    <n v="0"/>
    <n v="52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d v="2014-10-05T14:13:32"/>
    <n v="1409944412"/>
    <x v="1713"/>
    <b v="0"/>
    <n v="1"/>
    <b v="0"/>
    <s v="music/faith"/>
    <n v="1.6666666666666666E-2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d v="2015-05-01T17:02:41"/>
    <n v="1427925761"/>
    <x v="1714"/>
    <b v="0"/>
    <n v="17"/>
    <b v="0"/>
    <s v="music/faith"/>
    <n v="7.868E-2"/>
    <n v="1008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d v="2015-03-30T22:22:00"/>
    <n v="1425186785"/>
    <x v="1715"/>
    <b v="0"/>
    <n v="2"/>
    <b v="0"/>
    <s v="music/faith"/>
    <n v="2.2000000000000001E-3"/>
    <n v="98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d v="2016-12-09T09:51:39"/>
    <n v="1477835499"/>
    <x v="1716"/>
    <b v="0"/>
    <n v="3"/>
    <b v="0"/>
    <s v="music/faith"/>
    <n v="7.4999999999999997E-2"/>
    <n v="80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d v="2016-04-20T23:00:00"/>
    <n v="1459467238"/>
    <x v="1717"/>
    <b v="0"/>
    <n v="41"/>
    <b v="0"/>
    <s v="music/faith"/>
    <n v="0.42725880551301687"/>
    <n v="772.5"/>
    <x v="4"/>
    <x v="28"/>
  </r>
  <r>
    <n v="1718"/>
    <s v="The Prodigal Son"/>
    <s v="A melody for the galaxy."/>
    <n v="35000"/>
    <n v="75"/>
    <x v="2"/>
    <x v="0"/>
    <x v="0"/>
    <n v="1463201940"/>
    <d v="2016-05-13T23:59:00"/>
    <n v="1459435149"/>
    <x v="1718"/>
    <b v="0"/>
    <n v="2"/>
    <b v="0"/>
    <s v="music/faith"/>
    <n v="2.142857142857143E-3"/>
    <n v="73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d v="2014-09-17T07:49:51"/>
    <n v="1408366191"/>
    <x v="1719"/>
    <b v="0"/>
    <n v="3"/>
    <b v="0"/>
    <s v="music/faith"/>
    <n v="8.7500000000000008E-3"/>
    <n v="5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d v="2014-11-09T14:47:51"/>
    <n v="1412966871"/>
    <x v="1720"/>
    <b v="0"/>
    <n v="8"/>
    <b v="0"/>
    <s v="music/faith"/>
    <n v="5.6250000000000001E-2"/>
    <n v="13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d v="2015-12-11T06:04:23"/>
    <n v="1447239863"/>
    <x v="1721"/>
    <b v="0"/>
    <n v="0"/>
    <b v="0"/>
    <s v="music/faith"/>
    <n v="0"/>
    <n v="112.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d v="2016-04-02T19:10:00"/>
    <n v="1456441429"/>
    <x v="1722"/>
    <b v="0"/>
    <n v="1"/>
    <b v="0"/>
    <s v="music/faith"/>
    <n v="3.4722222222222224E-4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d v="2015-07-01T01:00:00"/>
    <n v="1430855315"/>
    <x v="1723"/>
    <b v="0"/>
    <n v="3"/>
    <b v="0"/>
    <s v="music/faith"/>
    <n v="6.5000000000000002E-2"/>
    <n v="325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d v="2014-10-30T17:22:42"/>
    <n v="1412115762"/>
    <x v="1724"/>
    <b v="0"/>
    <n v="4"/>
    <b v="0"/>
    <s v="music/faith"/>
    <n v="5.8333333333333336E-3"/>
    <n v="342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d v="2014-08-24T18:14:09"/>
    <n v="1406330049"/>
    <x v="1725"/>
    <b v="0"/>
    <n v="9"/>
    <b v="0"/>
    <s v="music/faith"/>
    <n v="0.10181818181818182"/>
    <n v="297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d v="2014-06-27T17:04:24"/>
    <n v="1401401064"/>
    <x v="1726"/>
    <b v="0"/>
    <n v="16"/>
    <b v="0"/>
    <s v="music/faith"/>
    <n v="0.33784615384615385"/>
    <n v="137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d v="2015-04-05T06:00:00"/>
    <n v="1423520177"/>
    <x v="1727"/>
    <b v="0"/>
    <n v="1"/>
    <b v="0"/>
    <s v="music/faith"/>
    <n v="3.3333333333333332E-4"/>
    <n v="1098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d v="2015-10-21T10:01:14"/>
    <n v="1442847674"/>
    <x v="1728"/>
    <b v="0"/>
    <n v="7"/>
    <b v="0"/>
    <s v="music/faith"/>
    <n v="0.68400000000000005"/>
    <n v="4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d v="2016-06-09T20:15:06"/>
    <n v="1460337306"/>
    <x v="1729"/>
    <b v="0"/>
    <n v="0"/>
    <b v="0"/>
    <s v="music/faith"/>
    <n v="0"/>
    <n v="427.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d v="2015-05-07T19:52:36"/>
    <n v="1428454356"/>
    <x v="1734"/>
    <b v="0"/>
    <n v="1"/>
    <b v="0"/>
    <s v="music/faith"/>
    <n v="2.2222222222222223E-4"/>
    <n v="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d v="2016-08-07T14:32:25"/>
    <n v="1468006345"/>
    <x v="1735"/>
    <b v="0"/>
    <n v="2"/>
    <b v="0"/>
    <s v="music/faith"/>
    <n v="0.11"/>
    <n v="55.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d v="2015-11-08T16:40:33"/>
    <n v="1444423233"/>
    <x v="1736"/>
    <b v="0"/>
    <n v="1"/>
    <b v="0"/>
    <s v="music/faith"/>
    <n v="7.3333333333333332E-3"/>
    <n v="6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d v="2015-07-20T17:46:32"/>
    <n v="1434840392"/>
    <x v="1737"/>
    <b v="0"/>
    <n v="15"/>
    <b v="0"/>
    <s v="music/faith"/>
    <n v="0.21249999999999999"/>
    <n v="436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d v="2014-10-02T15:59:02"/>
    <n v="1409691542"/>
    <x v="1738"/>
    <b v="0"/>
    <n v="1"/>
    <b v="0"/>
    <s v="music/faith"/>
    <n v="4.0000000000000001E-3"/>
    <n v="4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d v="2016-05-04T14:58:52"/>
    <n v="1457297932"/>
    <x v="1739"/>
    <b v="0"/>
    <n v="1"/>
    <b v="0"/>
    <s v="music/faith"/>
    <n v="1E-3"/>
    <n v="1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d v="2015-07-16T14:37:02"/>
    <n v="1434483422"/>
    <x v="1740"/>
    <b v="0"/>
    <n v="0"/>
    <b v="0"/>
    <s v="music/faith"/>
    <n v="0"/>
    <n v="0.5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d v="2015-06-10T10:04:31"/>
    <n v="1430060671"/>
    <x v="1741"/>
    <b v="0"/>
    <n v="52"/>
    <b v="1"/>
    <s v="photography/photobooks"/>
    <n v="1.1083333333333334"/>
    <n v="6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16:00:00"/>
    <n v="1481058170"/>
    <x v="1742"/>
    <b v="0"/>
    <n v="34"/>
    <b v="1"/>
    <s v="photography/photobooks"/>
    <n v="1.0874999999999999"/>
    <n v="1752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d v="2016-08-26T22:59:00"/>
    <n v="1470348775"/>
    <x v="1743"/>
    <b v="0"/>
    <n v="67"/>
    <b v="1"/>
    <s v="photography/photobooks"/>
    <n v="1.0041666666666667"/>
    <n v="4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08:31:17"/>
    <n v="1421937077"/>
    <x v="1744"/>
    <b v="0"/>
    <n v="70"/>
    <b v="1"/>
    <s v="photography/photobooks"/>
    <n v="1.1845454545454546"/>
    <n v="627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d v="2016-12-21T21:00:00"/>
    <n v="1479276838"/>
    <x v="1745"/>
    <b v="0"/>
    <n v="89"/>
    <b v="1"/>
    <s v="photography/photobooks"/>
    <n v="1.1401428571428571"/>
    <n v="724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d v="2016-11-23T21:00:00"/>
    <n v="1477368867"/>
    <x v="1746"/>
    <b v="0"/>
    <n v="107"/>
    <b v="1"/>
    <s v="photography/photobooks"/>
    <n v="1.4810000000000001"/>
    <n v="1509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d v="2015-11-13T10:00:00"/>
    <n v="1444904830"/>
    <x v="1747"/>
    <b v="0"/>
    <n v="159"/>
    <b v="1"/>
    <s v="photography/photobooks"/>
    <n v="1.0495555555555556"/>
    <n v="15830.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d v="2015-09-02T17:49:03"/>
    <n v="1438642143"/>
    <x v="1748"/>
    <b v="0"/>
    <n v="181"/>
    <b v="1"/>
    <s v="photography/photobooks"/>
    <n v="1.29948"/>
    <n v="3721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d v="2017-03-01T14:00:00"/>
    <n v="1485213921"/>
    <x v="1749"/>
    <b v="0"/>
    <n v="131"/>
    <b v="1"/>
    <s v="photography/photobooks"/>
    <n v="1.2348756218905472"/>
    <n v="38692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15:05:04"/>
    <n v="1458936304"/>
    <x v="1750"/>
    <b v="0"/>
    <n v="125"/>
    <b v="1"/>
    <s v="photography/photobooks"/>
    <n v="2.0162"/>
    <n v="11245.7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d v="2015-03-19T12:45:23"/>
    <n v="1424198723"/>
    <x v="1751"/>
    <b v="0"/>
    <n v="61"/>
    <b v="1"/>
    <s v="photography/photobooks"/>
    <n v="1.0289999999999999"/>
    <n v="10185.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d v="2016-10-14T01:04:42"/>
    <n v="1473833082"/>
    <x v="1752"/>
    <b v="0"/>
    <n v="90"/>
    <b v="1"/>
    <s v="photography/photobooks"/>
    <n v="2.6016666666666666"/>
    <n v="67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d v="2016-03-21T11:59:28"/>
    <n v="1455991168"/>
    <x v="1753"/>
    <b v="0"/>
    <n v="35"/>
    <b v="1"/>
    <s v="photography/photobooks"/>
    <n v="1.08"/>
    <n v="966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d v="2015-04-03T15:02:33"/>
    <n v="1425502953"/>
    <x v="1754"/>
    <b v="0"/>
    <n v="90"/>
    <b v="1"/>
    <s v="photography/photobooks"/>
    <n v="1.1052941176470588"/>
    <n v="1279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d v="2015-10-05T13:56:01"/>
    <n v="1441479361"/>
    <x v="1755"/>
    <b v="0"/>
    <n v="4"/>
    <b v="1"/>
    <s v="photography/photobooks"/>
    <n v="1.2"/>
    <n v="4712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d v="2016-08-28T23:01:09"/>
    <n v="1468987269"/>
    <x v="1756"/>
    <b v="0"/>
    <n v="120"/>
    <b v="1"/>
    <s v="photography/photobooks"/>
    <n v="1.0282909090909091"/>
    <n v="2842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d v="2017-01-28T14:29:00"/>
    <n v="1483041083"/>
    <x v="1757"/>
    <b v="0"/>
    <n v="14"/>
    <b v="1"/>
    <s v="photography/photobooks"/>
    <n v="1.1599999999999999"/>
    <n v="5727.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d v="2016-07-14T17:56:32"/>
    <n v="1463352992"/>
    <x v="1758"/>
    <b v="0"/>
    <n v="27"/>
    <b v="1"/>
    <s v="photography/photobooks"/>
    <n v="1.147"/>
    <n v="3473.5"/>
    <x v="8"/>
    <x v="20"/>
  </r>
  <r>
    <n v="1759"/>
    <s v="Death Valley"/>
    <s v="Death Valley will be the first photo book of Andi State"/>
    <n v="5000"/>
    <n v="5330"/>
    <x v="0"/>
    <x v="0"/>
    <x v="0"/>
    <n v="1427309629"/>
    <d v="2015-03-25T13:53:49"/>
    <n v="1425585229"/>
    <x v="1759"/>
    <b v="0"/>
    <n v="49"/>
    <b v="1"/>
    <s v="photography/photobooks"/>
    <n v="1.0660000000000001"/>
    <n v="3238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d v="2016-02-25T11:08:33"/>
    <n v="1454688513"/>
    <x v="1760"/>
    <b v="0"/>
    <n v="102"/>
    <b v="1"/>
    <s v="photography/photobooks"/>
    <n v="1.6544000000000001"/>
    <n v="680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d v="2015-09-12T08:37:40"/>
    <n v="1437745060"/>
    <x v="1761"/>
    <b v="0"/>
    <n v="3"/>
    <b v="1"/>
    <s v="photography/photobooks"/>
    <n v="1.55"/>
    <n v="4213.5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d v="2016-03-11T18:34:05"/>
    <n v="1455147245"/>
    <x v="1762"/>
    <b v="0"/>
    <n v="25"/>
    <b v="1"/>
    <s v="photography/photobooks"/>
    <n v="8.85"/>
    <n v="5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d v="2016-10-23T15:50:40"/>
    <n v="1474663840"/>
    <x v="1763"/>
    <b v="0"/>
    <n v="118"/>
    <b v="1"/>
    <s v="photography/photobooks"/>
    <n v="1.0190833333333333"/>
    <n v="655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d v="2014-08-03T06:39:39"/>
    <n v="1404560379"/>
    <x v="1764"/>
    <b v="1"/>
    <n v="39"/>
    <b v="0"/>
    <s v="photography/photobooks"/>
    <n v="0.19600000000000001"/>
    <n v="7192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18:31:52"/>
    <n v="1405380712"/>
    <x v="1765"/>
    <b v="1"/>
    <n v="103"/>
    <b v="0"/>
    <s v="photography/photobooks"/>
    <n v="0.59467839999999994"/>
    <n v="4794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d v="2014-08-25T15:38:08"/>
    <n v="1407184688"/>
    <x v="1766"/>
    <b v="1"/>
    <n v="0"/>
    <b v="0"/>
    <s v="photography/photobooks"/>
    <n v="0"/>
    <n v="3716.7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d v="2014-08-03T10:48:04"/>
    <n v="1404488884"/>
    <x v="1767"/>
    <b v="1"/>
    <n v="39"/>
    <b v="0"/>
    <s v="photography/photobooks"/>
    <n v="0.4572"/>
    <n v="11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d v="2014-09-27T08:27:24"/>
    <n v="1406640444"/>
    <x v="1768"/>
    <b v="1"/>
    <n v="15"/>
    <b v="0"/>
    <s v="photography/photobooks"/>
    <n v="3.7400000000000003E-2"/>
    <n v="1236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d v="2015-01-13T14:39:19"/>
    <n v="1418585959"/>
    <x v="1769"/>
    <b v="1"/>
    <n v="22"/>
    <b v="0"/>
    <s v="photography/photobooks"/>
    <n v="2.7025E-2"/>
    <n v="63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3:43:14"/>
    <n v="1410288194"/>
    <x v="1770"/>
    <b v="1"/>
    <n v="92"/>
    <b v="0"/>
    <s v="photography/photobooks"/>
    <n v="0.56514285714285717"/>
    <n v="7463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d v="2014-10-23T18:30:40"/>
    <n v="1411515040"/>
    <x v="1771"/>
    <b v="1"/>
    <n v="25"/>
    <b v="0"/>
    <s v="photography/photobooks"/>
    <n v="0.21309523809523809"/>
    <n v="7370.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d v="2014-07-06T12:13:56"/>
    <n v="1399482836"/>
    <x v="1772"/>
    <b v="1"/>
    <n v="19"/>
    <b v="0"/>
    <s v="photography/photobooks"/>
    <n v="0.156"/>
    <n v="876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3:14:58"/>
    <n v="1417803298"/>
    <x v="1773"/>
    <b v="1"/>
    <n v="19"/>
    <b v="0"/>
    <s v="photography/photobooks"/>
    <n v="6.2566666666666673E-2"/>
    <n v="1367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d v="2014-11-29T09:59:00"/>
    <n v="1413609292"/>
    <x v="1774"/>
    <b v="1"/>
    <n v="13"/>
    <b v="0"/>
    <s v="photography/photobooks"/>
    <n v="0.4592"/>
    <n v="1512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d v="2014-10-24T18:26:00"/>
    <n v="1410305160"/>
    <x v="1775"/>
    <b v="1"/>
    <n v="124"/>
    <b v="0"/>
    <s v="photography/photobooks"/>
    <n v="0.65101538461538466"/>
    <n v="1115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d v="2014-10-29T17:57:51"/>
    <n v="1411513071"/>
    <x v="1776"/>
    <b v="1"/>
    <n v="4"/>
    <b v="0"/>
    <s v="photography/photobooks"/>
    <n v="6.7000000000000004E-2"/>
    <n v="10746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d v="2015-02-20T03:34:13"/>
    <n v="1421829253"/>
    <x v="1777"/>
    <b v="1"/>
    <n v="10"/>
    <b v="0"/>
    <s v="photography/photobooks"/>
    <n v="0.135625"/>
    <n v="49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d v="2015-03-27T14:43:15"/>
    <n v="1423600995"/>
    <x v="1778"/>
    <b v="1"/>
    <n v="15"/>
    <b v="0"/>
    <s v="photography/photobooks"/>
    <n v="1.9900000000000001E-2"/>
    <n v="82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d v="2016-09-02T11:36:20"/>
    <n v="1470242180"/>
    <x v="1779"/>
    <b v="1"/>
    <n v="38"/>
    <b v="0"/>
    <s v="photography/photobooks"/>
    <n v="0.36236363636363639"/>
    <n v="2490.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d v="2016-07-02T09:25:10"/>
    <n v="1462285510"/>
    <x v="1780"/>
    <b v="1"/>
    <n v="152"/>
    <b v="0"/>
    <s v="photography/photobooks"/>
    <n v="0.39743333333333336"/>
    <n v="7954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d v="2016-09-15T09:49:05"/>
    <n v="1471272545"/>
    <x v="1781"/>
    <b v="1"/>
    <n v="24"/>
    <b v="0"/>
    <s v="photography/photobooks"/>
    <n v="0.25763636363636366"/>
    <n v="667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d v="2016-02-21T08:48:09"/>
    <n v="1453211289"/>
    <x v="1782"/>
    <b v="1"/>
    <n v="76"/>
    <b v="0"/>
    <s v="photography/photobooks"/>
    <n v="0.15491428571428573"/>
    <n v="3419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17:47:58"/>
    <n v="1429656478"/>
    <x v="1783"/>
    <b v="1"/>
    <n v="185"/>
    <b v="0"/>
    <s v="photography/photobooks"/>
    <n v="0.236925"/>
    <n v="7449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d v="2015-01-30T22:25:00"/>
    <n v="1419954240"/>
    <x v="1784"/>
    <b v="1"/>
    <n v="33"/>
    <b v="0"/>
    <s v="photography/photobooks"/>
    <n v="0.39760000000000001"/>
    <n v="5732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d v="2014-10-15T19:00:00"/>
    <n v="1410750855"/>
    <x v="1785"/>
    <b v="1"/>
    <n v="108"/>
    <b v="0"/>
    <s v="photography/photobooks"/>
    <n v="0.20220833333333332"/>
    <n v="342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d v="2014-12-15T08:12:57"/>
    <n v="1416057177"/>
    <x v="1786"/>
    <b v="1"/>
    <n v="29"/>
    <b v="0"/>
    <s v="photography/photobooks"/>
    <n v="0.47631578947368419"/>
    <n v="287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d v="2015-04-04T09:43:57"/>
    <n v="1425570237"/>
    <x v="1787"/>
    <b v="1"/>
    <n v="24"/>
    <b v="0"/>
    <s v="photography/photobooks"/>
    <n v="0.15329999999999999"/>
    <n v="121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d v="2014-10-31T17:45:42"/>
    <n v="1412203542"/>
    <x v="1788"/>
    <b v="1"/>
    <n v="4"/>
    <b v="0"/>
    <s v="photography/photobooks"/>
    <n v="1.3818181818181818E-2"/>
    <n v="804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d v="2015-01-12T01:00:03"/>
    <n v="1415858403"/>
    <x v="1789"/>
    <b v="1"/>
    <n v="4"/>
    <b v="0"/>
    <s v="photography/photobooks"/>
    <n v="5.0000000000000001E-3"/>
    <n v="5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d v="2015-02-05T11:11:18"/>
    <n v="1420560678"/>
    <x v="1790"/>
    <b v="1"/>
    <n v="15"/>
    <b v="0"/>
    <s v="photography/photobooks"/>
    <n v="4.9575757575757579E-2"/>
    <n v="838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d v="2015-01-29T12:46:05"/>
    <n v="1417369565"/>
    <x v="1791"/>
    <b v="1"/>
    <n v="4"/>
    <b v="0"/>
    <s v="photography/photobooks"/>
    <n v="3.5666666666666666E-2"/>
    <n v="871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d v="2015-08-10T01:59:00"/>
    <n v="1435970682"/>
    <x v="1792"/>
    <b v="1"/>
    <n v="139"/>
    <b v="0"/>
    <s v="photography/photobooks"/>
    <n v="0.61124000000000001"/>
    <n v="76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d v="2014-11-27T17:24:00"/>
    <n v="1414531440"/>
    <x v="1793"/>
    <b v="1"/>
    <n v="2"/>
    <b v="0"/>
    <s v="photography/photobooks"/>
    <n v="1.3333333333333334E-2"/>
    <n v="7660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08:13:42"/>
    <n v="1420636422"/>
    <x v="1794"/>
    <b v="1"/>
    <n v="18"/>
    <b v="0"/>
    <s v="photography/photobooks"/>
    <n v="0.11077777777777778"/>
    <n v="51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d v="2016-10-14T11:00:00"/>
    <n v="1473922541"/>
    <x v="1795"/>
    <b v="1"/>
    <n v="81"/>
    <b v="0"/>
    <s v="photography/photobooks"/>
    <n v="0.38735714285714284"/>
    <n v="5921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05:32:46"/>
    <n v="1464172366"/>
    <x v="1796"/>
    <b v="1"/>
    <n v="86"/>
    <b v="0"/>
    <s v="photography/photobooks"/>
    <n v="0.22052631578947368"/>
    <n v="751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d v="2016-12-15T08:39:49"/>
    <n v="1479217189"/>
    <x v="1797"/>
    <b v="1"/>
    <n v="140"/>
    <b v="0"/>
    <s v="photography/photobooks"/>
    <n v="0.67549999999999999"/>
    <n v="5472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d v="2016-02-04T02:50:33"/>
    <n v="1449388233"/>
    <x v="1798"/>
    <b v="1"/>
    <n v="37"/>
    <b v="0"/>
    <s v="photography/photobooks"/>
    <n v="0.136375"/>
    <n v="4468.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d v="2014-11-11T16:13:28"/>
    <n v="1414008808"/>
    <x v="1799"/>
    <b v="1"/>
    <n v="6"/>
    <b v="0"/>
    <s v="photography/photobooks"/>
    <n v="1.7457500000000001E-2"/>
    <n v="1125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09:32:50"/>
    <n v="1473517970"/>
    <x v="1800"/>
    <b v="1"/>
    <n v="113"/>
    <b v="0"/>
    <s v="photography/photobooks"/>
    <n v="0.20449632511889321"/>
    <n v="4764.91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d v="2015-12-15T07:10:00"/>
    <n v="1447429868"/>
    <x v="1801"/>
    <b v="1"/>
    <n v="37"/>
    <b v="0"/>
    <s v="photography/photobooks"/>
    <n v="0.13852941176470587"/>
    <n v="5907.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d v="2015-06-27T16:59:00"/>
    <n v="1433416830"/>
    <x v="1802"/>
    <b v="1"/>
    <n v="18"/>
    <b v="0"/>
    <s v="photography/photobooks"/>
    <n v="0.48485714285714288"/>
    <n v="202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d v="2015-02-13T20:43:02"/>
    <n v="1421199782"/>
    <x v="1803"/>
    <b v="1"/>
    <n v="75"/>
    <b v="0"/>
    <s v="photography/photobooks"/>
    <n v="0.308"/>
    <n v="3543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d v="2015-11-14T12:16:44"/>
    <n v="1444061804"/>
    <x v="1804"/>
    <b v="1"/>
    <n v="52"/>
    <b v="0"/>
    <s v="photography/photobooks"/>
    <n v="0.35174193548387095"/>
    <n v="542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d v="2015-10-02T13:00:00"/>
    <n v="1441048658"/>
    <x v="1805"/>
    <b v="1"/>
    <n v="122"/>
    <b v="0"/>
    <s v="photography/photobooks"/>
    <n v="0.36404444444444445"/>
    <n v="6821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d v="2014-09-30T10:19:09"/>
    <n v="1409066349"/>
    <x v="1806"/>
    <b v="1"/>
    <n v="8"/>
    <b v="0"/>
    <s v="photography/photobooks"/>
    <n v="2.955E-2"/>
    <n v="4391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d v="2014-09-27T20:38:33"/>
    <n v="1409276313"/>
    <x v="1807"/>
    <b v="1"/>
    <n v="8"/>
    <b v="0"/>
    <s v="photography/photobooks"/>
    <n v="0.1106"/>
    <n v="57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1:20:30"/>
    <n v="1483806030"/>
    <x v="1808"/>
    <b v="1"/>
    <n v="96"/>
    <b v="0"/>
    <s v="photography/photobooks"/>
    <n v="0.41407142857142859"/>
    <n v="6073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d v="2015-03-01T16:47:19"/>
    <n v="1422222439"/>
    <x v="1809"/>
    <b v="1"/>
    <n v="9"/>
    <b v="0"/>
    <s v="photography/photobooks"/>
    <n v="0.10857142857142857"/>
    <n v="5987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d v="2014-08-21T16:50:26"/>
    <n v="1407621026"/>
    <x v="1810"/>
    <b v="0"/>
    <n v="2"/>
    <b v="0"/>
    <s v="photography/photobooks"/>
    <n v="3.3333333333333333E-2"/>
    <n v="19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d v="2014-10-23T23:00:00"/>
    <n v="1408962270"/>
    <x v="1811"/>
    <b v="0"/>
    <n v="26"/>
    <b v="0"/>
    <s v="photography/photobooks"/>
    <n v="7.407407407407407E-4"/>
    <n v="27.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d v="2016-07-03T02:38:56"/>
    <n v="1464939536"/>
    <x v="1812"/>
    <b v="0"/>
    <n v="23"/>
    <b v="0"/>
    <s v="photography/photobooks"/>
    <n v="0.13307692307692306"/>
    <n v="45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d v="2014-08-08T16:20:12"/>
    <n v="1404940812"/>
    <x v="1813"/>
    <b v="0"/>
    <n v="0"/>
    <b v="0"/>
    <s v="photography/photobooks"/>
    <n v="0"/>
    <n v="432.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d v="2015-02-28T02:32:16"/>
    <n v="1422516736"/>
    <x v="1814"/>
    <b v="0"/>
    <n v="140"/>
    <b v="0"/>
    <s v="photography/photobooks"/>
    <n v="0.49183333333333334"/>
    <n v="2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d v="2015-07-01T16:45:37"/>
    <n v="1434577537"/>
    <x v="1815"/>
    <b v="0"/>
    <n v="0"/>
    <b v="0"/>
    <s v="photography/photobooks"/>
    <n v="0"/>
    <n v="295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d v="2016-07-25T14:00:00"/>
    <n v="1467061303"/>
    <x v="1816"/>
    <b v="0"/>
    <n v="6"/>
    <b v="0"/>
    <s v="photography/photobooks"/>
    <n v="2.036E-2"/>
    <n v="2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d v="2017-01-30T01:59:00"/>
    <n v="1480607607"/>
    <x v="1817"/>
    <b v="0"/>
    <n v="100"/>
    <b v="0"/>
    <s v="photography/photobooks"/>
    <n v="0.52327777777777773"/>
    <n v="496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d v="2015-04-02T23:37:30"/>
    <n v="1425447450"/>
    <x v="1818"/>
    <b v="0"/>
    <n v="0"/>
    <b v="0"/>
    <s v="photography/photobooks"/>
    <n v="0"/>
    <n v="4709.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d v="2014-07-30T13:03:16"/>
    <n v="1404151396"/>
    <x v="1819"/>
    <b v="0"/>
    <n v="4"/>
    <b v="0"/>
    <s v="photography/photobooks"/>
    <n v="2.0833333333333332E-2"/>
    <n v="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d v="2015-03-31T20:01:30"/>
    <n v="1425261690"/>
    <x v="1820"/>
    <b v="0"/>
    <n v="8"/>
    <b v="0"/>
    <s v="photography/photobooks"/>
    <n v="6.565384615384616E-2"/>
    <n v="8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d v="2012-03-03T02:39:27"/>
    <n v="1326872367"/>
    <x v="1821"/>
    <b v="0"/>
    <n v="57"/>
    <b v="1"/>
    <s v="music/rock"/>
    <n v="1.3489"/>
    <n v="2539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d v="2014-01-31T14:01:00"/>
    <n v="1388084862"/>
    <x v="1822"/>
    <b v="0"/>
    <n v="11"/>
    <b v="1"/>
    <s v="music/rock"/>
    <n v="1"/>
    <n v="1836.1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d v="2012-10-24T11:26:16"/>
    <n v="1348503976"/>
    <x v="1823"/>
    <b v="0"/>
    <n v="33"/>
    <b v="1"/>
    <s v="music/rock"/>
    <n v="1.1585714285714286"/>
    <n v="555.5"/>
    <x v="4"/>
    <x v="11"/>
  </r>
  <r>
    <n v="1824"/>
    <s v="Tin Man's Broken Wisdom Fund"/>
    <s v="cd fund raiser"/>
    <n v="3000"/>
    <n v="3002"/>
    <x v="0"/>
    <x v="0"/>
    <x v="0"/>
    <n v="1389146880"/>
    <d v="2014-01-07T21:08:00"/>
    <n v="1387403967"/>
    <x v="1824"/>
    <b v="0"/>
    <n v="40"/>
    <b v="1"/>
    <s v="music/rock"/>
    <n v="1.0006666666666666"/>
    <n v="1906.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15:01:43"/>
    <n v="1371585703"/>
    <x v="1825"/>
    <b v="0"/>
    <n v="50"/>
    <b v="1"/>
    <s v="music/rock"/>
    <n v="1.0505"/>
    <n v="2551.5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d v="2014-02-17T17:10:17"/>
    <n v="1390083017"/>
    <x v="1826"/>
    <b v="0"/>
    <n v="38"/>
    <b v="1"/>
    <s v="music/rock"/>
    <n v="1.01"/>
    <n v="2060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2:49:21"/>
    <n v="1294818561"/>
    <x v="1827"/>
    <b v="0"/>
    <n v="96"/>
    <b v="1"/>
    <s v="music/rock"/>
    <n v="1.0066250000000001"/>
    <n v="503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17:00:00"/>
    <n v="1396906530"/>
    <x v="1828"/>
    <b v="0"/>
    <n v="48"/>
    <b v="1"/>
    <s v="music/rock"/>
    <n v="1.0016"/>
    <n v="14042.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d v="2011-01-21T17:00:00"/>
    <n v="1291428371"/>
    <x v="1829"/>
    <b v="0"/>
    <n v="33"/>
    <b v="1"/>
    <s v="music/rock"/>
    <n v="1.6668333333333334"/>
    <n v="11266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d v="2014-02-24T11:25:07"/>
    <n v="1390667107"/>
    <x v="1830"/>
    <b v="0"/>
    <n v="226"/>
    <b v="1"/>
    <s v="music/rock"/>
    <n v="1.0153333333333334"/>
    <n v="8865.12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d v="2012-05-12T18:54:23"/>
    <n v="1335570863"/>
    <x v="1831"/>
    <b v="0"/>
    <n v="14"/>
    <b v="1"/>
    <s v="music/rock"/>
    <n v="1.03"/>
    <n v="81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d v="2011-03-04T07:57:07"/>
    <n v="1296651427"/>
    <x v="1832"/>
    <b v="0"/>
    <n v="20"/>
    <b v="1"/>
    <s v="music/rock"/>
    <n v="1.4285714285714286"/>
    <n v="76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d v="2013-03-02T02:59:00"/>
    <n v="1359421403"/>
    <x v="1833"/>
    <b v="0"/>
    <n v="25"/>
    <b v="1"/>
    <s v="music/rock"/>
    <n v="2.625"/>
    <n v="775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d v="2015-01-24T18:08:15"/>
    <n v="1418684895"/>
    <x v="1834"/>
    <b v="0"/>
    <n v="90"/>
    <b v="1"/>
    <s v="music/rock"/>
    <n v="1.1805000000000001"/>
    <n v="642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d v="2016-03-31T10:51:11"/>
    <n v="1456851071"/>
    <x v="1835"/>
    <b v="0"/>
    <n v="11"/>
    <b v="1"/>
    <s v="music/rock"/>
    <n v="1.04"/>
    <n v="6162.5"/>
    <x v="4"/>
    <x v="11"/>
  </r>
  <r>
    <n v="1836"/>
    <s v="KICKSTART OUR &lt;+3"/>
    <s v="Help fund our 2013 Sound &amp; Lighting Touring rig!"/>
    <n v="5000"/>
    <n v="10017"/>
    <x v="0"/>
    <x v="0"/>
    <x v="0"/>
    <n v="1361129129"/>
    <d v="2013-02-17T14:25:29"/>
    <n v="1359660329"/>
    <x v="1836"/>
    <b v="0"/>
    <n v="55"/>
    <b v="1"/>
    <s v="music/rock"/>
    <n v="2.0034000000000001"/>
    <n v="526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7T19:08:55"/>
    <n v="1326848935"/>
    <x v="1837"/>
    <b v="0"/>
    <n v="30"/>
    <b v="1"/>
    <s v="music/rock"/>
    <n v="3.0683333333333334"/>
    <n v="592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d v="2011-09-30T22:00:00"/>
    <n v="1314989557"/>
    <x v="1838"/>
    <b v="0"/>
    <n v="28"/>
    <b v="1"/>
    <s v="music/rock"/>
    <n v="1.00149"/>
    <n v="1421.24499999999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d v="2016-10-01T12:19:42"/>
    <n v="1472750382"/>
    <x v="1839"/>
    <b v="0"/>
    <n v="45"/>
    <b v="1"/>
    <s v="music/rock"/>
    <n v="2.0529999999999999"/>
    <n v="1527.244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d v="2013-05-06T23:59:00"/>
    <n v="1366251510"/>
    <x v="1840"/>
    <b v="0"/>
    <n v="13"/>
    <b v="1"/>
    <s v="music/rock"/>
    <n v="1.0888888888888888"/>
    <n v="1516.5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d v="2014-05-19T23:59:00"/>
    <n v="1397679445"/>
    <x v="1841"/>
    <b v="0"/>
    <n v="40"/>
    <b v="1"/>
    <s v="music/rock"/>
    <n v="1.0175000000000001"/>
    <n v="150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d v="2015-03-02T00:59:00"/>
    <n v="1422371381"/>
    <x v="1842"/>
    <b v="0"/>
    <n v="21"/>
    <b v="1"/>
    <s v="music/rock"/>
    <n v="1.2524999999999999"/>
    <n v="227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18:52:34"/>
    <n v="1295653954"/>
    <x v="1843"/>
    <b v="0"/>
    <n v="134"/>
    <b v="1"/>
    <s v="music/rock"/>
    <n v="1.2400610000000001"/>
    <n v="7452.8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d v="2011-06-10T22:00:00"/>
    <n v="1304464914"/>
    <x v="1844"/>
    <b v="0"/>
    <n v="20"/>
    <b v="1"/>
    <s v="music/rock"/>
    <n v="1.014"/>
    <n v="6960.80500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6T23:55:00"/>
    <n v="1464854398"/>
    <x v="1845"/>
    <b v="0"/>
    <n v="19"/>
    <b v="1"/>
    <s v="music/rock"/>
    <n v="1"/>
    <n v="1260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0:36:17"/>
    <n v="1352993777"/>
    <x v="1846"/>
    <b v="0"/>
    <n v="209"/>
    <b v="1"/>
    <s v="music/rock"/>
    <n v="1.3792666666666666"/>
    <n v="10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0:40:32"/>
    <n v="1427780432"/>
    <x v="1847"/>
    <b v="0"/>
    <n v="38"/>
    <b v="1"/>
    <s v="music/rock"/>
    <n v="1.2088000000000001"/>
    <n v="11855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1:59:00"/>
    <n v="1306608888"/>
    <x v="1848"/>
    <b v="0"/>
    <n v="24"/>
    <b v="1"/>
    <s v="music/rock"/>
    <n v="1.0736666666666668"/>
    <n v="3121.5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d v="2012-10-17T15:17:39"/>
    <n v="1347913059"/>
    <x v="1849"/>
    <b v="0"/>
    <n v="8"/>
    <b v="1"/>
    <s v="music/rock"/>
    <n v="1.0033333333333334"/>
    <n v="176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d v="2014-07-10T18:01:40"/>
    <n v="1402441300"/>
    <x v="1850"/>
    <b v="0"/>
    <n v="179"/>
    <b v="1"/>
    <s v="music/rock"/>
    <n v="1.0152222222222222"/>
    <n v="471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d v="2014-07-27T20:00:00"/>
    <n v="1404769538"/>
    <x v="1851"/>
    <b v="0"/>
    <n v="26"/>
    <b v="1"/>
    <s v="music/rock"/>
    <n v="1.0007692307692309"/>
    <n v="521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4T19:00:00"/>
    <n v="1426703452"/>
    <x v="1852"/>
    <b v="0"/>
    <n v="131"/>
    <b v="1"/>
    <s v="music/rock"/>
    <n v="1.1696666666666666"/>
    <n v="942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d v="2012-11-13T21:26:57"/>
    <n v="1348536417"/>
    <x v="1853"/>
    <b v="0"/>
    <n v="14"/>
    <b v="1"/>
    <s v="music/rock"/>
    <n v="1.01875"/>
    <n v="918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d v="2013-05-23T19:30:37"/>
    <n v="1366763437"/>
    <x v="1854"/>
    <b v="0"/>
    <n v="174"/>
    <b v="1"/>
    <s v="music/rock"/>
    <n v="1.0212366666666666"/>
    <n v="8066.7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d v="2014-01-06T07:55:40"/>
    <n v="1385124940"/>
    <x v="1855"/>
    <b v="0"/>
    <n v="191"/>
    <b v="1"/>
    <s v="music/rock"/>
    <n v="1.5405897142857143"/>
    <n v="14399.35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d v="2014-07-18T15:31:12"/>
    <n v="1403901072"/>
    <x v="1856"/>
    <b v="0"/>
    <n v="38"/>
    <b v="1"/>
    <s v="music/rock"/>
    <n v="1.0125"/>
    <n v="7752.5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d v="2014-09-12T13:26:53"/>
    <n v="1407954413"/>
    <x v="1857"/>
    <b v="0"/>
    <n v="22"/>
    <b v="1"/>
    <s v="music/rock"/>
    <n v="1"/>
    <n v="2512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0:48:41"/>
    <n v="1318826921"/>
    <x v="1858"/>
    <b v="0"/>
    <n v="149"/>
    <b v="1"/>
    <s v="music/rock"/>
    <n v="1.0874800874800874"/>
    <n v="4520.7749999999996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d v="2011-09-22T13:28:49"/>
    <n v="1314124129"/>
    <x v="1859"/>
    <b v="0"/>
    <n v="56"/>
    <b v="1"/>
    <s v="music/rock"/>
    <n v="1.3183333333333334"/>
    <n v="4998.274999999999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d v="2014-02-06T12:01:24"/>
    <n v="1389891684"/>
    <x v="1860"/>
    <b v="0"/>
    <n v="19"/>
    <b v="1"/>
    <s v="music/rock"/>
    <n v="1.3346666666666667"/>
    <n v="247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2:12:21"/>
    <n v="1419664341"/>
    <x v="1861"/>
    <b v="0"/>
    <n v="0"/>
    <b v="0"/>
    <s v="games/mobile games"/>
    <n v="0"/>
    <n v="500.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d v="2017-03-08T02:30:00"/>
    <n v="1484912974"/>
    <x v="1862"/>
    <b v="0"/>
    <n v="16"/>
    <b v="0"/>
    <s v="games/mobile games"/>
    <n v="8.0833333333333326E-2"/>
    <n v="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d v="2014-06-12T14:08:05"/>
    <n v="1400008085"/>
    <x v="1863"/>
    <b v="0"/>
    <n v="2"/>
    <b v="0"/>
    <s v="games/mobile games"/>
    <n v="4.0000000000000001E-3"/>
    <n v="73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d v="2014-05-04T12:11:40"/>
    <n v="1396631500"/>
    <x v="1864"/>
    <b v="0"/>
    <n v="48"/>
    <b v="0"/>
    <s v="games/mobile games"/>
    <n v="0.42892307692307691"/>
    <n v="139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d v="2016-11-06T04:49:07"/>
    <n v="1475398147"/>
    <x v="1865"/>
    <b v="0"/>
    <n v="2"/>
    <b v="0"/>
    <s v="games/mobile games"/>
    <n v="3.6363636363636364E-5"/>
    <n v="139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d v="2017-02-28T23:00:00"/>
    <n v="1483768497"/>
    <x v="1866"/>
    <b v="0"/>
    <n v="2"/>
    <b v="0"/>
    <s v="games/mobile games"/>
    <n v="5.0000000000000001E-3"/>
    <n v="64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17:11:52"/>
    <n v="1475791912"/>
    <x v="1867"/>
    <b v="0"/>
    <n v="1"/>
    <b v="0"/>
    <s v="games/mobile games"/>
    <n v="5.0000000000000001E-4"/>
    <n v="67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d v="2015-12-15T02:59:00"/>
    <n v="1448044925"/>
    <x v="1868"/>
    <b v="0"/>
    <n v="17"/>
    <b v="0"/>
    <s v="games/mobile games"/>
    <n v="4.8680000000000001E-2"/>
    <n v="613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3T19:04:09"/>
    <n v="1480896249"/>
    <x v="1869"/>
    <b v="0"/>
    <n v="0"/>
    <b v="0"/>
    <s v="games/mobile games"/>
    <n v="0"/>
    <n v="608.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d v="2016-01-30T23:17:00"/>
    <n v="1451723535"/>
    <x v="1870"/>
    <b v="0"/>
    <n v="11"/>
    <b v="0"/>
    <s v="games/mobile games"/>
    <n v="0.10314285714285715"/>
    <n v="18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4:48:21"/>
    <n v="1413053301"/>
    <x v="1871"/>
    <b v="0"/>
    <n v="95"/>
    <b v="0"/>
    <s v="games/mobile games"/>
    <n v="0.7178461538461538"/>
    <n v="2513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d v="2015-06-29T22:06:42"/>
    <n v="1433041602"/>
    <x v="1872"/>
    <b v="0"/>
    <n v="13"/>
    <b v="0"/>
    <s v="games/mobile games"/>
    <n v="1.06E-2"/>
    <n v="243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d v="2015-07-08T11:45:00"/>
    <n v="1433861210"/>
    <x v="1873"/>
    <b v="0"/>
    <n v="2"/>
    <b v="0"/>
    <s v="games/mobile games"/>
    <n v="4.4999999999999997E-3"/>
    <n v="12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d v="2016-06-28T18:15:33"/>
    <n v="1465427733"/>
    <x v="1874"/>
    <b v="0"/>
    <n v="2"/>
    <b v="0"/>
    <s v="games/mobile games"/>
    <n v="1.6249999999999999E-4"/>
    <n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d v="2016-08-06T16:35:08"/>
    <n v="1465335308"/>
    <x v="1875"/>
    <b v="0"/>
    <n v="3"/>
    <b v="0"/>
    <s v="games/mobile games"/>
    <n v="5.1000000000000004E-3"/>
    <n v="38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d v="2014-06-16T01:50:05"/>
    <n v="1400309405"/>
    <x v="1876"/>
    <b v="0"/>
    <n v="0"/>
    <b v="0"/>
    <s v="games/mobile games"/>
    <n v="0"/>
    <n v="25.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d v="2016-03-30T07:36:20"/>
    <n v="1456839380"/>
    <x v="1880"/>
    <b v="0"/>
    <n v="24"/>
    <b v="0"/>
    <s v="games/mobile games"/>
    <n v="0.20080000000000001"/>
    <n v="50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d v="2015-03-09T21:39:49"/>
    <n v="1423366789"/>
    <x v="1881"/>
    <b v="0"/>
    <n v="70"/>
    <b v="1"/>
    <s v="music/indie rock"/>
    <n v="1.726845"/>
    <n v="2228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d v="2012-07-10T18:48:00"/>
    <n v="1339109212"/>
    <x v="1882"/>
    <b v="0"/>
    <n v="81"/>
    <b v="1"/>
    <s v="music/indie rock"/>
    <n v="1.008955223880597"/>
    <n v="3416.845000000000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d v="2012-04-08T16:45:08"/>
    <n v="1331333108"/>
    <x v="1883"/>
    <b v="0"/>
    <n v="32"/>
    <b v="1"/>
    <s v="music/indie rock"/>
    <n v="1.0480480480480481"/>
    <n v="2213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d v="2012-11-27T07:00:00"/>
    <n v="1350967535"/>
    <x v="1884"/>
    <b v="0"/>
    <n v="26"/>
    <b v="1"/>
    <s v="music/indie rock"/>
    <n v="1.351"/>
    <n v="119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d v="2012-08-10T17:00:00"/>
    <n v="1341800110"/>
    <x v="1885"/>
    <b v="0"/>
    <n v="105"/>
    <b v="1"/>
    <s v="music/indie rock"/>
    <n v="1.1632786885245903"/>
    <n v="3336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d v="2014-11-12T17:45:38"/>
    <n v="1413236738"/>
    <x v="1886"/>
    <b v="0"/>
    <n v="29"/>
    <b v="1"/>
    <s v="music/indie rock"/>
    <n v="1.0208333333333333"/>
    <n v="3273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d v="2015-12-03T16:30:00"/>
    <n v="1447614732"/>
    <x v="1887"/>
    <b v="0"/>
    <n v="8"/>
    <b v="1"/>
    <s v="music/indie rock"/>
    <n v="1.1116666666666666"/>
    <n v="228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5-31T23:59:00"/>
    <n v="1272692732"/>
    <x v="1888"/>
    <b v="0"/>
    <n v="89"/>
    <b v="1"/>
    <s v="music/indie rock"/>
    <n v="1.6608000000000001"/>
    <n v="3743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3:02:26"/>
    <n v="1359140546"/>
    <x v="1889"/>
    <b v="0"/>
    <n v="44"/>
    <b v="1"/>
    <s v="music/indie rock"/>
    <n v="1.0660000000000001"/>
    <n v="314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d v="2012-12-15T13:52:08"/>
    <n v="1353005528"/>
    <x v="1890"/>
    <b v="0"/>
    <n v="246"/>
    <b v="1"/>
    <s v="music/indie rock"/>
    <n v="1.4458441666666668"/>
    <n v="9741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1:00:00"/>
    <n v="1275851354"/>
    <x v="1891"/>
    <b v="0"/>
    <n v="120"/>
    <b v="1"/>
    <s v="music/indie rock"/>
    <n v="1.0555000000000001"/>
    <n v="13952.565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d v="2011-06-07T10:18:01"/>
    <n v="1304867881"/>
    <x v="1892"/>
    <b v="0"/>
    <n v="26"/>
    <b v="1"/>
    <s v="music/indie rock"/>
    <n v="1.3660000000000001"/>
    <n v="561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d v="2011-04-15T22:59:00"/>
    <n v="1301524585"/>
    <x v="1893"/>
    <b v="0"/>
    <n v="45"/>
    <b v="1"/>
    <s v="music/indie rock"/>
    <n v="1.04"/>
    <n v="1641.5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d v="2012-02-12T16:43:03"/>
    <n v="1326404583"/>
    <x v="1894"/>
    <b v="0"/>
    <n v="20"/>
    <b v="1"/>
    <s v="music/indie rock"/>
    <n v="1.145"/>
    <n v="18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2:55:22"/>
    <n v="1442771722"/>
    <x v="1895"/>
    <b v="0"/>
    <n v="47"/>
    <b v="1"/>
    <s v="music/indie rock"/>
    <n v="1.0171957671957672"/>
    <n v="5186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d v="2012-04-12T12:02:45"/>
    <n v="1331658165"/>
    <x v="1896"/>
    <b v="0"/>
    <n v="13"/>
    <b v="1"/>
    <s v="music/indie rock"/>
    <n v="1.2394678492239468"/>
    <n v="4893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d v="2014-03-04T16:00:00"/>
    <n v="1392040806"/>
    <x v="1897"/>
    <b v="0"/>
    <n v="183"/>
    <b v="1"/>
    <s v="music/indie rock"/>
    <n v="1.0245669291338582"/>
    <n v="3532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d v="2016-02-01T13:00:00"/>
    <n v="1451277473"/>
    <x v="1898"/>
    <b v="0"/>
    <n v="21"/>
    <b v="1"/>
    <s v="music/indie rock"/>
    <n v="1.4450000000000001"/>
    <n v="3975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d v="2015-03-25T16:36:06"/>
    <n v="1424730966"/>
    <x v="1899"/>
    <b v="0"/>
    <n v="42"/>
    <b v="1"/>
    <s v="music/indie rock"/>
    <n v="1.3333333333333333"/>
    <n v="1322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4:59:00"/>
    <n v="1347137731"/>
    <x v="1900"/>
    <b v="0"/>
    <n v="54"/>
    <b v="1"/>
    <s v="music/indie rock"/>
    <n v="1.0936440000000001"/>
    <n v="1967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d v="2015-05-22T08:00:00"/>
    <n v="1429707729"/>
    <x v="1901"/>
    <b v="0"/>
    <n v="25"/>
    <b v="0"/>
    <s v="technology/gadgets"/>
    <n v="2.696969696969697E-2"/>
    <n v="2702.055000000000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d v="2015-03-04T13:57:27"/>
    <n v="1422903447"/>
    <x v="1902"/>
    <b v="0"/>
    <n v="3"/>
    <b v="0"/>
    <s v="technology/gadgets"/>
    <n v="1.2E-2"/>
    <n v="134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d v="2017-01-27T13:29:51"/>
    <n v="1480357791"/>
    <x v="1903"/>
    <b v="0"/>
    <n v="41"/>
    <b v="0"/>
    <s v="technology/gadgets"/>
    <n v="0.46600000000000003"/>
    <n v="70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d v="2016-01-02T11:27:01"/>
    <n v="1447864021"/>
    <x v="1904"/>
    <b v="0"/>
    <n v="2"/>
    <b v="0"/>
    <s v="technology/gadgets"/>
    <n v="1E-3"/>
    <n v="72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d v="2014-09-07T17:13:14"/>
    <n v="1407535994"/>
    <x v="1905"/>
    <b v="0"/>
    <n v="4"/>
    <b v="0"/>
    <s v="technology/gadgets"/>
    <n v="1.6800000000000001E-3"/>
    <n v="4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d v="2016-06-23T11:06:23"/>
    <n v="1464105983"/>
    <x v="1906"/>
    <b v="0"/>
    <n v="99"/>
    <b v="0"/>
    <s v="technology/gadgets"/>
    <n v="0.42759999999999998"/>
    <n v="1071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d v="2014-05-23T09:05:25"/>
    <n v="1399557925"/>
    <x v="1907"/>
    <b v="0"/>
    <n v="4"/>
    <b v="0"/>
    <s v="technology/gadgets"/>
    <n v="2.8333333333333335E-3"/>
    <n v="1073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d v="2016-12-29T17:01:40"/>
    <n v="1480456900"/>
    <x v="1908"/>
    <b v="0"/>
    <n v="4"/>
    <b v="0"/>
    <s v="technology/gadgets"/>
    <n v="1.7319999999999999E-2"/>
    <n v="25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d v="2014-10-23T05:17:59"/>
    <n v="1411467479"/>
    <x v="1909"/>
    <b v="0"/>
    <n v="38"/>
    <b v="0"/>
    <s v="technology/gadgets"/>
    <n v="0.14111428571428572"/>
    <n v="268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d v="2015-10-31T17:45:00"/>
    <n v="1442531217"/>
    <x v="1910"/>
    <b v="0"/>
    <n v="285"/>
    <b v="0"/>
    <s v="technology/gadgets"/>
    <n v="0.39395294117647056"/>
    <n v="19212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d v="2014-08-08T19:48:54"/>
    <n v="1404953334"/>
    <x v="1911"/>
    <b v="0"/>
    <n v="1"/>
    <b v="0"/>
    <s v="technology/gadgets"/>
    <n v="2.3529411764705883E-4"/>
    <n v="1674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d v="2015-06-04T00:26:00"/>
    <n v="1430803560"/>
    <x v="1912"/>
    <b v="0"/>
    <n v="42"/>
    <b v="0"/>
    <s v="technology/gadgets"/>
    <n v="0.59299999999999997"/>
    <n v="1487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d v="2014-10-08T07:16:18"/>
    <n v="1410178578"/>
    <x v="1913"/>
    <b v="0"/>
    <n v="26"/>
    <b v="0"/>
    <s v="technology/gadgets"/>
    <n v="1.3270833333333334E-2"/>
    <n v="180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0-31T22:59:00"/>
    <n v="1413519073"/>
    <x v="1914"/>
    <b v="0"/>
    <n v="2"/>
    <b v="0"/>
    <s v="technology/gadgets"/>
    <n v="9.0090090090090086E-2"/>
    <n v="348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d v="2014-09-01T20:10:22"/>
    <n v="1407892222"/>
    <x v="1915"/>
    <b v="0"/>
    <n v="4"/>
    <b v="0"/>
    <s v="technology/gadgets"/>
    <n v="1.6E-2"/>
    <n v="3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d v="2016-11-07T13:12:55"/>
    <n v="1476378775"/>
    <x v="1916"/>
    <b v="0"/>
    <n v="6"/>
    <b v="0"/>
    <s v="technology/gadgets"/>
    <n v="5.1000000000000004E-3"/>
    <n v="55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d v="2017-02-10T01:28:53"/>
    <n v="1484116133"/>
    <x v="1917"/>
    <b v="0"/>
    <n v="70"/>
    <b v="0"/>
    <s v="technology/gadgets"/>
    <n v="0.52570512820512816"/>
    <n v="102563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d v="2014-08-12T13:57:31"/>
    <n v="1404845851"/>
    <x v="1918"/>
    <b v="0"/>
    <n v="9"/>
    <b v="0"/>
    <s v="technology/gadgets"/>
    <n v="1.04E-2"/>
    <n v="102642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d v="2015-05-19T16:00:49"/>
    <n v="1429477249"/>
    <x v="1919"/>
    <b v="0"/>
    <n v="8"/>
    <b v="0"/>
    <s v="technology/gadgets"/>
    <n v="0.47399999999999998"/>
    <n v="24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d v="2015-10-21T18:00:00"/>
    <n v="1443042061"/>
    <x v="1920"/>
    <b v="0"/>
    <n v="105"/>
    <b v="0"/>
    <s v="technology/gadgets"/>
    <n v="0.43030000000000002"/>
    <n v="2270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d v="2012-07-14T00:19:03"/>
    <n v="1339651143"/>
    <x v="1921"/>
    <b v="0"/>
    <n v="38"/>
    <b v="1"/>
    <s v="music/indie rock"/>
    <n v="1.3680000000000001"/>
    <n v="3177.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d v="2013-12-12T01:08:27"/>
    <n v="1384236507"/>
    <x v="1922"/>
    <b v="0"/>
    <n v="64"/>
    <b v="1"/>
    <s v="music/indie rock"/>
    <n v="1.1555"/>
    <n v="2181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d v="2011-09-26T23:59:00"/>
    <n v="1313612532"/>
    <x v="1923"/>
    <b v="0"/>
    <n v="13"/>
    <b v="1"/>
    <s v="music/indie rock"/>
    <n v="2.4079999999999999"/>
    <n v="130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d v="2014-01-15T14:33:00"/>
    <n v="1387390555"/>
    <x v="1924"/>
    <b v="0"/>
    <n v="33"/>
    <b v="1"/>
    <s v="music/indie rock"/>
    <n v="1.1439999999999999"/>
    <n v="1866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d v="2013-10-10T19:00:00"/>
    <n v="1379540288"/>
    <x v="1925"/>
    <b v="0"/>
    <n v="52"/>
    <b v="1"/>
    <s v="music/indie rock"/>
    <n v="1.1033333333333333"/>
    <n v="254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1T19:26:00"/>
    <n v="1286319256"/>
    <x v="1926"/>
    <b v="0"/>
    <n v="107"/>
    <b v="1"/>
    <s v="music/indie rock"/>
    <n v="1.9537933333333333"/>
    <n v="2292.8450000000003"/>
    <x v="4"/>
    <x v="14"/>
  </r>
  <r>
    <n v="1927"/>
    <s v="GBS Detroit Presents Hampshire"/>
    <s v="Hampshire is headed to GBS Detroit."/>
    <n v="600"/>
    <n v="620"/>
    <x v="0"/>
    <x v="0"/>
    <x v="0"/>
    <n v="1331182740"/>
    <d v="2012-03-07T23:59:00"/>
    <n v="1329856839"/>
    <x v="1927"/>
    <b v="0"/>
    <n v="11"/>
    <b v="1"/>
    <s v="music/indie rock"/>
    <n v="1.0333333333333334"/>
    <n v="1775.34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d v="2013-05-07T10:33:14"/>
    <n v="1365348794"/>
    <x v="1928"/>
    <b v="0"/>
    <n v="34"/>
    <b v="1"/>
    <s v="music/indie rock"/>
    <n v="1.031372549019608"/>
    <n v="162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d v="2011-07-04T19:31:06"/>
    <n v="1306197066"/>
    <x v="1929"/>
    <b v="0"/>
    <n v="75"/>
    <b v="1"/>
    <s v="music/indie rock"/>
    <n v="1.003125"/>
    <n v="292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d v="2013-07-07T08:24:42"/>
    <n v="1368019482"/>
    <x v="1930"/>
    <b v="0"/>
    <n v="26"/>
    <b v="1"/>
    <s v="music/indie rock"/>
    <n v="1.27"/>
    <n v="224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d v="2012-05-21T22:30:00"/>
    <n v="1336512309"/>
    <x v="1931"/>
    <b v="0"/>
    <n v="50"/>
    <b v="1"/>
    <s v="music/indie rock"/>
    <n v="1.20601"/>
    <n v="184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4:26:13"/>
    <n v="1325618773"/>
    <x v="1932"/>
    <b v="0"/>
    <n v="80"/>
    <b v="1"/>
    <s v="music/indie rock"/>
    <n v="1.0699047619047619"/>
    <n v="4014.5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d v="2014-09-26T22:08:27"/>
    <n v="1409195307"/>
    <x v="1933"/>
    <b v="0"/>
    <n v="110"/>
    <b v="1"/>
    <s v="music/indie rock"/>
    <n v="1.7243333333333333"/>
    <n v="7981.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d v="2011-12-25T00:00:00"/>
    <n v="1321649321"/>
    <x v="1934"/>
    <b v="0"/>
    <n v="77"/>
    <b v="1"/>
    <s v="music/indie rock"/>
    <n v="1.2362"/>
    <n v="8263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d v="2014-06-20T23:59:00"/>
    <n v="1400106171"/>
    <x v="1935"/>
    <b v="0"/>
    <n v="50"/>
    <b v="1"/>
    <s v="music/indie rock"/>
    <n v="1.0840000000000001"/>
    <n v="4445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d v="2011-12-06T00:59:00"/>
    <n v="1320528070"/>
    <x v="1936"/>
    <b v="0"/>
    <n v="145"/>
    <b v="1"/>
    <s v="music/indie rock"/>
    <n v="1.1652013333333333"/>
    <n v="5724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d v="2012-06-14T22:59:00"/>
    <n v="1338346281"/>
    <x v="1937"/>
    <b v="0"/>
    <n v="29"/>
    <b v="1"/>
    <s v="music/indie rock"/>
    <n v="1.8724499999999999"/>
    <n v="4931.2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d v="2013-07-02T00:00:00"/>
    <n v="1370067231"/>
    <x v="1938"/>
    <b v="0"/>
    <n v="114"/>
    <b v="1"/>
    <s v="music/indie rock"/>
    <n v="1.1593333333333333"/>
    <n v="9256.73500000000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17:38:28"/>
    <n v="1360366708"/>
    <x v="1939"/>
    <b v="0"/>
    <n v="96"/>
    <b v="1"/>
    <s v="music/indie rock"/>
    <n v="1.107"/>
    <n v="1423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d v="2011-06-14T22:59:00"/>
    <n v="1304770233"/>
    <x v="1940"/>
    <b v="0"/>
    <n v="31"/>
    <b v="1"/>
    <s v="music/indie rock"/>
    <n v="1.7092307692307693"/>
    <n v="609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1:58:51"/>
    <n v="1397545131"/>
    <x v="1941"/>
    <b v="1"/>
    <n v="4883"/>
    <b v="1"/>
    <s v="technology/hardware"/>
    <n v="1.2611835600000001"/>
    <n v="158203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d v="2011-07-04T14:52:20"/>
    <n v="1302033140"/>
    <x v="1942"/>
    <b v="1"/>
    <n v="95"/>
    <b v="1"/>
    <s v="technology/hardware"/>
    <n v="1.3844033333333334"/>
    <n v="161801.15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d v="2016-08-11T01:28:36"/>
    <n v="1467008916"/>
    <x v="1943"/>
    <b v="1"/>
    <n v="2478"/>
    <b v="1"/>
    <s v="technology/hardware"/>
    <n v="17.052499999999998"/>
    <n v="89415.7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09:01:30"/>
    <n v="1396360890"/>
    <x v="1944"/>
    <b v="1"/>
    <n v="1789"/>
    <b v="1"/>
    <s v="technology/hardware"/>
    <n v="7.8805550000000002"/>
    <n v="242873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d v="2015-07-12T01:02:38"/>
    <n v="1433224958"/>
    <x v="1945"/>
    <b v="1"/>
    <n v="680"/>
    <b v="1"/>
    <s v="technology/hardware"/>
    <n v="3.4801799999999998"/>
    <n v="331620.0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d v="2014-04-19T21:36:01"/>
    <n v="1392780961"/>
    <x v="1946"/>
    <b v="1"/>
    <n v="70"/>
    <b v="1"/>
    <s v="technology/hardware"/>
    <n v="1.4974666666666667"/>
    <n v="179624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0:59:00"/>
    <n v="1255730520"/>
    <x v="1947"/>
    <b v="1"/>
    <n v="23"/>
    <b v="1"/>
    <s v="technology/hardware"/>
    <n v="1.0063375000000001"/>
    <n v="6018.034999999999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d v="2016-06-06T12:02:00"/>
    <n v="1460557809"/>
    <x v="1948"/>
    <b v="1"/>
    <n v="4245"/>
    <b v="1"/>
    <s v="technology/hardware"/>
    <n v="8.0021100000000001"/>
    <n v="400508.0349999999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d v="2014-07-10T05:09:11"/>
    <n v="1402394951"/>
    <x v="1949"/>
    <b v="1"/>
    <n v="943"/>
    <b v="1"/>
    <s v="technology/hardware"/>
    <n v="1.0600260000000001"/>
    <n v="426606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d v="2011-04-21T23:21:13"/>
    <n v="1300767673"/>
    <x v="1950"/>
    <b v="1"/>
    <n v="1876"/>
    <b v="1"/>
    <s v="technology/hardware"/>
    <n v="2.0051866666666669"/>
    <n v="74625.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d v="2016-11-07T06:05:37"/>
    <n v="1475921137"/>
    <x v="1951"/>
    <b v="1"/>
    <n v="834"/>
    <b v="1"/>
    <s v="technology/hardware"/>
    <n v="2.1244399999999999"/>
    <n v="101235.48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d v="2013-10-16T09:33:35"/>
    <n v="1378737215"/>
    <x v="1952"/>
    <b v="1"/>
    <n v="682"/>
    <b v="1"/>
    <s v="technology/hardware"/>
    <n v="1.9847237142857144"/>
    <n v="87843.66500000000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d v="2012-03-01T22:00:00"/>
    <n v="1328158065"/>
    <x v="1953"/>
    <b v="1"/>
    <n v="147"/>
    <b v="1"/>
    <s v="technology/hardware"/>
    <n v="2.2594666666666665"/>
    <n v="51678.665000000001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d v="2016-03-12T00:00:00"/>
    <n v="1453730176"/>
    <x v="1954"/>
    <b v="1"/>
    <n v="415"/>
    <b v="1"/>
    <s v="technology/hardware"/>
    <n v="6.9894800000000004"/>
    <n v="19168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4:00:00"/>
    <n v="1334989881"/>
    <x v="1955"/>
    <b v="1"/>
    <n v="290"/>
    <b v="1"/>
    <s v="technology/hardware"/>
    <n v="3.9859528571428569"/>
    <n v="258442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d v="2015-04-18T16:10:05"/>
    <n v="1425507005"/>
    <x v="1956"/>
    <b v="1"/>
    <n v="365"/>
    <b v="1"/>
    <s v="technology/hardware"/>
    <n v="2.9403333333333332"/>
    <n v="171915.01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d v="2012-10-26T21:21:53"/>
    <n v="1348712513"/>
    <x v="1957"/>
    <b v="1"/>
    <n v="660"/>
    <b v="1"/>
    <s v="technology/hardware"/>
    <n v="1.6750470000000002"/>
    <n v="113335.70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17:42:41"/>
    <n v="1361490161"/>
    <x v="1958"/>
    <b v="1"/>
    <n v="1356"/>
    <b v="1"/>
    <s v="technology/hardware"/>
    <n v="14.355717142857143"/>
    <n v="75370.71499999999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d v="2014-09-30T19:00:00"/>
    <n v="1408565860"/>
    <x v="1959"/>
    <b v="1"/>
    <n v="424"/>
    <b v="1"/>
    <s v="technology/hardware"/>
    <n v="1.5673440000000001"/>
    <n v="58081.7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d v="2014-12-21T03:42:21"/>
    <n v="1416559341"/>
    <x v="1960"/>
    <b v="1"/>
    <n v="33"/>
    <b v="1"/>
    <s v="technology/hardware"/>
    <n v="1.1790285714285715"/>
    <n v="49102.720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d v="2012-10-05T22:59:00"/>
    <n v="1346042417"/>
    <x v="1961"/>
    <b v="1"/>
    <n v="1633"/>
    <b v="1"/>
    <s v="technology/hardware"/>
    <n v="11.053811999999999"/>
    <n v="96535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3:43:56"/>
    <n v="1397414636"/>
    <x v="1962"/>
    <b v="1"/>
    <n v="306"/>
    <b v="1"/>
    <s v="technology/hardware"/>
    <n v="1.9292499999999999"/>
    <n v="64915.3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d v="2014-09-16T05:18:54"/>
    <n v="1407838734"/>
    <x v="1963"/>
    <b v="1"/>
    <n v="205"/>
    <b v="1"/>
    <s v="technology/hardware"/>
    <n v="1.268842105263158"/>
    <n v="21700.2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d v="2016-04-22T01:32:52"/>
    <n v="1458714772"/>
    <x v="1964"/>
    <b v="1"/>
    <n v="1281"/>
    <b v="1"/>
    <s v="technology/hardware"/>
    <n v="2.5957748878923765"/>
    <n v="127825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d v="2012-01-11T20:00:00"/>
    <n v="1324433310"/>
    <x v="1965"/>
    <b v="1"/>
    <n v="103"/>
    <b v="1"/>
    <s v="technology/hardware"/>
    <n v="2.6227999999999998"/>
    <n v="122328.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07:58:18"/>
    <n v="1405429098"/>
    <x v="1966"/>
    <b v="1"/>
    <n v="1513"/>
    <b v="1"/>
    <s v="technology/hardware"/>
    <n v="2.0674309000000002"/>
    <n v="109928.5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d v="2014-05-01T10:55:29"/>
    <n v="1396367729"/>
    <x v="1967"/>
    <b v="1"/>
    <n v="405"/>
    <b v="1"/>
    <s v="technology/hardware"/>
    <n v="3.7012999999999998"/>
    <n v="140384.544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d v="2016-12-03T10:05:15"/>
    <n v="1478095515"/>
    <x v="1968"/>
    <b v="1"/>
    <n v="510"/>
    <b v="1"/>
    <s v="technology/hardware"/>
    <n v="2.8496600000000001"/>
    <n v="108254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4:01:08"/>
    <n v="1467831668"/>
    <x v="1969"/>
    <b v="1"/>
    <n v="1887"/>
    <b v="1"/>
    <s v="technology/hardware"/>
    <n v="5.7907999999999999"/>
    <n v="129149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d v="2013-04-19T22:38:21"/>
    <n v="1361248701"/>
    <x v="1970"/>
    <b v="1"/>
    <n v="701"/>
    <b v="1"/>
    <s v="technology/hardware"/>
    <n v="11.318"/>
    <n v="862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4T23:00:00"/>
    <n v="1381752061"/>
    <x v="1971"/>
    <b v="1"/>
    <n v="3863"/>
    <b v="1"/>
    <s v="technology/hardware"/>
    <n v="2.6302771750000002"/>
    <n v="554350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d v="2012-11-17T20:17:24"/>
    <n v="1350605844"/>
    <x v="1972"/>
    <b v="1"/>
    <n v="238"/>
    <b v="1"/>
    <s v="technology/hardware"/>
    <n v="6.7447999999999997"/>
    <n v="534486.4350000000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2:00:00"/>
    <n v="1467134464"/>
    <x v="1973"/>
    <b v="1"/>
    <n v="2051"/>
    <b v="1"/>
    <s v="technology/hardware"/>
    <n v="2.5683081313131315"/>
    <n v="262693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3:01:09"/>
    <n v="1371715269"/>
    <x v="1974"/>
    <b v="1"/>
    <n v="402"/>
    <b v="1"/>
    <s v="technology/hardware"/>
    <n v="3.7549600000000001"/>
    <n v="291812.104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d v="2013-03-10T13:07:31"/>
    <n v="1360346851"/>
    <x v="1975"/>
    <b v="1"/>
    <n v="253"/>
    <b v="1"/>
    <s v="technology/hardware"/>
    <n v="2.0870837499999997"/>
    <n v="54246.2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d v="2013-07-13T16:35:25"/>
    <n v="1371159325"/>
    <x v="1976"/>
    <b v="1"/>
    <n v="473"/>
    <b v="1"/>
    <s v="technology/hardware"/>
    <n v="3.4660000000000002"/>
    <n v="23628.6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d v="2015-12-19T02:59:00"/>
    <n v="1446527540"/>
    <x v="1977"/>
    <b v="1"/>
    <n v="821"/>
    <b v="1"/>
    <s v="technology/hardware"/>
    <n v="4.0232999999999999"/>
    <n v="107514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2:00:00"/>
    <n v="1336627492"/>
    <x v="1978"/>
    <b v="1"/>
    <n v="388"/>
    <b v="1"/>
    <s v="technology/hardware"/>
    <n v="10.2684514"/>
    <n v="357293.7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d v="2015-11-18T23:59:00"/>
    <n v="1444734146"/>
    <x v="1979"/>
    <b v="1"/>
    <n v="813"/>
    <b v="1"/>
    <s v="technology/hardware"/>
    <n v="1.14901155"/>
    <n v="371612.44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d v="2016-04-03T07:01:02"/>
    <n v="1456232462"/>
    <x v="1980"/>
    <b v="1"/>
    <n v="1945"/>
    <b v="1"/>
    <s v="technology/hardware"/>
    <n v="3.5482402000000004"/>
    <n v="203607.1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d v="2014-07-09T12:24:25"/>
    <n v="1402334665"/>
    <x v="1981"/>
    <b v="0"/>
    <n v="12"/>
    <b v="0"/>
    <s v="photography/people"/>
    <n v="5.0799999999999998E-2"/>
    <n v="88896.50500000000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d v="2016-12-04T10:04:47"/>
    <n v="1478268287"/>
    <x v="1982"/>
    <b v="0"/>
    <n v="0"/>
    <b v="0"/>
    <s v="photography/people"/>
    <n v="0"/>
    <n v="190.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d v="2016-09-02T02:00:00"/>
    <n v="1470874618"/>
    <x v="1983"/>
    <b v="0"/>
    <n v="16"/>
    <b v="0"/>
    <s v="photography/people"/>
    <n v="4.2999999999999997E-2"/>
    <n v="7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4:58:01"/>
    <n v="1412189881"/>
    <x v="1984"/>
    <b v="0"/>
    <n v="7"/>
    <b v="0"/>
    <s v="photography/people"/>
    <n v="0.21146666666666666"/>
    <n v="2295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d v="2016-08-02T18:00:00"/>
    <n v="1467650771"/>
    <x v="1985"/>
    <b v="0"/>
    <n v="4"/>
    <b v="0"/>
    <s v="photography/people"/>
    <n v="3.1875000000000001E-2"/>
    <n v="1611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d v="2016-03-14T04:24:43"/>
    <n v="1455359083"/>
    <x v="1986"/>
    <b v="0"/>
    <n v="1"/>
    <b v="0"/>
    <s v="photography/people"/>
    <n v="5.0000000000000001E-4"/>
    <n v="26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d v="2015-03-01T10:21:16"/>
    <n v="1422631276"/>
    <x v="1987"/>
    <b v="0"/>
    <n v="28"/>
    <b v="0"/>
    <s v="photography/people"/>
    <n v="0.42472727272727273"/>
    <n v="1168.5"/>
    <x v="8"/>
    <x v="31"/>
  </r>
  <r>
    <n v="1988"/>
    <s v="Phillip Michael Photography"/>
    <s v="Expressing art in an image!"/>
    <n v="6000"/>
    <n v="25"/>
    <x v="2"/>
    <x v="0"/>
    <x v="0"/>
    <n v="1440094742"/>
    <d v="2015-08-20T13:19:02"/>
    <n v="1437502742"/>
    <x v="1988"/>
    <b v="0"/>
    <n v="1"/>
    <b v="0"/>
    <s v="photography/people"/>
    <n v="4.1666666666666666E-3"/>
    <n v="1180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d v="2016-12-11T11:20:08"/>
    <n v="1478881208"/>
    <x v="1989"/>
    <b v="0"/>
    <n v="1"/>
    <b v="0"/>
    <s v="photography/people"/>
    <n v="0.01"/>
    <n v="37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d v="2016-02-12T23:42:12"/>
    <n v="1454042532"/>
    <x v="1990"/>
    <b v="0"/>
    <n v="5"/>
    <b v="0"/>
    <s v="photography/people"/>
    <n v="0.16966666666666666"/>
    <n v="279.5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d v="2015-07-03T16:26:26"/>
    <n v="1434144386"/>
    <x v="1991"/>
    <b v="0"/>
    <n v="3"/>
    <b v="0"/>
    <s v="photography/people"/>
    <n v="7.0000000000000007E-2"/>
    <n v="324.5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d v="2015-02-17T22:26:31"/>
    <n v="1421637991"/>
    <x v="1992"/>
    <b v="0"/>
    <n v="2"/>
    <b v="0"/>
    <s v="photography/people"/>
    <n v="1.3333333333333333E-3"/>
    <n v="7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d v="2015-12-21T09:07:17"/>
    <n v="1448114837"/>
    <x v="1993"/>
    <b v="0"/>
    <n v="0"/>
    <b v="0"/>
    <s v="photography/people"/>
    <n v="0"/>
    <n v="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d v="2015-07-16T16:38:56"/>
    <n v="1435354736"/>
    <x v="1995"/>
    <b v="0"/>
    <n v="3"/>
    <b v="0"/>
    <s v="photography/people"/>
    <n v="7.8E-2"/>
    <n v="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d v="2014-07-10T14:40:11"/>
    <n v="1402429211"/>
    <x v="1996"/>
    <b v="0"/>
    <n v="0"/>
    <b v="0"/>
    <s v="photography/people"/>
    <n v="0"/>
    <n v="39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d v="2014-07-31T21:50:38"/>
    <n v="1402973438"/>
    <x v="1998"/>
    <b v="0"/>
    <n v="3"/>
    <b v="0"/>
    <s v="photography/people"/>
    <n v="0.26200000000000001"/>
    <n v="32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d v="2014-11-13T07:35:08"/>
    <n v="1413286508"/>
    <x v="1999"/>
    <b v="0"/>
    <n v="7"/>
    <b v="0"/>
    <s v="photography/people"/>
    <n v="7.6129032258064515E-3"/>
    <n v="445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d v="2016-01-06T17:50:13"/>
    <n v="1449528613"/>
    <x v="2000"/>
    <b v="0"/>
    <n v="25"/>
    <b v="0"/>
    <s v="photography/people"/>
    <n v="0.125"/>
    <n v="430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d v="2015-06-12T15:00:00"/>
    <n v="1431406916"/>
    <x v="2001"/>
    <b v="1"/>
    <n v="1637"/>
    <b v="1"/>
    <s v="technology/hardware"/>
    <n v="3.8212909090909091"/>
    <n v="10539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d v="2017-01-23T12:05:43"/>
    <n v="1482599143"/>
    <x v="2002"/>
    <b v="1"/>
    <n v="1375"/>
    <b v="1"/>
    <s v="technology/hardware"/>
    <n v="2.1679422000000002"/>
    <n v="159284.054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18:00:00"/>
    <n v="1276830052"/>
    <x v="2003"/>
    <b v="1"/>
    <n v="17"/>
    <b v="1"/>
    <s v="technology/hardware"/>
    <n v="3.12"/>
    <n v="54978.55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09:31:03"/>
    <n v="1402410663"/>
    <x v="2004"/>
    <b v="1"/>
    <n v="354"/>
    <b v="1"/>
    <s v="technology/hardware"/>
    <n v="2.3442048"/>
    <n v="59385.1200000000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d v="2013-10-15T22:59:00"/>
    <n v="1379532618"/>
    <x v="2005"/>
    <b v="1"/>
    <n v="191"/>
    <b v="1"/>
    <s v="technology/hardware"/>
    <n v="1.236801"/>
    <n v="77157.13500000000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08:00:45"/>
    <n v="1414584045"/>
    <x v="2006"/>
    <b v="1"/>
    <n v="303"/>
    <b v="1"/>
    <s v="technology/hardware"/>
    <n v="2.4784000000000002"/>
    <n v="80512.01499999999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3T23:00:00"/>
    <n v="1276891586"/>
    <x v="2007"/>
    <b v="1"/>
    <n v="137"/>
    <b v="1"/>
    <s v="technology/hardware"/>
    <n v="1.157092"/>
    <n v="67745.460000000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09:30:22"/>
    <n v="1312641022"/>
    <x v="2008"/>
    <b v="1"/>
    <n v="41"/>
    <b v="1"/>
    <s v="technology/hardware"/>
    <n v="1.1707484768810599"/>
    <n v="6704.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d v="2016-11-23T03:45:43"/>
    <n v="1476776743"/>
    <x v="2009"/>
    <b v="1"/>
    <n v="398"/>
    <b v="1"/>
    <s v="technology/hardware"/>
    <n v="3.05158"/>
    <n v="7720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d v="2016-08-18T18:54:51"/>
    <n v="1468972491"/>
    <x v="2010"/>
    <b v="1"/>
    <n v="1737"/>
    <b v="1"/>
    <s v="technology/hardware"/>
    <n v="3.2005299999999997"/>
    <n v="124297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d v="2016-01-11T18:00:00"/>
    <n v="1449650173"/>
    <x v="2011"/>
    <b v="1"/>
    <n v="971"/>
    <b v="1"/>
    <s v="technology/hardware"/>
    <n v="8.1956399999999991"/>
    <n v="252898.9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d v="2015-02-05T14:44:01"/>
    <n v="1420573441"/>
    <x v="2012"/>
    <b v="1"/>
    <n v="183"/>
    <b v="1"/>
    <s v="technology/hardware"/>
    <n v="2.3490000000000002"/>
    <n v="210763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d v="2016-07-08T18:03:34"/>
    <n v="1462835014"/>
    <x v="2013"/>
    <b v="1"/>
    <n v="4562"/>
    <b v="1"/>
    <s v="technology/hardware"/>
    <n v="4.9491375"/>
    <n v="401803.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4T23:08:59"/>
    <n v="1361250539"/>
    <x v="2014"/>
    <b v="1"/>
    <n v="26457"/>
    <b v="1"/>
    <s v="technology/hardware"/>
    <n v="78.137822333333332"/>
    <n v="1567998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d v="2011-09-09T16:02:43"/>
    <n v="1313010163"/>
    <x v="2015"/>
    <b v="1"/>
    <n v="162"/>
    <b v="1"/>
    <s v="technology/hardware"/>
    <n v="1.1300013888888889"/>
    <n v="1176135.339999999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d v="2013-03-09T16:08:19"/>
    <n v="1360271299"/>
    <x v="2016"/>
    <b v="1"/>
    <n v="479"/>
    <b v="1"/>
    <s v="technology/hardware"/>
    <n v="9.2154220000000002"/>
    <n v="50145.114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3T23:00:00"/>
    <n v="1329873755"/>
    <x v="2017"/>
    <b v="1"/>
    <n v="426"/>
    <b v="1"/>
    <s v="technology/hardware"/>
    <n v="1.2510239999999999"/>
    <n v="61714.9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d v="2015-08-13T03:46:49"/>
    <n v="1436863609"/>
    <x v="2018"/>
    <b v="1"/>
    <n v="450"/>
    <b v="1"/>
    <s v="technology/hardware"/>
    <n v="1.0224343076923077"/>
    <n v="48866.91499999999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2:00:21"/>
    <n v="1471971621"/>
    <x v="2019"/>
    <b v="1"/>
    <n v="1780"/>
    <b v="1"/>
    <s v="technology/hardware"/>
    <n v="4.8490975000000001"/>
    <n v="130211.06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d v="2014-05-14T18:04:00"/>
    <n v="1396923624"/>
    <x v="2020"/>
    <b v="1"/>
    <n v="122"/>
    <b v="1"/>
    <s v="technology/hardware"/>
    <n v="1.9233333333333333"/>
    <n v="98424.4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3T20:41:37"/>
    <n v="1407634897"/>
    <x v="2021"/>
    <b v="1"/>
    <n v="95"/>
    <b v="1"/>
    <s v="technology/hardware"/>
    <n v="2.8109999999999999"/>
    <n v="847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d v="2016-06-11T08:39:32"/>
    <n v="1463060372"/>
    <x v="2022"/>
    <b v="1"/>
    <n v="325"/>
    <b v="1"/>
    <s v="technology/hardware"/>
    <n v="1.2513700000000001"/>
    <n v="695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05:05:53"/>
    <n v="1431425153"/>
    <x v="2023"/>
    <b v="1"/>
    <n v="353"/>
    <b v="1"/>
    <s v="technology/hardware"/>
    <n v="1.61459"/>
    <n v="14329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d v="2012-08-12T22:00:00"/>
    <n v="1341875544"/>
    <x v="2024"/>
    <b v="1"/>
    <n v="105"/>
    <b v="1"/>
    <s v="technology/hardware"/>
    <n v="5.8535000000000004"/>
    <n v="92436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d v="2015-06-10T23:25:46"/>
    <n v="1431404746"/>
    <x v="2025"/>
    <b v="1"/>
    <n v="729"/>
    <b v="1"/>
    <s v="technology/hardware"/>
    <n v="2.0114999999999998"/>
    <n v="9216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d v="2014-04-20T22:59:00"/>
    <n v="1394127585"/>
    <x v="2026"/>
    <b v="1"/>
    <n v="454"/>
    <b v="1"/>
    <s v="technology/hardware"/>
    <n v="1.3348307999999998"/>
    <n v="97145.38499999999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d v="2015-03-30T13:31:59"/>
    <n v="1423855919"/>
    <x v="2027"/>
    <b v="1"/>
    <n v="539"/>
    <b v="1"/>
    <s v="technology/hardware"/>
    <n v="1.2024900000000001"/>
    <n v="76809.884999999995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d v="2010-03-15T16:55:00"/>
    <n v="1265493806"/>
    <x v="2028"/>
    <b v="1"/>
    <n v="79"/>
    <b v="1"/>
    <s v="technology/hardware"/>
    <n v="1.2616666666666667"/>
    <n v="6201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d v="2014-08-26T19:31:21"/>
    <n v="1406507481"/>
    <x v="2029"/>
    <b v="1"/>
    <n v="94"/>
    <b v="1"/>
    <s v="technology/hardware"/>
    <n v="3.6120000000000001"/>
    <n v="6407.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d v="2012-11-29T18:54:56"/>
    <n v="1351641296"/>
    <x v="2030"/>
    <b v="1"/>
    <n v="625"/>
    <b v="1"/>
    <s v="technology/hardware"/>
    <n v="2.26239013671875"/>
    <n v="4158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d v="2015-01-08T20:00:00"/>
    <n v="1417506853"/>
    <x v="2031"/>
    <b v="1"/>
    <n v="508"/>
    <b v="1"/>
    <s v="technology/hardware"/>
    <n v="1.2035"/>
    <n v="67154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d v="2016-12-15T00:00:00"/>
    <n v="1479216874"/>
    <x v="2032"/>
    <b v="1"/>
    <n v="531"/>
    <b v="1"/>
    <s v="technology/hardware"/>
    <n v="3.0418799999999999"/>
    <n v="6811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5T20:58:38"/>
    <n v="1395885518"/>
    <x v="2033"/>
    <b v="1"/>
    <n v="158"/>
    <b v="1"/>
    <s v="technology/hardware"/>
    <n v="1.7867599999999999"/>
    <n v="603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1:58:00"/>
    <n v="1426216033"/>
    <x v="2034"/>
    <b v="1"/>
    <n v="508"/>
    <b v="1"/>
    <s v="technology/hardware"/>
    <n v="3.868199871794872"/>
    <n v="173194.2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d v="2015-12-18T20:00:00"/>
    <n v="1446562807"/>
    <x v="2035"/>
    <b v="1"/>
    <n v="644"/>
    <b v="1"/>
    <s v="technology/hardware"/>
    <n v="2.1103642500000004"/>
    <n v="235274.3650000000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15:45:19"/>
    <n v="1397076319"/>
    <x v="2036"/>
    <b v="1"/>
    <n v="848"/>
    <b v="1"/>
    <s v="technology/hardware"/>
    <n v="1.3166833333333334"/>
    <n v="104164.8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d v="2013-12-30T01:02:33"/>
    <n v="1383195753"/>
    <x v="2037"/>
    <b v="1"/>
    <n v="429"/>
    <b v="1"/>
    <s v="technology/hardware"/>
    <n v="3.0047639999999998"/>
    <n v="34774.0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d v="2013-07-01T13:00:00"/>
    <n v="1369895421"/>
    <x v="2038"/>
    <b v="1"/>
    <n v="204"/>
    <b v="1"/>
    <s v="technology/hardware"/>
    <n v="4.2051249999999998"/>
    <n v="31844.3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d v="2016-11-30T23:59:00"/>
    <n v="1477996325"/>
    <x v="2039"/>
    <b v="1"/>
    <n v="379"/>
    <b v="1"/>
    <s v="technology/hardware"/>
    <n v="1.362168"/>
    <n v="10195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d v="2013-11-15T18:15:03"/>
    <n v="1383257703"/>
    <x v="2040"/>
    <b v="1"/>
    <n v="271"/>
    <b v="1"/>
    <s v="technology/hardware"/>
    <n v="2.4817133333333334"/>
    <n v="88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d v="2016-11-10T08:37:07"/>
    <n v="1476189427"/>
    <x v="2041"/>
    <b v="0"/>
    <n v="120"/>
    <b v="1"/>
    <s v="technology/hardware"/>
    <n v="1.8186315789473684"/>
    <n v="12361.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d v="2016-01-22T11:59:34"/>
    <n v="1448297974"/>
    <x v="2042"/>
    <b v="0"/>
    <n v="140"/>
    <b v="1"/>
    <s v="technology/hardware"/>
    <n v="1.2353000000000001"/>
    <n v="1481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d v="2016-12-10T23:59:00"/>
    <n v="1476764077"/>
    <x v="2043"/>
    <b v="0"/>
    <n v="193"/>
    <b v="1"/>
    <s v="technology/hardware"/>
    <n v="5.0620938628158845"/>
    <n v="968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d v="2015-06-13T11:25:14"/>
    <n v="1431620714"/>
    <x v="2044"/>
    <b v="0"/>
    <n v="180"/>
    <b v="1"/>
    <s v="technology/hardware"/>
    <n v="1.0821333333333334"/>
    <n v="11621.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8T21:07:27"/>
    <n v="1339207647"/>
    <x v="2045"/>
    <b v="0"/>
    <n v="263"/>
    <b v="1"/>
    <s v="technology/hardware"/>
    <n v="8.1918387755102042"/>
    <n v="28186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d v="2013-05-22T23:07:24"/>
    <n v="1366690044"/>
    <x v="2046"/>
    <b v="0"/>
    <n v="217"/>
    <b v="1"/>
    <s v="technology/hardware"/>
    <n v="1.2110000000000001"/>
    <n v="26125.005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d v="2015-04-16T19:00:00"/>
    <n v="1426714870"/>
    <x v="2047"/>
    <b v="0"/>
    <n v="443"/>
    <b v="1"/>
    <s v="technology/hardware"/>
    <n v="1.0299897959183673"/>
    <n v="56524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0:38:11"/>
    <n v="1366731491"/>
    <x v="2048"/>
    <b v="0"/>
    <n v="1373"/>
    <b v="1"/>
    <s v="technology/hardware"/>
    <n v="1.4833229411764706"/>
    <n v="113510.72500000001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d v="2013-12-02T17:59:00"/>
    <n v="1382963963"/>
    <x v="2049"/>
    <b v="0"/>
    <n v="742"/>
    <b v="1"/>
    <s v="technology/hardware"/>
    <n v="1.2019070000000001"/>
    <n v="93088.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0T20:42:58"/>
    <n v="1429580578"/>
    <x v="2050"/>
    <b v="0"/>
    <n v="170"/>
    <b v="1"/>
    <s v="technology/hardware"/>
    <n v="4.7327000000000004"/>
    <n v="53711.1750000000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d v="2013-12-25T19:32:17"/>
    <n v="1385425937"/>
    <x v="2051"/>
    <b v="0"/>
    <n v="242"/>
    <b v="1"/>
    <s v="technology/hardware"/>
    <n v="1.303625"/>
    <n v="288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d v="2016-02-19T21:00:53"/>
    <n v="1452045653"/>
    <x v="2052"/>
    <b v="0"/>
    <n v="541"/>
    <b v="1"/>
    <s v="technology/hardware"/>
    <n v="3.5304799999999998"/>
    <n v="93476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d v="2015-11-25T10:49:11"/>
    <n v="1445870951"/>
    <x v="2053"/>
    <b v="0"/>
    <n v="121"/>
    <b v="1"/>
    <s v="technology/hardware"/>
    <n v="1.0102"/>
    <n v="90787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d v="2014-05-02T07:30:10"/>
    <n v="1396441810"/>
    <x v="2054"/>
    <b v="0"/>
    <n v="621"/>
    <b v="1"/>
    <s v="technology/hardware"/>
    <n v="1.1359142857142857"/>
    <n v="2240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d v="2014-12-02T23:00:00"/>
    <n v="1415031043"/>
    <x v="2055"/>
    <b v="0"/>
    <n v="101"/>
    <b v="1"/>
    <s v="technology/hardware"/>
    <n v="1.6741666666666666"/>
    <n v="249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d v="2013-04-17T13:15:42"/>
    <n v="1363630542"/>
    <x v="2056"/>
    <b v="0"/>
    <n v="554"/>
    <b v="1"/>
    <s v="technology/hardware"/>
    <n v="1.5345200000000001"/>
    <n v="43385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06:52:12"/>
    <n v="1453895532"/>
    <x v="2057"/>
    <b v="0"/>
    <n v="666"/>
    <b v="1"/>
    <s v="technology/hardware"/>
    <n v="2.022322"/>
    <n v="53530.415000000001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d v="2015-03-02T15:00:00"/>
    <n v="1421916830"/>
    <x v="2058"/>
    <b v="0"/>
    <n v="410"/>
    <b v="1"/>
    <s v="technology/hardware"/>
    <n v="1.6828125"/>
    <n v="17321.415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16:59:00"/>
    <n v="1450880854"/>
    <x v="2059"/>
    <b v="0"/>
    <n v="375"/>
    <b v="1"/>
    <s v="technology/hardware"/>
    <n v="1.4345666666666668"/>
    <n v="23672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d v="2014-07-23T10:25:50"/>
    <n v="1400945150"/>
    <x v="2060"/>
    <b v="0"/>
    <n v="1364"/>
    <b v="1"/>
    <s v="technology/hardware"/>
    <n v="1.964"/>
    <n v="46068.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d v="2016-12-31T13:20:54"/>
    <n v="1480616454"/>
    <x v="2061"/>
    <b v="0"/>
    <n v="35"/>
    <b v="1"/>
    <s v="technology/hardware"/>
    <n v="1.0791999999999999"/>
    <n v="2724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d v="2016-03-24T03:11:38"/>
    <n v="1456218698"/>
    <x v="2062"/>
    <b v="0"/>
    <n v="203"/>
    <b v="1"/>
    <s v="technology/hardware"/>
    <n v="1.14977"/>
    <n v="60186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d v="2016-05-15T12:35:01"/>
    <n v="1460482501"/>
    <x v="2063"/>
    <b v="0"/>
    <n v="49"/>
    <b v="1"/>
    <s v="technology/hardware"/>
    <n v="1.4804999999999999"/>
    <n v="60449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d v="2013-05-31T07:00:00"/>
    <n v="1366879523"/>
    <x v="2064"/>
    <b v="0"/>
    <n v="5812"/>
    <b v="1"/>
    <s v="technology/hardware"/>
    <n v="1.9116676082790633"/>
    <n v="25335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3:00:29"/>
    <n v="1385366429"/>
    <x v="2065"/>
    <b v="0"/>
    <n v="1556"/>
    <b v="1"/>
    <s v="technology/hardware"/>
    <n v="1.99215125"/>
    <n v="290235.1600000000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d v="2014-08-23T13:31:23"/>
    <n v="1406226683"/>
    <x v="2066"/>
    <b v="0"/>
    <n v="65"/>
    <b v="1"/>
    <s v="technology/hardware"/>
    <n v="2.1859999999999999"/>
    <n v="42029.025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d v="2015-05-24T15:29:36"/>
    <n v="1429648176"/>
    <x v="2067"/>
    <b v="0"/>
    <n v="10"/>
    <b v="1"/>
    <s v="technology/hardware"/>
    <n v="1.2686868686868686"/>
    <n v="250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15:11:55"/>
    <n v="1474402315"/>
    <x v="2068"/>
    <b v="0"/>
    <n v="76"/>
    <b v="1"/>
    <s v="technology/hardware"/>
    <n v="1.0522388"/>
    <n v="13466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18:19:51"/>
    <n v="1449098391"/>
    <x v="2069"/>
    <b v="0"/>
    <n v="263"/>
    <b v="1"/>
    <s v="technology/hardware"/>
    <n v="1.2840666000000001"/>
    <n v="45254.6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d v="2016-06-28T10:45:23"/>
    <n v="1464536723"/>
    <x v="2070"/>
    <b v="0"/>
    <n v="1530"/>
    <b v="1"/>
    <s v="technology/hardware"/>
    <n v="3.1732719999999999"/>
    <n v="230431.1650000000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d v="2016-10-02T01:41:24"/>
    <n v="1471502484"/>
    <x v="2071"/>
    <b v="0"/>
    <n v="278"/>
    <b v="1"/>
    <s v="technology/hardware"/>
    <n v="2.8073000000000001"/>
    <n v="226402.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08:57:12"/>
    <n v="1460037432"/>
    <x v="2072"/>
    <b v="0"/>
    <n v="350"/>
    <b v="1"/>
    <s v="technology/hardware"/>
    <n v="1.1073146853146854"/>
    <n v="67659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1:01:58"/>
    <n v="1427212918"/>
    <x v="2073"/>
    <b v="0"/>
    <n v="470"/>
    <b v="1"/>
    <s v="technology/hardware"/>
    <n v="1.5260429999999998"/>
    <n v="115888.6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d v="2016-05-06T14:49:42"/>
    <n v="1459972182"/>
    <x v="2074"/>
    <b v="0"/>
    <n v="3"/>
    <b v="1"/>
    <s v="technology/hardware"/>
    <n v="1.0249999999999999"/>
    <n v="76609.6499999999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d v="2013-07-25T11:21:28"/>
    <n v="1372177288"/>
    <x v="2075"/>
    <b v="0"/>
    <n v="8200"/>
    <b v="1"/>
    <s v="technology/hardware"/>
    <n v="16.783738373837384"/>
    <n v="84217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d v="2014-07-23T16:08:09"/>
    <n v="1402693689"/>
    <x v="2076"/>
    <b v="0"/>
    <n v="8359"/>
    <b v="1"/>
    <s v="technology/hardware"/>
    <n v="5.4334915642458101"/>
    <n v="570207.7950000000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d v="2015-06-05T16:00:00"/>
    <n v="1428541276"/>
    <x v="2077"/>
    <b v="0"/>
    <n v="188"/>
    <b v="1"/>
    <s v="technology/hardware"/>
    <n v="1.1550800000000001"/>
    <n v="515174.49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d v="2016-12-18T13:30:57"/>
    <n v="1479493857"/>
    <x v="2078"/>
    <b v="0"/>
    <n v="48"/>
    <b v="1"/>
    <s v="technology/hardware"/>
    <n v="1.3120499999999999"/>
    <n v="41997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4:00:00"/>
    <n v="1432659793"/>
    <x v="2079"/>
    <b v="0"/>
    <n v="607"/>
    <b v="1"/>
    <s v="technology/hardware"/>
    <n v="2.8816999999999999"/>
    <n v="2752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d v="2015-11-11T18:58:20"/>
    <n v="1444690700"/>
    <x v="2080"/>
    <b v="0"/>
    <n v="50"/>
    <b v="1"/>
    <s v="technology/hardware"/>
    <n v="5.0780000000000003"/>
    <n v="16947.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d v="2012-05-15T23:59:00"/>
    <n v="1333597555"/>
    <x v="2081"/>
    <b v="0"/>
    <n v="55"/>
    <b v="1"/>
    <s v="music/indie rock"/>
    <n v="1.1457142857142857"/>
    <n v="454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d v="2011-11-23T22:53:16"/>
    <n v="1316919196"/>
    <x v="2082"/>
    <b v="0"/>
    <n v="38"/>
    <b v="1"/>
    <s v="music/indie rock"/>
    <n v="1.1073333333333333"/>
    <n v="2835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d v="2012-06-04T12:19:55"/>
    <n v="1336238395"/>
    <x v="2083"/>
    <b v="0"/>
    <n v="25"/>
    <b v="1"/>
    <s v="music/indie rock"/>
    <n v="1.1333333333333333"/>
    <n v="1255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d v="2014-05-04T01:59:00"/>
    <n v="1396468782"/>
    <x v="2084"/>
    <b v="0"/>
    <n v="46"/>
    <b v="1"/>
    <s v="music/indie rock"/>
    <n v="1.0833333333333333"/>
    <n v="205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d v="2012-07-15T15:03:07"/>
    <n v="1339790587"/>
    <x v="2085"/>
    <b v="0"/>
    <n v="83"/>
    <b v="1"/>
    <s v="music/indie rock"/>
    <n v="1.2353333333333334"/>
    <n v="53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d v="2011-12-13T23:59:00"/>
    <n v="1321200332"/>
    <x v="2086"/>
    <b v="0"/>
    <n v="35"/>
    <b v="1"/>
    <s v="music/indie rock"/>
    <n v="1.0069999999999999"/>
    <n v="572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7T23:54:18"/>
    <n v="1312865658"/>
    <x v="2087"/>
    <b v="0"/>
    <n v="25"/>
    <b v="1"/>
    <s v="music/indie rock"/>
    <n v="1.0353333333333334"/>
    <n v="2790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d v="2010-09-10T22:59:00"/>
    <n v="1281028152"/>
    <x v="2088"/>
    <b v="0"/>
    <n v="75"/>
    <b v="1"/>
    <s v="music/indie rock"/>
    <n v="1.1551066666666667"/>
    <n v="2509.1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d v="2013-08-01T20:49:54"/>
    <n v="1372384194"/>
    <x v="2089"/>
    <b v="0"/>
    <n v="62"/>
    <b v="1"/>
    <s v="music/indie rock"/>
    <n v="1.2040040000000001"/>
    <n v="3237.66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4:09:15"/>
    <n v="1359104955"/>
    <x v="2090"/>
    <b v="0"/>
    <n v="160"/>
    <b v="1"/>
    <s v="music/indie rock"/>
    <n v="1.1504037499999999"/>
    <n v="6106.6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15:00:00"/>
    <n v="1294818278"/>
    <x v="2091"/>
    <b v="0"/>
    <n v="246"/>
    <b v="1"/>
    <s v="music/indie rock"/>
    <n v="1.2046777777777777"/>
    <n v="15443.7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d v="2011-10-07T11:58:52"/>
    <n v="1312822732"/>
    <x v="2092"/>
    <b v="0"/>
    <n v="55"/>
    <b v="1"/>
    <s v="music/indie rock"/>
    <n v="1.0128333333333333"/>
    <n v="13880.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d v="2012-12-22T16:30:32"/>
    <n v="1351024232"/>
    <x v="2093"/>
    <b v="0"/>
    <n v="23"/>
    <b v="1"/>
    <s v="music/indie rock"/>
    <n v="1.0246666666666666"/>
    <n v="380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4T22:00:00"/>
    <n v="1327969730"/>
    <x v="2094"/>
    <b v="0"/>
    <n v="72"/>
    <b v="1"/>
    <s v="music/indie rock"/>
    <n v="1.2054285714285715"/>
    <n v="287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d v="2011-10-02T12:36:13"/>
    <n v="1312392973"/>
    <x v="2095"/>
    <b v="0"/>
    <n v="22"/>
    <b v="1"/>
    <s v="music/indie rock"/>
    <n v="1"/>
    <n v="3359.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d v="2012-10-25T22:59:00"/>
    <n v="1349892735"/>
    <x v="2096"/>
    <b v="0"/>
    <n v="14"/>
    <b v="1"/>
    <s v="music/indie rock"/>
    <n v="1.0166666666666666"/>
    <n v="155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d v="2011-12-01T10:02:15"/>
    <n v="1317564135"/>
    <x v="2097"/>
    <b v="0"/>
    <n v="38"/>
    <b v="1"/>
    <s v="music/indie rock"/>
    <n v="1"/>
    <n v="180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d v="2012-03-07T21:43:55"/>
    <n v="1328582635"/>
    <x v="2098"/>
    <b v="0"/>
    <n v="32"/>
    <b v="1"/>
    <s v="music/indie rock"/>
    <n v="1.0033333333333334"/>
    <n v="4510"/>
    <x v="4"/>
    <x v="14"/>
  </r>
  <r>
    <n v="2099"/>
    <s v="Roosevelt Died."/>
    <s v="Our tour van died, we need help!"/>
    <n v="3000"/>
    <n v="3971"/>
    <x v="0"/>
    <x v="0"/>
    <x v="0"/>
    <n v="1435808400"/>
    <d v="2015-07-01T22:40:00"/>
    <n v="1434650084"/>
    <x v="2099"/>
    <b v="0"/>
    <n v="63"/>
    <b v="1"/>
    <s v="music/indie rock"/>
    <n v="1.3236666666666668"/>
    <n v="499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d v="2012-06-29T22:59:00"/>
    <n v="1339704141"/>
    <x v="2100"/>
    <b v="0"/>
    <n v="27"/>
    <b v="1"/>
    <s v="music/indie rock"/>
    <n v="1.3666666666666667"/>
    <n v="2395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2T22:35:14"/>
    <n v="1323920114"/>
    <x v="2101"/>
    <b v="0"/>
    <n v="44"/>
    <b v="1"/>
    <s v="music/indie rock"/>
    <n v="1.1325000000000001"/>
    <n v="154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d v="2011-05-05T15:50:48"/>
    <n v="1302036648"/>
    <x v="2102"/>
    <b v="0"/>
    <n v="38"/>
    <b v="1"/>
    <s v="music/indie rock"/>
    <n v="1.36"/>
    <n v="1812.5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d v="2012-11-09T14:07:07"/>
    <n v="1349892427"/>
    <x v="2103"/>
    <b v="0"/>
    <n v="115"/>
    <b v="1"/>
    <s v="music/indie rock"/>
    <n v="1.4612318374694613"/>
    <n v="636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d v="2013-05-30T19:00:00"/>
    <n v="1367286434"/>
    <x v="2104"/>
    <b v="0"/>
    <n v="37"/>
    <b v="1"/>
    <s v="music/indie rock"/>
    <n v="1.2949999999999999"/>
    <n v="62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d v="2014-11-20T23:00:00"/>
    <n v="1415472953"/>
    <x v="2105"/>
    <b v="0"/>
    <n v="99"/>
    <b v="1"/>
    <s v="music/indie rock"/>
    <n v="2.54"/>
    <n v="305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d v="2013-01-26T00:09:34"/>
    <n v="1356584974"/>
    <x v="2106"/>
    <b v="0"/>
    <n v="44"/>
    <b v="1"/>
    <s v="music/indie rock"/>
    <n v="1.0704545454545455"/>
    <n v="371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d v="2014-11-12T13:03:13"/>
    <n v="1413997393"/>
    <x v="2107"/>
    <b v="0"/>
    <n v="58"/>
    <b v="1"/>
    <s v="music/indie rock"/>
    <n v="1.0773299999999999"/>
    <n v="2254.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d v="2012-09-09T22:55:00"/>
    <n v="1344917580"/>
    <x v="2108"/>
    <b v="0"/>
    <n v="191"/>
    <b v="1"/>
    <s v="music/indie rock"/>
    <n v="1.0731250000000001"/>
    <n v="9662.3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d v="2015-07-05T12:00:17"/>
    <n v="1433523617"/>
    <x v="2109"/>
    <b v="0"/>
    <n v="40"/>
    <b v="1"/>
    <s v="music/indie rock"/>
    <n v="1.06525"/>
    <n v="10715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d v="2014-05-27T23:59:00"/>
    <n v="1398873969"/>
    <x v="2110"/>
    <b v="0"/>
    <n v="38"/>
    <b v="1"/>
    <s v="music/indie rock"/>
    <n v="1.0035000000000001"/>
    <n v="313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d v="2011-08-14T20:00:00"/>
    <n v="1307594625"/>
    <x v="2111"/>
    <b v="0"/>
    <n v="39"/>
    <b v="1"/>
    <s v="music/indie rock"/>
    <n v="1.0649999999999999"/>
    <n v="2068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d v="2013-04-15T17:16:33"/>
    <n v="1364854593"/>
    <x v="2112"/>
    <b v="0"/>
    <n v="11"/>
    <b v="1"/>
    <s v="music/indie rock"/>
    <n v="1"/>
    <n v="1215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d v="2014-09-23T15:46:16"/>
    <n v="1408481176"/>
    <x v="2113"/>
    <b v="0"/>
    <n v="107"/>
    <b v="1"/>
    <s v="music/indie rock"/>
    <n v="1.0485714285714285"/>
    <n v="382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8T23:59:00"/>
    <n v="1286480070"/>
    <x v="2114"/>
    <b v="0"/>
    <n v="147"/>
    <b v="1"/>
    <s v="music/indie rock"/>
    <n v="1.0469999999999999"/>
    <n v="628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d v="2011-02-19T20:56:41"/>
    <n v="1295575001"/>
    <x v="2115"/>
    <b v="0"/>
    <n v="36"/>
    <b v="1"/>
    <s v="music/indie rock"/>
    <n v="2.2566666666666668"/>
    <n v="431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d v="2012-10-02T13:40:03"/>
    <n v="1345056003"/>
    <x v="2116"/>
    <b v="0"/>
    <n v="92"/>
    <b v="1"/>
    <s v="music/indie rock"/>
    <n v="1.0090416666666666"/>
    <n v="25909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d v="2015-10-26T23:59:00"/>
    <n v="1444699549"/>
    <x v="2117"/>
    <b v="0"/>
    <n v="35"/>
    <b v="1"/>
    <s v="music/indie rock"/>
    <n v="1.4775"/>
    <n v="25103.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d v="2011-07-24T15:08:56"/>
    <n v="1308946136"/>
    <x v="2118"/>
    <b v="0"/>
    <n v="17"/>
    <b v="1"/>
    <s v="music/indie rock"/>
    <n v="1.3461099999999999"/>
    <n v="1559.5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d v="2012-08-15T22:07:25"/>
    <n v="1342494445"/>
    <x v="2119"/>
    <b v="0"/>
    <n v="22"/>
    <b v="1"/>
    <s v="music/indie rock"/>
    <n v="1.0075000000000001"/>
    <n v="1680.554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d v="2014-01-01T18:08:56"/>
    <n v="1384384136"/>
    <x v="2120"/>
    <b v="0"/>
    <n v="69"/>
    <b v="1"/>
    <s v="music/indie rock"/>
    <n v="1.00880375"/>
    <n v="5042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d v="2017-01-11T12:49:08"/>
    <n v="1481564948"/>
    <x v="2121"/>
    <b v="0"/>
    <n v="10"/>
    <b v="0"/>
    <s v="games/video games"/>
    <n v="5.6800000000000002E-3"/>
    <n v="4177.215000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d v="2017-01-07T02:12:49"/>
    <n v="1481181169"/>
    <x v="2122"/>
    <b v="0"/>
    <n v="3"/>
    <b v="0"/>
    <s v="games/video games"/>
    <n v="3.875E-3"/>
    <n v="29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1:59:00"/>
    <n v="1263982307"/>
    <x v="2123"/>
    <b v="0"/>
    <n v="5"/>
    <b v="0"/>
    <s v="games/video games"/>
    <n v="0.1"/>
    <n v="18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d v="2010-11-30T00:00:00"/>
    <n v="1286930435"/>
    <x v="2124"/>
    <b v="0"/>
    <n v="5"/>
    <b v="0"/>
    <s v="games/video games"/>
    <n v="0.10454545454545454"/>
    <n v="82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d v="2015-08-04T19:33:53"/>
    <n v="1436142833"/>
    <x v="2125"/>
    <b v="0"/>
    <n v="27"/>
    <b v="0"/>
    <s v="games/video games"/>
    <n v="1.4200000000000001E-2"/>
    <n v="483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d v="2014-12-08T18:21:27"/>
    <n v="1415488887"/>
    <x v="2126"/>
    <b v="0"/>
    <n v="2"/>
    <b v="0"/>
    <s v="games/video games"/>
    <n v="5.0000000000000001E-4"/>
    <n v="431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d v="2015-03-12T06:07:43"/>
    <n v="1423570063"/>
    <x v="2127"/>
    <b v="0"/>
    <n v="236"/>
    <b v="0"/>
    <s v="games/video games"/>
    <n v="0.28842857142857142"/>
    <n v="40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d v="2014-09-21T13:32:49"/>
    <n v="1406140369"/>
    <x v="2128"/>
    <b v="0"/>
    <n v="1"/>
    <b v="0"/>
    <s v="games/video games"/>
    <n v="1.6666666666666668E-3"/>
    <n v="4050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d v="2016-03-09T19:35:00"/>
    <n v="1454978100"/>
    <x v="2129"/>
    <b v="0"/>
    <n v="12"/>
    <b v="0"/>
    <s v="games/video games"/>
    <n v="0.11799999999999999"/>
    <n v="130.5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d v="2014-08-15T21:04:23"/>
    <n v="1405130663"/>
    <x v="2130"/>
    <b v="0"/>
    <n v="4"/>
    <b v="0"/>
    <s v="games/video games"/>
    <n v="2.0238095238095236E-3"/>
    <n v="160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d v="2015-07-11T23:58:11"/>
    <n v="1434085091"/>
    <x v="2131"/>
    <b v="0"/>
    <n v="3"/>
    <b v="0"/>
    <s v="games/video games"/>
    <n v="0.05"/>
    <n v="5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06:41:32"/>
    <n v="1388835692"/>
    <x v="2132"/>
    <b v="0"/>
    <n v="99"/>
    <b v="0"/>
    <s v="games/video games"/>
    <n v="2.1129899999999997E-2"/>
    <n v="1068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d v="2011-04-24T01:59:00"/>
    <n v="1300328399"/>
    <x v="2133"/>
    <b v="0"/>
    <n v="3"/>
    <b v="0"/>
    <s v="games/video games"/>
    <n v="1.6E-2"/>
    <n v="1064.494999999999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d v="2013-04-27T16:16:31"/>
    <n v="1364505391"/>
    <x v="2134"/>
    <b v="0"/>
    <n v="3"/>
    <b v="0"/>
    <s v="games/video games"/>
    <n v="1.7333333333333333E-2"/>
    <n v="6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d v="2012-10-04T18:07:13"/>
    <n v="1346800033"/>
    <x v="2135"/>
    <b v="0"/>
    <n v="22"/>
    <b v="0"/>
    <s v="games/video games"/>
    <n v="9.5600000000000004E-2"/>
    <n v="29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d v="2013-10-19T07:13:06"/>
    <n v="1379592786"/>
    <x v="2136"/>
    <b v="0"/>
    <n v="4"/>
    <b v="0"/>
    <s v="games/video games"/>
    <n v="5.9612499999999998E-4"/>
    <n v="262.8450000000000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d v="2014-12-05T13:30:29"/>
    <n v="1415212229"/>
    <x v="2137"/>
    <b v="0"/>
    <n v="534"/>
    <b v="0"/>
    <s v="games/video games"/>
    <n v="0.28405999999999998"/>
    <n v="7125.345000000000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d v="2013-11-08T20:18:59"/>
    <n v="1381364339"/>
    <x v="2138"/>
    <b v="0"/>
    <n v="12"/>
    <b v="0"/>
    <s v="games/video games"/>
    <n v="0.128"/>
    <n v="7165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3:00:08"/>
    <n v="1475604008"/>
    <x v="2139"/>
    <b v="0"/>
    <n v="56"/>
    <b v="0"/>
    <s v="games/video games"/>
    <n v="5.4199999999999998E-2"/>
    <n v="87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d v="2013-01-11T15:00:24"/>
    <n v="1355342424"/>
    <x v="2140"/>
    <b v="0"/>
    <n v="11"/>
    <b v="0"/>
    <s v="games/video games"/>
    <n v="1.1199999999999999E-3"/>
    <n v="109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d v="2014-11-14T01:39:19"/>
    <n v="1413351559"/>
    <x v="2141"/>
    <b v="0"/>
    <n v="0"/>
    <b v="0"/>
    <s v="games/video games"/>
    <n v="0"/>
    <n v="28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d v="2015-12-30T11:50:10"/>
    <n v="1449075010"/>
    <x v="2142"/>
    <b v="0"/>
    <n v="12"/>
    <b v="0"/>
    <s v="games/video games"/>
    <n v="5.7238095238095241E-2"/>
    <n v="30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d v="2010-07-21T14:00:00"/>
    <n v="1275599812"/>
    <x v="2143"/>
    <b v="0"/>
    <n v="5"/>
    <b v="0"/>
    <s v="games/video games"/>
    <n v="0.1125"/>
    <n v="413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d v="2013-09-14T08:07:20"/>
    <n v="1376399240"/>
    <x v="2144"/>
    <b v="0"/>
    <n v="24"/>
    <b v="0"/>
    <s v="games/video games"/>
    <n v="1.7098591549295775E-2"/>
    <n v="41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d v="2013-11-27T01:41:54"/>
    <n v="1382938914"/>
    <x v="2145"/>
    <b v="0"/>
    <n v="89"/>
    <b v="0"/>
    <s v="games/video games"/>
    <n v="0.30433333333333334"/>
    <n v="258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1:18:30"/>
    <n v="1453997910"/>
    <x v="2146"/>
    <b v="0"/>
    <n v="1"/>
    <b v="0"/>
    <s v="games/video games"/>
    <n v="2.0000000000000001E-4"/>
    <n v="2283"/>
    <x v="6"/>
    <x v="17"/>
  </r>
  <r>
    <n v="2147"/>
    <s v="Johnny Rocketfingers 3"/>
    <s v="A Point and Click Adventure on Steroids."/>
    <n v="390000"/>
    <n v="2716"/>
    <x v="2"/>
    <x v="0"/>
    <x v="0"/>
    <n v="1416125148"/>
    <d v="2014-11-16T03:05:48"/>
    <n v="1413356748"/>
    <x v="2147"/>
    <b v="0"/>
    <n v="55"/>
    <b v="0"/>
    <s v="games/video games"/>
    <n v="6.9641025641025639E-3"/>
    <n v="1358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d v="2015-04-02T11:36:22"/>
    <n v="1425404182"/>
    <x v="2148"/>
    <b v="0"/>
    <n v="2"/>
    <b v="0"/>
    <s v="games/video games"/>
    <n v="0.02"/>
    <n v="135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0T19:00:00"/>
    <n v="1277512556"/>
    <x v="2149"/>
    <b v="0"/>
    <n v="0"/>
    <b v="0"/>
    <s v="games/video games"/>
    <n v="0"/>
    <n v="1"/>
    <x v="6"/>
    <x v="17"/>
  </r>
  <r>
    <n v="2150"/>
    <s v="The Unknown Door"/>
    <s v="A pixel styled open world detective game."/>
    <n v="50000"/>
    <n v="405"/>
    <x v="2"/>
    <x v="10"/>
    <x v="8"/>
    <n v="1468392599"/>
    <d v="2016-07-13T01:49:59"/>
    <n v="1465800599"/>
    <x v="2150"/>
    <b v="0"/>
    <n v="4"/>
    <b v="0"/>
    <s v="games/video games"/>
    <n v="8.0999999999999996E-3"/>
    <n v="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d v="2016-06-29T15:20:14"/>
    <n v="1464639614"/>
    <x v="2151"/>
    <b v="0"/>
    <n v="6"/>
    <b v="0"/>
    <s v="games/video games"/>
    <n v="2.6222222222222224E-3"/>
    <n v="261.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d v="2014-03-15T13:58:29"/>
    <n v="1392321509"/>
    <x v="2152"/>
    <b v="0"/>
    <n v="4"/>
    <b v="0"/>
    <s v="games/video games"/>
    <n v="1.6666666666666668E-3"/>
    <n v="8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d v="2015-01-10T02:59:00"/>
    <n v="1417470718"/>
    <x v="2153"/>
    <b v="0"/>
    <n v="4"/>
    <b v="0"/>
    <s v="games/video games"/>
    <n v="9.1244548809124457E-5"/>
    <n v="4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d v="2014-01-28T10:10:27"/>
    <n v="1389193827"/>
    <x v="2154"/>
    <b v="0"/>
    <n v="2"/>
    <b v="0"/>
    <s v="games/video games"/>
    <n v="8.0000000000000002E-3"/>
    <n v="1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d v="2016-03-31T11:56:25"/>
    <n v="1456854985"/>
    <x v="2155"/>
    <b v="0"/>
    <n v="5"/>
    <b v="0"/>
    <s v="games/video games"/>
    <n v="2.3E-2"/>
    <n v="58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d v="2013-09-16T15:30:06"/>
    <n v="1375475406"/>
    <x v="2156"/>
    <b v="0"/>
    <n v="83"/>
    <b v="0"/>
    <s v="games/video games"/>
    <n v="2.6660714285714284E-2"/>
    <n v="804"/>
    <x v="6"/>
    <x v="17"/>
  </r>
  <r>
    <n v="2157"/>
    <s v="Nin"/>
    <s v="Gamers and 90's fans unite in this small tale of epic proportions!"/>
    <n v="75000"/>
    <n v="21144"/>
    <x v="2"/>
    <x v="0"/>
    <x v="0"/>
    <n v="1482479940"/>
    <d v="2016-12-23T02:59:00"/>
    <n v="1479684783"/>
    <x v="2157"/>
    <b v="0"/>
    <n v="57"/>
    <b v="0"/>
    <s v="games/video games"/>
    <n v="0.28192"/>
    <n v="11318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d v="2013-02-04T15:29:34"/>
    <n v="1356121774"/>
    <x v="2158"/>
    <b v="0"/>
    <n v="311"/>
    <b v="0"/>
    <s v="games/video games"/>
    <n v="6.5900366666666668E-2"/>
    <n v="20457.0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2:32:54"/>
    <n v="1308245574"/>
    <x v="2159"/>
    <b v="0"/>
    <n v="2"/>
    <b v="0"/>
    <s v="games/video games"/>
    <n v="7.2222222222222219E-3"/>
    <n v="9898.055000000000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d v="2012-05-19T12:05:05"/>
    <n v="1334855105"/>
    <x v="2160"/>
    <b v="0"/>
    <n v="16"/>
    <b v="0"/>
    <s v="games/video games"/>
    <n v="8.5000000000000006E-3"/>
    <n v="55.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d v="2015-09-23T15:27:39"/>
    <n v="1440448059"/>
    <x v="2161"/>
    <b v="0"/>
    <n v="13"/>
    <b v="1"/>
    <s v="music/rock"/>
    <n v="1.1575"/>
    <n v="27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d v="2014-07-24T13:23:11"/>
    <n v="1403547791"/>
    <x v="2162"/>
    <b v="0"/>
    <n v="58"/>
    <b v="1"/>
    <s v="music/rock"/>
    <n v="1.1226666666666667"/>
    <n v="2757.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d v="2015-06-07T22:50:00"/>
    <n v="1429306520"/>
    <x v="2163"/>
    <b v="0"/>
    <n v="44"/>
    <b v="1"/>
    <s v="music/rock"/>
    <n v="1.3220000000000001"/>
    <n v="4178.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d v="2016-06-24T22:59:00"/>
    <n v="1464196414"/>
    <x v="2164"/>
    <b v="0"/>
    <n v="83"/>
    <b v="1"/>
    <s v="music/rock"/>
    <n v="1.0263636363636364"/>
    <n v="447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d v="2016-04-08T10:00:35"/>
    <n v="1457539235"/>
    <x v="2165"/>
    <b v="0"/>
    <n v="117"/>
    <b v="1"/>
    <s v="music/rock"/>
    <n v="1.3864000000000001"/>
    <n v="4555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d v="2014-12-05T16:06:58"/>
    <n v="1413922018"/>
    <x v="2166"/>
    <b v="0"/>
    <n v="32"/>
    <b v="1"/>
    <s v="music/rock"/>
    <n v="1.466"/>
    <n v="319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d v="2012-09-14T20:35:37"/>
    <n v="1346463337"/>
    <x v="2167"/>
    <b v="0"/>
    <n v="8"/>
    <b v="1"/>
    <s v="music/rock"/>
    <n v="1.2"/>
    <n v="155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d v="2017-02-10T00:00:00"/>
    <n v="1484058261"/>
    <x v="2168"/>
    <b v="0"/>
    <n v="340"/>
    <b v="1"/>
    <s v="music/rock"/>
    <n v="1.215816111111111"/>
    <n v="1103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d v="2017-03-02T11:49:11"/>
    <n v="1488214151"/>
    <x v="2169"/>
    <b v="0"/>
    <n v="7"/>
    <b v="1"/>
    <s v="music/rock"/>
    <n v="1"/>
    <n v="11018.844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d v="2015-08-22T13:00:22"/>
    <n v="1436810422"/>
    <x v="2170"/>
    <b v="0"/>
    <n v="19"/>
    <b v="1"/>
    <s v="music/rock"/>
    <n v="1.8085714285714285"/>
    <n v="39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d v="2015-06-22T00:00:00"/>
    <n v="1431903495"/>
    <x v="2171"/>
    <b v="0"/>
    <n v="47"/>
    <b v="1"/>
    <s v="music/rock"/>
    <n v="1.0607500000000001"/>
    <n v="243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d v="2015-04-18T08:55:20"/>
    <n v="1426773320"/>
    <x v="2172"/>
    <b v="0"/>
    <n v="13"/>
    <b v="1"/>
    <s v="music/rock"/>
    <n v="1"/>
    <n v="2621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d v="2013-09-09T22:59:00"/>
    <n v="1376066243"/>
    <x v="2173"/>
    <b v="0"/>
    <n v="90"/>
    <b v="1"/>
    <s v="music/rock"/>
    <n v="1.2692857142857144"/>
    <n v="31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d v="2016-05-05T08:01:47"/>
    <n v="1459861307"/>
    <x v="2174"/>
    <b v="0"/>
    <n v="63"/>
    <b v="1"/>
    <s v="music/rock"/>
    <n v="1.0297499999999999"/>
    <n v="472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0T19:13:06"/>
    <n v="1468455186"/>
    <x v="2175"/>
    <b v="0"/>
    <n v="26"/>
    <b v="1"/>
    <s v="music/rock"/>
    <n v="2.5"/>
    <n v="2934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d v="2015-05-02T10:11:49"/>
    <n v="1427987509"/>
    <x v="2176"/>
    <b v="0"/>
    <n v="71"/>
    <b v="1"/>
    <s v="music/rock"/>
    <n v="1.2602"/>
    <n v="4025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d v="2016-06-06T01:01:07"/>
    <n v="1463032867"/>
    <x v="2177"/>
    <b v="0"/>
    <n v="38"/>
    <b v="1"/>
    <s v="music/rock"/>
    <n v="1.0012000000000001"/>
    <n v="440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d v="2017-01-18T10:16:37"/>
    <n v="1482160597"/>
    <x v="2178"/>
    <b v="0"/>
    <n v="859"/>
    <b v="1"/>
    <s v="music/rock"/>
    <n v="1.3864000000000001"/>
    <n v="18581.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d v="2015-04-10T23:06:32"/>
    <n v="1426133192"/>
    <x v="2179"/>
    <b v="0"/>
    <n v="21"/>
    <b v="1"/>
    <s v="music/rock"/>
    <n v="1.6140000000000001"/>
    <n v="1813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d v="2015-11-13T12:04:28"/>
    <n v="1443801868"/>
    <x v="2180"/>
    <b v="0"/>
    <n v="78"/>
    <b v="1"/>
    <s v="music/rock"/>
    <n v="1.071842"/>
    <n v="3486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d v="2017-02-20T19:07:33"/>
    <n v="1486426053"/>
    <x v="2181"/>
    <b v="0"/>
    <n v="53"/>
    <b v="1"/>
    <s v="games/tabletop games"/>
    <n v="1.5309999999999999"/>
    <n v="4210.604999999999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d v="2014-10-02T16:37:05"/>
    <n v="1409261825"/>
    <x v="2182"/>
    <b v="0"/>
    <n v="356"/>
    <b v="1"/>
    <s v="games/tabletop games"/>
    <n v="5.2416666666666663"/>
    <n v="9393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d v="2017-02-09T00:00:00"/>
    <n v="1484037977"/>
    <x v="2183"/>
    <b v="0"/>
    <n v="279"/>
    <b v="1"/>
    <s v="games/tabletop games"/>
    <n v="4.8927777777777779"/>
    <n v="1226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1:00:00"/>
    <n v="1452530041"/>
    <x v="2184"/>
    <b v="1"/>
    <n v="266"/>
    <b v="1"/>
    <s v="games/tabletop games"/>
    <n v="2.8473999999999999"/>
    <n v="18640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3:23:59"/>
    <n v="1360830239"/>
    <x v="2185"/>
    <b v="0"/>
    <n v="623"/>
    <b v="1"/>
    <s v="games/tabletop games"/>
    <n v="18.569700000000001"/>
    <n v="60661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d v="2016-09-06T21:00:00"/>
    <n v="1470062743"/>
    <x v="2186"/>
    <b v="0"/>
    <n v="392"/>
    <b v="1"/>
    <s v="games/tabletop games"/>
    <n v="1.0967499999999999"/>
    <n v="57391.7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d v="2015-04-02T22:59:00"/>
    <n v="1425531666"/>
    <x v="2187"/>
    <b v="1"/>
    <n v="3562"/>
    <b v="1"/>
    <s v="games/tabletop games"/>
    <n v="10.146425000000001"/>
    <n v="112431.7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d v="2016-10-25T12:00:00"/>
    <n v="1474380241"/>
    <x v="2188"/>
    <b v="0"/>
    <n v="514"/>
    <b v="1"/>
    <s v="games/tabletop games"/>
    <n v="4.1217692027666546"/>
    <n v="112786.7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d v="2016-04-21T17:00:00"/>
    <n v="1460055300"/>
    <x v="2189"/>
    <b v="0"/>
    <n v="88"/>
    <b v="1"/>
    <s v="games/tabletop games"/>
    <n v="5.0324999999999998"/>
    <n v="1434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d v="2016-03-23T01:59:00"/>
    <n v="1455721204"/>
    <x v="2190"/>
    <b v="0"/>
    <n v="537"/>
    <b v="1"/>
    <s v="games/tabletop games"/>
    <n v="1.8461052631578947"/>
    <n v="20557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d v="2017-02-14T15:00:27"/>
    <n v="1486065627"/>
    <x v="2191"/>
    <b v="0"/>
    <n v="25"/>
    <b v="1"/>
    <s v="games/tabletop games"/>
    <n v="1.1973333333333334"/>
    <n v="1798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18:00:00"/>
    <n v="1479414344"/>
    <x v="2192"/>
    <b v="0"/>
    <n v="3238"/>
    <b v="1"/>
    <s v="games/tabletop games"/>
    <n v="10.812401666666668"/>
    <n v="6532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d v="2016-11-20T23:59:00"/>
    <n v="1477043072"/>
    <x v="2193"/>
    <b v="0"/>
    <n v="897"/>
    <b v="1"/>
    <s v="games/tabletop games"/>
    <n v="4.5237333333333334"/>
    <n v="98802.4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2:11:30"/>
    <n v="1456423890"/>
    <x v="2194"/>
    <b v="0"/>
    <n v="878"/>
    <b v="1"/>
    <s v="games/tabletop games"/>
    <n v="5.3737000000000004"/>
    <n v="60796.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d v="2015-08-11T13:31:40"/>
    <n v="1436725900"/>
    <x v="2195"/>
    <b v="0"/>
    <n v="115"/>
    <b v="1"/>
    <s v="games/tabletop games"/>
    <n v="1.2032608695652174"/>
    <n v="29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d v="2016-12-02T02:00:00"/>
    <n v="1478000502"/>
    <x v="2196"/>
    <b v="0"/>
    <n v="234"/>
    <b v="1"/>
    <s v="games/tabletop games"/>
    <n v="1.1383571428571428"/>
    <n v="1073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d v="2015-02-28T09:00:59"/>
    <n v="1422540059"/>
    <x v="2197"/>
    <b v="0"/>
    <n v="4330"/>
    <b v="1"/>
    <s v="games/tabletop games"/>
    <n v="9.5103109999999997"/>
    <n v="150623.1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d v="2015-11-14T08:20:00"/>
    <n v="1444911600"/>
    <x v="2198"/>
    <b v="0"/>
    <n v="651"/>
    <b v="1"/>
    <s v="games/tabletop games"/>
    <n v="1.3289249999999999"/>
    <n v="169233.16500000001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d v="2015-10-15T04:59:58"/>
    <n v="1442311198"/>
    <x v="2199"/>
    <b v="1"/>
    <n v="251"/>
    <b v="1"/>
    <s v="games/tabletop games"/>
    <n v="1.4697777777777778"/>
    <n v="33192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d v="2015-07-05T22:00:00"/>
    <n v="1433775668"/>
    <x v="2200"/>
    <b v="0"/>
    <n v="263"/>
    <b v="1"/>
    <s v="games/tabletop games"/>
    <n v="5.4215"/>
    <n v="12035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d v="2013-01-16T15:19:25"/>
    <n v="1357157965"/>
    <x v="2201"/>
    <b v="0"/>
    <n v="28"/>
    <b v="1"/>
    <s v="music/electronic music"/>
    <n v="3.8271818181818182"/>
    <n v="5631.994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d v="2012-11-01T15:22:48"/>
    <n v="1349209368"/>
    <x v="2202"/>
    <b v="0"/>
    <n v="721"/>
    <b v="1"/>
    <s v="music/electronic music"/>
    <n v="7.0418124999999998"/>
    <n v="14294.1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d v="2015-09-24T15:38:02"/>
    <n v="1440535082"/>
    <x v="2203"/>
    <b v="0"/>
    <n v="50"/>
    <b v="1"/>
    <s v="music/electronic music"/>
    <n v="1.0954999999999999"/>
    <n v="15179.1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d v="2013-03-09T02:28:39"/>
    <n v="1360222119"/>
    <x v="2204"/>
    <b v="0"/>
    <n v="73"/>
    <b v="1"/>
    <s v="music/electronic music"/>
    <n v="1.3286666666666667"/>
    <n v="209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4:43:09"/>
    <n v="1335987789"/>
    <x v="2205"/>
    <b v="0"/>
    <n v="27"/>
    <b v="1"/>
    <s v="music/electronic music"/>
    <n v="1.52"/>
    <n v="1566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d v="2012-04-16T01:10:24"/>
    <n v="1333001424"/>
    <x v="2206"/>
    <b v="0"/>
    <n v="34"/>
    <b v="1"/>
    <s v="music/electronic music"/>
    <n v="1.0272727272727273"/>
    <n v="113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d v="2013-11-16T00:39:33"/>
    <n v="1381984773"/>
    <x v="2207"/>
    <b v="0"/>
    <n v="7"/>
    <b v="1"/>
    <s v="music/electronic music"/>
    <n v="1"/>
    <n v="156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d v="2012-04-06T23:00:00"/>
    <n v="1328649026"/>
    <x v="2208"/>
    <b v="0"/>
    <n v="24"/>
    <b v="1"/>
    <s v="music/electronic music"/>
    <n v="1.016"/>
    <n v="15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d v="2014-04-14T18:00:00"/>
    <n v="1396524644"/>
    <x v="2209"/>
    <b v="0"/>
    <n v="15"/>
    <b v="1"/>
    <s v="music/electronic music"/>
    <n v="1.508"/>
    <n v="88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2:36:00"/>
    <n v="1329442510"/>
    <x v="2210"/>
    <b v="0"/>
    <n v="72"/>
    <b v="1"/>
    <s v="music/electronic music"/>
    <n v="1.11425"/>
    <n v="2605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1:59:00"/>
    <n v="1395168625"/>
    <x v="2211"/>
    <b v="0"/>
    <n v="120"/>
    <b v="1"/>
    <s v="music/electronic music"/>
    <n v="1.956"/>
    <n v="4673.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d v="2013-11-03T20:00:00"/>
    <n v="1380650177"/>
    <x v="2212"/>
    <b v="0"/>
    <n v="123"/>
    <b v="1"/>
    <s v="music/electronic music"/>
    <n v="1.1438333333333333"/>
    <n v="5876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4:49:39"/>
    <n v="1429127379"/>
    <x v="2213"/>
    <b v="0"/>
    <n v="1"/>
    <b v="1"/>
    <s v="music/electronic music"/>
    <n v="2"/>
    <n v="3436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d v="2014-02-06T14:00:48"/>
    <n v="1389121248"/>
    <x v="2214"/>
    <b v="0"/>
    <n v="24"/>
    <b v="1"/>
    <s v="music/electronic music"/>
    <n v="2.9250166666666666"/>
    <n v="882.505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d v="2012-03-13T01:59:00"/>
    <n v="1329671572"/>
    <x v="2215"/>
    <b v="0"/>
    <n v="33"/>
    <b v="1"/>
    <s v="music/electronic music"/>
    <n v="1.5636363636363637"/>
    <n v="1307.505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d v="2015-07-23T13:02:25"/>
    <n v="1436464945"/>
    <x v="2216"/>
    <b v="0"/>
    <n v="14"/>
    <b v="1"/>
    <s v="music/electronic music"/>
    <n v="1.0566666666666666"/>
    <n v="58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d v="2015-11-02T03:00:00"/>
    <n v="1445539113"/>
    <x v="2217"/>
    <b v="0"/>
    <n v="9"/>
    <b v="1"/>
    <s v="music/electronic music"/>
    <n v="1.0119047619047619"/>
    <n v="37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d v="2012-08-28T19:00:00"/>
    <n v="1344281383"/>
    <x v="2218"/>
    <b v="0"/>
    <n v="76"/>
    <b v="1"/>
    <s v="music/electronic music"/>
    <n v="1.2283299999999999"/>
    <n v="1440.8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d v="2015-08-19T12:15:12"/>
    <n v="1437412512"/>
    <x v="2219"/>
    <b v="0"/>
    <n v="19"/>
    <b v="1"/>
    <s v="music/electronic music"/>
    <n v="1.0149999999999999"/>
    <n v="1735.8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d v="2013-07-26T20:27:16"/>
    <n v="1372296436"/>
    <x v="2220"/>
    <b v="0"/>
    <n v="69"/>
    <b v="1"/>
    <s v="music/electronic music"/>
    <n v="1.0114285714285713"/>
    <n v="2277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d v="2016-04-22T19:00:00"/>
    <n v="1458748809"/>
    <x v="2221"/>
    <b v="0"/>
    <n v="218"/>
    <b v="1"/>
    <s v="games/tabletop games"/>
    <n v="1.0811999999999999"/>
    <n v="582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3:54:07"/>
    <n v="1325184847"/>
    <x v="2222"/>
    <b v="0"/>
    <n v="30"/>
    <b v="1"/>
    <s v="games/tabletop games"/>
    <n v="1.6259999999999999"/>
    <n v="446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d v="2015-06-27T10:22:48"/>
    <n v="1432826568"/>
    <x v="2223"/>
    <b v="0"/>
    <n v="100"/>
    <b v="1"/>
    <s v="games/tabletop games"/>
    <n v="1.0580000000000001"/>
    <n v="1072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d v="2016-10-29T14:00:00"/>
    <n v="1475337675"/>
    <x v="2224"/>
    <b v="0"/>
    <n v="296"/>
    <b v="1"/>
    <s v="games/tabletop games"/>
    <n v="2.4315000000000002"/>
    <n v="2247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d v="2014-09-21T14:00:15"/>
    <n v="1408734015"/>
    <x v="2225"/>
    <b v="0"/>
    <n v="1204"/>
    <b v="1"/>
    <s v="games/tabletop games"/>
    <n v="9.4483338095238096"/>
    <n v="111365.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1T23:59:00"/>
    <n v="1452625822"/>
    <x v="2226"/>
    <b v="0"/>
    <n v="321"/>
    <b v="1"/>
    <s v="games/tabletop games"/>
    <n v="1.0846283333333333"/>
    <n v="108969.1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d v="2013-11-13T15:22:35"/>
    <n v="1381778555"/>
    <x v="2227"/>
    <b v="0"/>
    <n v="301"/>
    <b v="1"/>
    <s v="games/tabletop games"/>
    <n v="1.5737692307692308"/>
    <n v="19991.1549999999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d v="2015-08-16T01:40:36"/>
    <n v="1437115236"/>
    <x v="2228"/>
    <b v="0"/>
    <n v="144"/>
    <b v="1"/>
    <s v="games/tabletop games"/>
    <n v="11.744899999999999"/>
    <n v="16101.9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2T23:00:00"/>
    <n v="1375113391"/>
    <x v="2229"/>
    <b v="0"/>
    <n v="539"/>
    <b v="1"/>
    <s v="games/tabletop games"/>
    <n v="1.7104755366949576"/>
    <n v="12724.6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16:08:47"/>
    <n v="1395868127"/>
    <x v="2230"/>
    <b v="0"/>
    <n v="498"/>
    <b v="1"/>
    <s v="games/tabletop games"/>
    <n v="1.2595294117647058"/>
    <n v="12205.165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d v="2013-06-25T00:00:00"/>
    <n v="1369864301"/>
    <x v="2231"/>
    <b v="0"/>
    <n v="1113"/>
    <b v="1"/>
    <s v="games/tabletop games"/>
    <n v="12.121296000000001"/>
    <n v="20504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d v="2014-07-18T22:00:00"/>
    <n v="1402945408"/>
    <x v="2232"/>
    <b v="0"/>
    <n v="988"/>
    <b v="1"/>
    <s v="games/tabletop games"/>
    <n v="4.9580000000000002"/>
    <n v="27546.62000000000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d v="2015-12-13T19:00:00"/>
    <n v="1448269539"/>
    <x v="2233"/>
    <b v="0"/>
    <n v="391"/>
    <b v="1"/>
    <s v="games/tabletop games"/>
    <n v="3.3203999999999998"/>
    <n v="16545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d v="2017-01-05T14:47:27"/>
    <n v="1481053647"/>
    <x v="2234"/>
    <b v="0"/>
    <n v="28"/>
    <b v="1"/>
    <s v="games/tabletop games"/>
    <n v="11.65"/>
    <n v="473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d v="2015-03-28T18:31:51"/>
    <n v="1424997111"/>
    <x v="2235"/>
    <b v="0"/>
    <n v="147"/>
    <b v="1"/>
    <s v="games/tabletop games"/>
    <n v="1.5331538461538461"/>
    <n v="1054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d v="2016-02-01T09:48:43"/>
    <n v="1451746123"/>
    <x v="2236"/>
    <b v="0"/>
    <n v="680"/>
    <b v="1"/>
    <s v="games/tabletop games"/>
    <n v="5.3710714285714287"/>
    <n v="1748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d v="2014-11-12T02:59:00"/>
    <n v="1412294683"/>
    <x v="2237"/>
    <b v="0"/>
    <n v="983"/>
    <b v="1"/>
    <s v="games/tabletop games"/>
    <n v="3.5292777777777777"/>
    <n v="392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d v="2017-03-10T09:55:16"/>
    <n v="1486565716"/>
    <x v="2238"/>
    <b v="0"/>
    <n v="79"/>
    <b v="1"/>
    <s v="games/tabletop games"/>
    <n v="1.3740000000000001"/>
    <n v="34511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d v="2013-11-30T23:02:00"/>
    <n v="1382742014"/>
    <x v="2239"/>
    <b v="0"/>
    <n v="426"/>
    <b v="1"/>
    <s v="games/tabletop games"/>
    <n v="1.2802667999999999"/>
    <n v="18751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d v="2016-04-22T14:49:04"/>
    <n v="1458762544"/>
    <x v="2240"/>
    <b v="0"/>
    <n v="96"/>
    <b v="1"/>
    <s v="games/tabletop games"/>
    <n v="2.7067999999999999"/>
    <n v="22770.334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d v="2017-03-02T14:51:40"/>
    <n v="1485892300"/>
    <x v="2241"/>
    <b v="0"/>
    <n v="163"/>
    <b v="1"/>
    <s v="games/tabletop games"/>
    <n v="8.0640000000000001"/>
    <n v="107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d v="2013-11-26T22:02:00"/>
    <n v="1382449733"/>
    <x v="2242"/>
    <b v="0"/>
    <n v="2525"/>
    <b v="1"/>
    <s v="games/tabletop games"/>
    <n v="13.600976000000001"/>
    <n v="72036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2T22:00:00"/>
    <n v="1488823290"/>
    <x v="2243"/>
    <b v="0"/>
    <n v="2035"/>
    <b v="1"/>
    <s v="games/tabletop games"/>
    <n v="9302.5"/>
    <n v="72656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d v="2016-10-16T15:30:00"/>
    <n v="1475609946"/>
    <x v="2244"/>
    <b v="0"/>
    <n v="290"/>
    <b v="1"/>
    <s v="games/tabletop games"/>
    <n v="3.7702"/>
    <n v="14076.7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d v="2014-02-21T13:00:00"/>
    <n v="1390323617"/>
    <x v="2245"/>
    <b v="0"/>
    <n v="1980"/>
    <b v="1"/>
    <s v="games/tabletop games"/>
    <n v="26.47025"/>
    <n v="623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d v="2015-09-04T14:00:10"/>
    <n v="1438801210"/>
    <x v="2246"/>
    <b v="0"/>
    <n v="57"/>
    <b v="1"/>
    <s v="games/tabletop games"/>
    <n v="1.0012000000000001"/>
    <n v="5419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d v="2015-07-29T10:59:25"/>
    <n v="1436975965"/>
    <x v="2247"/>
    <b v="0"/>
    <n v="380"/>
    <b v="1"/>
    <s v="games/tabletop games"/>
    <n v="1.0445405405405406"/>
    <n v="10913.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d v="2016-12-14T16:01:18"/>
    <n v="1479157278"/>
    <x v="2248"/>
    <b v="0"/>
    <n v="128"/>
    <b v="1"/>
    <s v="games/tabletop games"/>
    <n v="1.0721428571428571"/>
    <n v="13414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d v="2013-04-02T10:52:45"/>
    <n v="1362329565"/>
    <x v="2249"/>
    <b v="0"/>
    <n v="180"/>
    <b v="1"/>
    <s v="games/tabletop games"/>
    <n v="1.6877142857142857"/>
    <n v="670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d v="2016-12-02T20:07:53"/>
    <n v="1478131673"/>
    <x v="2250"/>
    <b v="0"/>
    <n v="571"/>
    <b v="1"/>
    <s v="games/tabletop games"/>
    <n v="9.7511200000000002"/>
    <n v="124842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d v="2014-08-16T03:17:57"/>
    <n v="1406362677"/>
    <x v="2251"/>
    <b v="0"/>
    <n v="480"/>
    <b v="1"/>
    <s v="games/tabletop games"/>
    <n v="1.3444929411764706"/>
    <n v="127603.09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d v="2016-08-06T02:52:18"/>
    <n v="1469173938"/>
    <x v="2252"/>
    <b v="0"/>
    <n v="249"/>
    <b v="1"/>
    <s v="games/tabletop games"/>
    <n v="2.722777777777778"/>
    <n v="17966.5950000000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d v="2015-11-18T11:09:07"/>
    <n v="1445267347"/>
    <x v="2253"/>
    <b v="0"/>
    <n v="84"/>
    <b v="1"/>
    <s v="games/tabletop games"/>
    <n v="1.1268750000000001"/>
    <n v="1676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d v="2017-01-24T10:32:48"/>
    <n v="1484667168"/>
    <x v="2254"/>
    <b v="0"/>
    <n v="197"/>
    <b v="1"/>
    <s v="games/tabletop games"/>
    <n v="4.5979999999999999"/>
    <n v="565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d v="2016-05-07T17:50:51"/>
    <n v="1460069451"/>
    <x v="2255"/>
    <b v="0"/>
    <n v="271"/>
    <b v="1"/>
    <s v="games/tabletop games"/>
    <n v="2.8665822784810127"/>
    <n v="68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d v="2016-11-22T05:50:46"/>
    <n v="1478602246"/>
    <x v="2256"/>
    <b v="0"/>
    <n v="50"/>
    <b v="1"/>
    <s v="games/tabletop games"/>
    <n v="2.2270833333333333"/>
    <n v="619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18:00:00"/>
    <n v="1463351329"/>
    <x v="2257"/>
    <b v="0"/>
    <n v="169"/>
    <b v="1"/>
    <s v="games/tabletop games"/>
    <n v="6.3613999999999997"/>
    <n v="8486.2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d v="2015-06-11T13:01:27"/>
    <n v="1431453687"/>
    <x v="2258"/>
    <b v="0"/>
    <n v="205"/>
    <b v="1"/>
    <s v="games/tabletop games"/>
    <n v="1.4650000000000001"/>
    <n v="9563.2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d v="2016-12-08T14:18:56"/>
    <n v="1480360736"/>
    <x v="2259"/>
    <b v="0"/>
    <n v="206"/>
    <b v="1"/>
    <s v="games/tabletop games"/>
    <n v="18.670999999999999"/>
    <n v="1094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d v="2014-03-26T18:24:10"/>
    <n v="1393287850"/>
    <x v="2260"/>
    <b v="0"/>
    <n v="84"/>
    <b v="1"/>
    <s v="games/tabletop games"/>
    <n v="3.2692000000000001"/>
    <n v="1342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d v="2017-02-14T12:23:40"/>
    <n v="1485278620"/>
    <x v="2261"/>
    <b v="0"/>
    <n v="210"/>
    <b v="1"/>
    <s v="games/tabletop games"/>
    <n v="7.7949999999999999"/>
    <n v="798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d v="2014-11-17T19:00:00"/>
    <n v="1413295358"/>
    <x v="2262"/>
    <b v="0"/>
    <n v="181"/>
    <b v="1"/>
    <s v="games/tabletop games"/>
    <n v="1.5415151515151515"/>
    <n v="64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d v="2015-01-31T14:58:33"/>
    <n v="1420919913"/>
    <x v="2263"/>
    <b v="0"/>
    <n v="60"/>
    <b v="1"/>
    <s v="games/tabletop games"/>
    <n v="1.1554666666666666"/>
    <n v="6876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d v="2016-05-22T22:00:00"/>
    <n v="1462543114"/>
    <x v="2264"/>
    <b v="0"/>
    <n v="445"/>
    <b v="1"/>
    <s v="games/tabletop games"/>
    <n v="1.8003333333333333"/>
    <n v="97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d v="2016-11-22T15:28:27"/>
    <n v="1479241707"/>
    <x v="2265"/>
    <b v="0"/>
    <n v="17"/>
    <b v="1"/>
    <s v="games/tabletop games"/>
    <n v="2.9849999999999999"/>
    <n v="5699.5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d v="2016-04-26T21:00:00"/>
    <n v="1460235592"/>
    <x v="2266"/>
    <b v="0"/>
    <n v="194"/>
    <b v="1"/>
    <s v="games/tabletop games"/>
    <n v="3.2026666666666666"/>
    <n v="2700.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0T20:00:00"/>
    <n v="1416945297"/>
    <x v="2267"/>
    <b v="0"/>
    <n v="404"/>
    <b v="1"/>
    <s v="games/tabletop games"/>
    <n v="3.80525"/>
    <n v="404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d v="2017-03-11T20:58:35"/>
    <n v="1486691915"/>
    <x v="2268"/>
    <b v="0"/>
    <n v="194"/>
    <b v="1"/>
    <s v="games/tabletop games"/>
    <n v="1.026"/>
    <n v="52416.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d v="2017-03-07T00:00:00"/>
    <n v="1486745663"/>
    <x v="2269"/>
    <b v="0"/>
    <n v="902"/>
    <b v="1"/>
    <s v="games/tabletop games"/>
    <n v="18.016400000000001"/>
    <n v="36884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d v="2017-01-10T16:59:00"/>
    <n v="1482353513"/>
    <x v="2270"/>
    <b v="0"/>
    <n v="1670"/>
    <b v="1"/>
    <s v="games/tabletop games"/>
    <n v="7.2024800000000004"/>
    <n v="112551.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d v="2016-12-09T19:00:04"/>
    <n v="1478736004"/>
    <x v="2271"/>
    <b v="0"/>
    <n v="1328"/>
    <b v="1"/>
    <s v="games/tabletop games"/>
    <n v="2.8309000000000002"/>
    <n v="11834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d v="2015-12-07T11:47:16"/>
    <n v="1446914836"/>
    <x v="2272"/>
    <b v="0"/>
    <n v="944"/>
    <b v="1"/>
    <s v="games/tabletop games"/>
    <n v="13.566000000000001"/>
    <n v="3509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d v="2017-03-12T07:10:42"/>
    <n v="1487164242"/>
    <x v="2273"/>
    <b v="0"/>
    <n v="147"/>
    <b v="1"/>
    <s v="games/tabletop games"/>
    <n v="2.2035999999999998"/>
    <n v="9537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d v="2014-02-23T07:00:57"/>
    <n v="1390564857"/>
    <x v="2274"/>
    <b v="0"/>
    <n v="99"/>
    <b v="1"/>
    <s v="games/tabletop games"/>
    <n v="1.196"/>
    <n v="4249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d v="2014-12-22T09:47:59"/>
    <n v="1416667679"/>
    <x v="2275"/>
    <b v="0"/>
    <n v="79"/>
    <b v="1"/>
    <s v="games/tabletop games"/>
    <n v="4.0776923076923079"/>
    <n v="282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d v="2014-01-05T10:38:09"/>
    <n v="1386344289"/>
    <x v="2276"/>
    <b v="0"/>
    <n v="75"/>
    <b v="1"/>
    <s v="games/tabletop games"/>
    <n v="1.0581826105905425"/>
    <n v="3753.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d v="2012-02-27T11:17:03"/>
    <n v="1327767423"/>
    <x v="2277"/>
    <b v="0"/>
    <n v="207"/>
    <b v="1"/>
    <s v="games/tabletop games"/>
    <n v="1.4108235294117648"/>
    <n v="84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d v="2016-01-03T17:59:00"/>
    <n v="1448902867"/>
    <x v="2278"/>
    <b v="0"/>
    <n v="102"/>
    <b v="1"/>
    <s v="games/tabletop games"/>
    <n v="2.7069999999999999"/>
    <n v="87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d v="2015-02-03T23:00:00"/>
    <n v="1421436099"/>
    <x v="2279"/>
    <b v="0"/>
    <n v="32"/>
    <b v="1"/>
    <s v="games/tabletop games"/>
    <n v="1.538"/>
    <n v="347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09:59:51"/>
    <n v="1439909991"/>
    <x v="2280"/>
    <b v="0"/>
    <n v="480"/>
    <b v="1"/>
    <s v="games/tabletop games"/>
    <n v="4.0357653061224488"/>
    <n v="20544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d v="2011-07-25T01:50:00"/>
    <n v="1306219897"/>
    <x v="2281"/>
    <b v="0"/>
    <n v="11"/>
    <b v="1"/>
    <s v="music/rock"/>
    <n v="1.85"/>
    <n v="20052.7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d v="2016-01-13T23:11:26"/>
    <n v="1447560686"/>
    <x v="2282"/>
    <b v="0"/>
    <n v="12"/>
    <b v="1"/>
    <s v="music/rock"/>
    <n v="1.8533333333333333"/>
    <n v="97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8T21:00:04"/>
    <n v="1331348404"/>
    <x v="2283"/>
    <b v="0"/>
    <n v="48"/>
    <b v="1"/>
    <s v="music/rock"/>
    <n v="1.0085533333333332"/>
    <n v="2207.8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d v="2011-03-11T23:00:00"/>
    <n v="1297451245"/>
    <x v="2284"/>
    <b v="0"/>
    <n v="59"/>
    <b v="1"/>
    <s v="music/rock"/>
    <n v="1.0622116666666668"/>
    <n v="4699.46500000000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d v="2012-06-28T23:27:23"/>
    <n v="1338352043"/>
    <x v="2285"/>
    <b v="0"/>
    <n v="79"/>
    <b v="1"/>
    <s v="music/rock"/>
    <n v="1.2136666666666667"/>
    <n v="5007.13500000000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d v="2013-09-05T22:59:00"/>
    <n v="1376003254"/>
    <x v="2286"/>
    <b v="0"/>
    <n v="14"/>
    <b v="1"/>
    <s v="music/rock"/>
    <n v="1.0006666666666666"/>
    <n v="2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d v="2014-06-23T11:01:00"/>
    <n v="1401724860"/>
    <x v="2287"/>
    <b v="0"/>
    <n v="106"/>
    <b v="1"/>
    <s v="music/rock"/>
    <n v="1.1997755555555556"/>
    <n v="3449.9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d v="2012-06-26T13:00:00"/>
    <n v="1339098689"/>
    <x v="2288"/>
    <b v="0"/>
    <n v="25"/>
    <b v="1"/>
    <s v="music/rock"/>
    <n v="1.0009999999999999"/>
    <n v="3199.994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d v="2013-12-06T18:22:00"/>
    <n v="1382659060"/>
    <x v="2289"/>
    <b v="0"/>
    <n v="25"/>
    <b v="1"/>
    <s v="music/rock"/>
    <n v="1.0740000000000001"/>
    <n v="13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d v="2009-12-01T12:00:00"/>
    <n v="1252908330"/>
    <x v="2290"/>
    <b v="0"/>
    <n v="29"/>
    <b v="1"/>
    <s v="music/rock"/>
    <n v="1.0406666666666666"/>
    <n v="158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d v="2012-04-22T23:00:00"/>
    <n v="1332199618"/>
    <x v="2291"/>
    <b v="0"/>
    <n v="43"/>
    <b v="1"/>
    <s v="music/rock"/>
    <n v="1.728"/>
    <n v="2940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1:44:36"/>
    <n v="1332175476"/>
    <x v="2292"/>
    <b v="0"/>
    <n v="46"/>
    <b v="1"/>
    <s v="music/rock"/>
    <n v="1.072505"/>
    <n v="323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d v="2012-09-24T22:59:00"/>
    <n v="1346345999"/>
    <x v="2293"/>
    <b v="0"/>
    <n v="27"/>
    <b v="1"/>
    <s v="music/rock"/>
    <n v="1.0823529411764705"/>
    <n v="1532.505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2:21:20"/>
    <n v="1356110480"/>
    <x v="2294"/>
    <b v="0"/>
    <n v="112"/>
    <b v="1"/>
    <s v="music/rock"/>
    <n v="1.4608079999999999"/>
    <n v="4112.02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d v="2013-01-26T17:54:16"/>
    <n v="1356648856"/>
    <x v="2295"/>
    <b v="0"/>
    <n v="34"/>
    <b v="1"/>
    <s v="music/rock"/>
    <n v="1.2524999999999999"/>
    <n v="4403.520000000000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d v="2012-02-23T12:33:46"/>
    <n v="1326994426"/>
    <x v="2296"/>
    <b v="0"/>
    <n v="145"/>
    <b v="1"/>
    <s v="music/rock"/>
    <n v="1.4907142857142857"/>
    <n v="5969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d v="2012-03-13T22:59:00"/>
    <n v="1328749249"/>
    <x v="2297"/>
    <b v="0"/>
    <n v="19"/>
    <b v="1"/>
    <s v="music/rock"/>
    <n v="1.006"/>
    <n v="5720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d v="2014-03-26T14:10:33"/>
    <n v="1393272633"/>
    <x v="2298"/>
    <b v="0"/>
    <n v="288"/>
    <b v="1"/>
    <s v="music/rock"/>
    <n v="1.0507333333333333"/>
    <n v="1626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d v="2011-02-05T19:46:49"/>
    <n v="1295657209"/>
    <x v="2299"/>
    <b v="0"/>
    <n v="14"/>
    <b v="1"/>
    <s v="music/rock"/>
    <n v="3.5016666666666665"/>
    <n v="16286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d v="2012-06-28T12:26:56"/>
    <n v="1339694816"/>
    <x v="2300"/>
    <b v="0"/>
    <n v="7"/>
    <b v="1"/>
    <s v="music/rock"/>
    <n v="1.0125"/>
    <n v="930.25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d v="2013-06-20T22:31:36"/>
    <n v="1369193496"/>
    <x v="2301"/>
    <b v="1"/>
    <n v="211"/>
    <b v="1"/>
    <s v="music/indie rock"/>
    <n v="1.336044"/>
    <n v="3745.1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2:00:00"/>
    <n v="1385585434"/>
    <x v="2302"/>
    <b v="1"/>
    <n v="85"/>
    <b v="1"/>
    <s v="music/indie rock"/>
    <n v="1.7065217391304348"/>
    <n v="5302.610000000000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d v="2011-12-12T22:39:56"/>
    <n v="1320287996"/>
    <x v="2303"/>
    <b v="1"/>
    <n v="103"/>
    <b v="1"/>
    <s v="music/indie rock"/>
    <n v="1.0935829457364341"/>
    <n v="5489.3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d v="2010-12-31T23:59:00"/>
    <n v="1290281691"/>
    <x v="2304"/>
    <b v="1"/>
    <n v="113"/>
    <b v="1"/>
    <s v="music/indie rock"/>
    <n v="1.0070033333333335"/>
    <n v="6547.815000000000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3:00:00"/>
    <n v="1405356072"/>
    <x v="2305"/>
    <b v="1"/>
    <n v="167"/>
    <b v="1"/>
    <s v="music/indie rock"/>
    <n v="1.0122777777777778"/>
    <n v="12131.5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d v="2012-03-09T23:02:09"/>
    <n v="1328760129"/>
    <x v="2306"/>
    <b v="1"/>
    <n v="73"/>
    <b v="1"/>
    <s v="music/indie rock"/>
    <n v="1.0675857142857144"/>
    <n v="10978.77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4:15:28"/>
    <n v="1333653333"/>
    <x v="2307"/>
    <b v="1"/>
    <n v="75"/>
    <b v="1"/>
    <s v="music/indie rock"/>
    <n v="1.0665777537961894"/>
    <n v="2915.90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d v="2014-08-28T20:00:00"/>
    <n v="1406847996"/>
    <x v="2308"/>
    <b v="1"/>
    <n v="614"/>
    <b v="1"/>
    <s v="music/indie rock"/>
    <n v="1.0130622"/>
    <n v="26374.1850000000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d v="2013-03-09T18:42:17"/>
    <n v="1359848537"/>
    <x v="2309"/>
    <b v="1"/>
    <n v="107"/>
    <b v="1"/>
    <s v="music/indie rock"/>
    <n v="1.0667450000000001"/>
    <n v="28526.7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3:03:35"/>
    <n v="1361300615"/>
    <x v="2310"/>
    <b v="1"/>
    <n v="1224"/>
    <b v="1"/>
    <s v="music/indie rock"/>
    <n v="4.288397837837838"/>
    <n v="42867.915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d v="2014-05-06T19:06:29"/>
    <n v="1396829189"/>
    <x v="2311"/>
    <b v="1"/>
    <n v="104"/>
    <b v="1"/>
    <s v="music/indie rock"/>
    <n v="1.0411111111111111"/>
    <n v="44352.6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d v="2014-04-18T18:00:00"/>
    <n v="1395155478"/>
    <x v="2312"/>
    <b v="1"/>
    <n v="79"/>
    <b v="1"/>
    <s v="music/indie rock"/>
    <n v="1.0786666666666667"/>
    <n v="6303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d v="2012-05-03T18:00:26"/>
    <n v="1333494026"/>
    <x v="2313"/>
    <b v="1"/>
    <n v="157"/>
    <b v="1"/>
    <s v="music/indie rock"/>
    <n v="1.7584040000000001"/>
    <n v="6014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08:14:17"/>
    <n v="1336482857"/>
    <x v="2314"/>
    <b v="1"/>
    <n v="50"/>
    <b v="1"/>
    <s v="music/indie rock"/>
    <n v="1.5697000000000001"/>
    <n v="5337.8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d v="2012-05-05T12:25:43"/>
    <n v="1333646743"/>
    <x v="2315"/>
    <b v="1"/>
    <n v="64"/>
    <b v="1"/>
    <s v="music/indie rock"/>
    <n v="1.026"/>
    <n v="2224.320000000000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3:24:00"/>
    <n v="1253726650"/>
    <x v="2316"/>
    <b v="1"/>
    <n v="200"/>
    <b v="1"/>
    <s v="music/indie rock"/>
    <n v="1.0404266666666666"/>
    <n v="9085.700000000000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d v="2010-02-15T00:00:00"/>
    <n v="1263474049"/>
    <x v="2317"/>
    <b v="1"/>
    <n v="22"/>
    <b v="1"/>
    <s v="music/indie rock"/>
    <n v="1.04"/>
    <n v="8011.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5T22:59:00"/>
    <n v="1251214014"/>
    <x v="2318"/>
    <b v="1"/>
    <n v="163"/>
    <b v="1"/>
    <s v="music/indie rock"/>
    <n v="1.2105999999999999"/>
    <n v="3234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d v="2013-12-14T20:58:05"/>
    <n v="1384480685"/>
    <x v="2319"/>
    <b v="1"/>
    <n v="77"/>
    <b v="1"/>
    <s v="music/indie rock"/>
    <n v="1.077"/>
    <n v="46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d v="2014-04-02T13:36:40"/>
    <n v="1393443400"/>
    <x v="2320"/>
    <b v="1"/>
    <n v="89"/>
    <b v="1"/>
    <s v="music/indie rock"/>
    <n v="1.0866"/>
    <n v="433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d v="2017-04-04T00:15:01"/>
    <n v="1488694501"/>
    <x v="2321"/>
    <b v="0"/>
    <n v="64"/>
    <b v="0"/>
    <s v="food/small batch"/>
    <n v="0.39120962394619685"/>
    <n v="4781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15:29:29"/>
    <n v="1489181369"/>
    <x v="2322"/>
    <b v="0"/>
    <n v="4"/>
    <b v="0"/>
    <s v="food/small batch"/>
    <n v="3.1481481481481478E-2"/>
    <n v="2107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3:07:27"/>
    <n v="1489428447"/>
    <x v="2323"/>
    <b v="0"/>
    <n v="4"/>
    <b v="0"/>
    <s v="food/small batch"/>
    <n v="0.48"/>
    <n v="102.5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d v="2017-03-26T15:14:45"/>
    <n v="1487970885"/>
    <x v="2324"/>
    <b v="0"/>
    <n v="61"/>
    <b v="0"/>
    <s v="food/small batch"/>
    <n v="0.20733333333333334"/>
    <n v="83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18:32:11"/>
    <n v="1488241931"/>
    <x v="2325"/>
    <b v="0"/>
    <n v="7"/>
    <b v="0"/>
    <s v="food/small batch"/>
    <n v="0.08"/>
    <n v="817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2:00:00"/>
    <n v="1489106948"/>
    <x v="2326"/>
    <b v="0"/>
    <n v="1"/>
    <b v="0"/>
    <s v="food/small batch"/>
    <n v="7.1999999999999998E-3"/>
    <n v="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d v="2014-08-26T17:00:40"/>
    <n v="1406066440"/>
    <x v="2327"/>
    <b v="1"/>
    <n v="3355"/>
    <b v="1"/>
    <s v="food/small batch"/>
    <n v="5.2609431428571432"/>
    <n v="92120.5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3:45:37"/>
    <n v="1431715537"/>
    <x v="2328"/>
    <b v="1"/>
    <n v="537"/>
    <b v="1"/>
    <s v="food/small batch"/>
    <n v="2.5445000000000002"/>
    <n v="104789.0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d v="2014-07-17T09:59:06"/>
    <n v="1403017146"/>
    <x v="2329"/>
    <b v="1"/>
    <n v="125"/>
    <b v="1"/>
    <s v="food/small batch"/>
    <n v="1.0591999999999999"/>
    <n v="2596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d v="2015-12-24T19:00:00"/>
    <n v="1448400943"/>
    <x v="2330"/>
    <b v="1"/>
    <n v="163"/>
    <b v="1"/>
    <s v="food/small batch"/>
    <n v="1.0242285714285715"/>
    <n v="311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d v="2014-08-17T19:08:10"/>
    <n v="1405728490"/>
    <x v="2331"/>
    <b v="1"/>
    <n v="283"/>
    <b v="1"/>
    <s v="food/small batch"/>
    <n v="1.4431375"/>
    <n v="23696.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0:04:31"/>
    <n v="1420643071"/>
    <x v="2332"/>
    <b v="1"/>
    <n v="352"/>
    <b v="1"/>
    <s v="food/small batch"/>
    <n v="1.06308"/>
    <n v="19061.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d v="2014-05-29T12:50:00"/>
    <n v="1399563390"/>
    <x v="2333"/>
    <b v="1"/>
    <n v="94"/>
    <b v="1"/>
    <s v="food/small batch"/>
    <n v="2.1216666666666666"/>
    <n v="1392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d v="2014-11-05T12:34:00"/>
    <n v="1412611498"/>
    <x v="2334"/>
    <b v="1"/>
    <n v="67"/>
    <b v="1"/>
    <s v="food/small batch"/>
    <n v="1.0195000000000001"/>
    <n v="26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d v="2014-06-11T08:44:03"/>
    <n v="1399902243"/>
    <x v="2335"/>
    <b v="1"/>
    <n v="221"/>
    <b v="1"/>
    <s v="food/small batch"/>
    <n v="1.0227200000000001"/>
    <n v="14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d v="2014-03-08T17:11:35"/>
    <n v="1390860695"/>
    <x v="2336"/>
    <b v="1"/>
    <n v="2165"/>
    <b v="1"/>
    <s v="food/small batch"/>
    <n v="5.2073254999999996"/>
    <n v="64857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d v="2014-06-26T10:22:23"/>
    <n v="1401204143"/>
    <x v="2337"/>
    <b v="1"/>
    <n v="179"/>
    <b v="1"/>
    <s v="food/small batch"/>
    <n v="1.1065833333333333"/>
    <n v="58712.754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16:31:24"/>
    <n v="1401485484"/>
    <x v="2338"/>
    <b v="1"/>
    <n v="123"/>
    <b v="1"/>
    <s v="food/small batch"/>
    <n v="1.0114333333333334"/>
    <n v="14225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d v="2016-12-19T02:59:00"/>
    <n v="1479496309"/>
    <x v="2339"/>
    <b v="1"/>
    <n v="1104"/>
    <b v="1"/>
    <s v="food/small batch"/>
    <n v="2.9420799999999998"/>
    <n v="44361.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d v="2016-10-30T10:25:38"/>
    <n v="1475249138"/>
    <x v="2340"/>
    <b v="1"/>
    <n v="403"/>
    <b v="1"/>
    <s v="food/small batch"/>
    <n v="1.0577749999999999"/>
    <n v="57931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4:31:44"/>
    <n v="1434137504"/>
    <x v="2341"/>
    <b v="0"/>
    <n v="0"/>
    <b v="0"/>
    <s v="technology/web"/>
    <n v="0"/>
    <n v="21155.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4:47:00"/>
    <n v="1447962505"/>
    <x v="2343"/>
    <b v="0"/>
    <n v="1"/>
    <b v="0"/>
    <s v="technology/web"/>
    <n v="0.03"/>
    <n v="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d v="2016-06-24T12:27:49"/>
    <n v="1464197269"/>
    <x v="2344"/>
    <b v="0"/>
    <n v="1"/>
    <b v="0"/>
    <s v="technology/web"/>
    <n v="1E-3"/>
    <n v="15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18:39:00"/>
    <n v="1424822556"/>
    <x v="2345"/>
    <b v="0"/>
    <n v="0"/>
    <b v="0"/>
    <s v="technology/web"/>
    <n v="0"/>
    <n v="0.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4:10:31"/>
    <n v="1472843431"/>
    <x v="2346"/>
    <b v="0"/>
    <n v="3"/>
    <b v="0"/>
    <s v="technology/web"/>
    <n v="6.4999999999999997E-4"/>
    <n v="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09:34:36"/>
    <n v="1469543676"/>
    <x v="2347"/>
    <b v="0"/>
    <n v="1"/>
    <b v="0"/>
    <s v="technology/web"/>
    <n v="1.4999999999999999E-2"/>
    <n v="2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17:22:18"/>
    <n v="1450822938"/>
    <x v="2348"/>
    <b v="0"/>
    <n v="5"/>
    <b v="0"/>
    <s v="technology/web"/>
    <n v="3.8571428571428572E-3"/>
    <n v="14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d v="2015-08-11T13:37:08"/>
    <n v="1436812628"/>
    <x v="2349"/>
    <b v="0"/>
    <n v="0"/>
    <b v="0"/>
    <s v="technology/web"/>
    <n v="0"/>
    <n v="13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d v="2015-04-29T21:25:39"/>
    <n v="1427768739"/>
    <x v="2351"/>
    <b v="0"/>
    <n v="7"/>
    <b v="0"/>
    <s v="technology/web"/>
    <n v="5.7142857142857143E-3"/>
    <n v="5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0:12:32"/>
    <n v="1428419552"/>
    <x v="2352"/>
    <b v="0"/>
    <n v="0"/>
    <b v="0"/>
    <s v="technology/web"/>
    <n v="0"/>
    <n v="54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d v="2015-01-10T12:21:00"/>
    <n v="1415726460"/>
    <x v="2354"/>
    <b v="0"/>
    <n v="1"/>
    <b v="0"/>
    <s v="technology/web"/>
    <n v="7.1428571428571429E-4"/>
    <n v="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d v="2015-05-02T17:02:16"/>
    <n v="1428012136"/>
    <x v="2355"/>
    <b v="0"/>
    <n v="2"/>
    <b v="0"/>
    <s v="technology/web"/>
    <n v="6.875E-3"/>
    <n v="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d v="2015-06-05T13:48:24"/>
    <n v="1430938104"/>
    <x v="2356"/>
    <b v="0"/>
    <n v="0"/>
    <b v="0"/>
    <s v="technology/web"/>
    <n v="0"/>
    <n v="27.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0:35:24"/>
    <n v="1433432124"/>
    <x v="2359"/>
    <b v="0"/>
    <n v="3"/>
    <b v="0"/>
    <s v="technology/web"/>
    <n v="0.14680000000000001"/>
    <n v="55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d v="2016-02-07T11:58:00"/>
    <n v="1452272280"/>
    <x v="2360"/>
    <b v="0"/>
    <n v="1"/>
    <b v="0"/>
    <s v="technology/web"/>
    <n v="4.0000000000000002E-4"/>
    <n v="55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d v="2016-04-30T17:00:00"/>
    <n v="1459975008"/>
    <x v="2361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8T19:16:40"/>
    <n v="1447460200"/>
    <x v="2363"/>
    <b v="0"/>
    <n v="0"/>
    <b v="0"/>
    <s v="technology/web"/>
    <n v="0"/>
    <n v="6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d v="2015-10-21T07:45:33"/>
    <n v="1442839533"/>
    <x v="2366"/>
    <b v="0"/>
    <n v="27"/>
    <b v="0"/>
    <s v="technology/web"/>
    <n v="0.1052"/>
    <n v="13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17:16:56"/>
    <n v="1456442216"/>
    <x v="2367"/>
    <b v="0"/>
    <n v="14"/>
    <b v="0"/>
    <s v="technology/web"/>
    <n v="1.34E-2"/>
    <n v="165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1:19:25"/>
    <n v="1425143965"/>
    <x v="2368"/>
    <b v="0"/>
    <n v="2"/>
    <b v="0"/>
    <s v="technology/web"/>
    <n v="2.5000000000000001E-3"/>
    <n v="38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4:30:11"/>
    <n v="1452540611"/>
    <x v="2369"/>
    <b v="0"/>
    <n v="0"/>
    <b v="0"/>
    <s v="technology/web"/>
    <n v="0"/>
    <n v="5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7T23:32:21"/>
    <n v="1416285141"/>
    <x v="2370"/>
    <b v="0"/>
    <n v="4"/>
    <b v="0"/>
    <s v="technology/web"/>
    <n v="3.2799999999999999E-3"/>
    <n v="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3:39:56"/>
    <n v="1432665596"/>
    <x v="2371"/>
    <b v="0"/>
    <n v="0"/>
    <b v="0"/>
    <s v="technology/web"/>
    <n v="0"/>
    <n v="4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d v="2015-04-23T20:39:31"/>
    <n v="1427247571"/>
    <x v="2372"/>
    <b v="0"/>
    <n v="6"/>
    <b v="0"/>
    <s v="technology/web"/>
    <n v="3.272727272727273E-2"/>
    <n v="9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d v="2015-08-29T10:53:44"/>
    <n v="1438271624"/>
    <x v="2373"/>
    <b v="0"/>
    <n v="1"/>
    <b v="0"/>
    <s v="technology/web"/>
    <n v="5.8823529411764708E-5"/>
    <n v="11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15:14:20"/>
    <n v="1421180060"/>
    <x v="2374"/>
    <b v="0"/>
    <n v="1"/>
    <b v="0"/>
    <s v="technology/web"/>
    <n v="4.5454545454545455E-4"/>
    <n v="3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15:03:57"/>
    <n v="1470859437"/>
    <x v="2375"/>
    <b v="0"/>
    <n v="0"/>
    <b v="0"/>
    <s v="technology/web"/>
    <n v="0"/>
    <n v="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17:12:46"/>
    <n v="1447193566"/>
    <x v="2376"/>
    <b v="0"/>
    <n v="4"/>
    <b v="0"/>
    <s v="technology/web"/>
    <n v="0.10877666666666666"/>
    <n v="163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d v="2016-11-25T16:53:03"/>
    <n v="1477515183"/>
    <x v="2377"/>
    <b v="0"/>
    <n v="0"/>
    <b v="0"/>
    <s v="technology/web"/>
    <n v="0"/>
    <n v="163.16499999999999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4:02:22"/>
    <n v="1441134142"/>
    <x v="2380"/>
    <b v="0"/>
    <n v="3"/>
    <b v="0"/>
    <s v="technology/web"/>
    <n v="3.6666666666666666E-3"/>
    <n v="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17:27:28"/>
    <n v="1426112848"/>
    <x v="2381"/>
    <b v="0"/>
    <n v="7"/>
    <b v="0"/>
    <s v="technology/web"/>
    <n v="1.8193398957730169E-2"/>
    <n v="81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3T23:30:03"/>
    <n v="1436502603"/>
    <x v="2382"/>
    <b v="0"/>
    <n v="2"/>
    <b v="0"/>
    <s v="technology/web"/>
    <n v="2.5000000000000001E-2"/>
    <n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d v="2015-02-21T20:21:47"/>
    <n v="1421976107"/>
    <x v="2383"/>
    <b v="0"/>
    <n v="3"/>
    <b v="0"/>
    <s v="technology/web"/>
    <n v="4.3499999999999997E-2"/>
    <n v="25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3T21:37:23"/>
    <n v="1413337043"/>
    <x v="2384"/>
    <b v="0"/>
    <n v="8"/>
    <b v="0"/>
    <s v="technology/web"/>
    <n v="8.0000000000000002E-3"/>
    <n v="221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1:50:32"/>
    <n v="1436201432"/>
    <x v="2385"/>
    <b v="0"/>
    <n v="7"/>
    <b v="0"/>
    <s v="technology/web"/>
    <n v="1.2123076923076924E-2"/>
    <n v="3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d v="2015-01-10T15:07:04"/>
    <n v="1415736424"/>
    <x v="2386"/>
    <b v="0"/>
    <n v="0"/>
    <b v="0"/>
    <s v="technology/web"/>
    <n v="0"/>
    <n v="39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0:02:20"/>
    <n v="1465311740"/>
    <x v="2387"/>
    <b v="0"/>
    <n v="3"/>
    <b v="0"/>
    <s v="technology/web"/>
    <n v="6.8399999999999997E-3"/>
    <n v="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4:29:00"/>
    <n v="1418761759"/>
    <x v="2388"/>
    <b v="0"/>
    <n v="8"/>
    <b v="0"/>
    <s v="technology/web"/>
    <n v="1.2513513513513513E-2"/>
    <n v="744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d v="2015-07-25T16:59:00"/>
    <n v="1435160452"/>
    <x v="2389"/>
    <b v="0"/>
    <n v="1"/>
    <b v="0"/>
    <s v="technology/web"/>
    <n v="1.8749999999999999E-3"/>
    <n v="246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d v="2015-01-04T01:17:44"/>
    <n v="1416896264"/>
    <x v="2390"/>
    <b v="0"/>
    <n v="0"/>
    <b v="0"/>
    <s v="technology/web"/>
    <n v="0"/>
    <n v="1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3:04:04"/>
    <n v="1425236644"/>
    <x v="2391"/>
    <b v="0"/>
    <n v="1"/>
    <b v="0"/>
    <s v="technology/web"/>
    <n v="1.25E-3"/>
    <n v="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8T21:53:43"/>
    <n v="1443495223"/>
    <x v="2392"/>
    <b v="0"/>
    <n v="0"/>
    <b v="0"/>
    <s v="technology/web"/>
    <n v="0"/>
    <n v="12.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0:33:37"/>
    <n v="1436456017"/>
    <x v="2393"/>
    <b v="0"/>
    <n v="1"/>
    <b v="0"/>
    <s v="technology/web"/>
    <n v="5.0000000000000001E-4"/>
    <n v="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d v="2015-02-26T03:41:33"/>
    <n v="1422348093"/>
    <x v="2394"/>
    <b v="0"/>
    <n v="2"/>
    <b v="0"/>
    <s v="technology/web"/>
    <n v="5.9999999999999995E-4"/>
    <n v="26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3:57:00"/>
    <n v="1481597687"/>
    <x v="2395"/>
    <b v="0"/>
    <n v="0"/>
    <b v="0"/>
    <s v="technology/web"/>
    <n v="0"/>
    <n v="1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d v="2015-10-15T15:22:38"/>
    <n v="1442348558"/>
    <x v="2396"/>
    <b v="0"/>
    <n v="1"/>
    <b v="0"/>
    <s v="technology/web"/>
    <n v="2E-3"/>
    <n v="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16:14:16"/>
    <n v="1417641256"/>
    <x v="2397"/>
    <b v="0"/>
    <n v="0"/>
    <b v="0"/>
    <s v="technology/web"/>
    <n v="0"/>
    <n v="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4:44:56"/>
    <n v="1452023096"/>
    <x v="2401"/>
    <b v="0"/>
    <n v="9"/>
    <b v="0"/>
    <s v="food/food trucks"/>
    <n v="7.1785714285714283E-3"/>
    <n v="100.5"/>
    <x v="7"/>
    <x v="19"/>
  </r>
  <r>
    <n v="2402"/>
    <s v="Cupcake Truck Unite"/>
    <s v="Small town, delicious treats, and a mobile truck"/>
    <n v="12000"/>
    <n v="52"/>
    <x v="2"/>
    <x v="0"/>
    <x v="0"/>
    <n v="1431533931"/>
    <d v="2015-05-13T11:18:51"/>
    <n v="1428941931"/>
    <x v="2402"/>
    <b v="0"/>
    <n v="1"/>
    <b v="0"/>
    <s v="food/food trucks"/>
    <n v="4.3333333333333331E-3"/>
    <n v="1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d v="2016-03-30T15:10:58"/>
    <n v="1454188258"/>
    <x v="2403"/>
    <b v="0"/>
    <n v="12"/>
    <b v="0"/>
    <s v="food/food trucks"/>
    <n v="0.16833333333333333"/>
    <n v="12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d v="2016-01-02T19:56:47"/>
    <n v="1449190607"/>
    <x v="2404"/>
    <b v="0"/>
    <n v="0"/>
    <b v="0"/>
    <s v="food/food trucks"/>
    <n v="0"/>
    <n v="10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d v="2016-09-03T09:02:55"/>
    <n v="1471096975"/>
    <x v="2405"/>
    <b v="0"/>
    <n v="20"/>
    <b v="0"/>
    <s v="food/food trucks"/>
    <n v="0.22520000000000001"/>
    <n v="5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d v="2015-01-18T21:39:50"/>
    <n v="1418179190"/>
    <x v="2406"/>
    <b v="0"/>
    <n v="16"/>
    <b v="0"/>
    <s v="food/food trucks"/>
    <n v="0.41384615384615386"/>
    <n v="1235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d v="2015-04-11T01:00:00"/>
    <n v="1426772928"/>
    <x v="2407"/>
    <b v="0"/>
    <n v="33"/>
    <b v="0"/>
    <s v="food/food trucks"/>
    <n v="0.25259090909090909"/>
    <n v="345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d v="2014-11-05T23:22:37"/>
    <n v="1412652157"/>
    <x v="2408"/>
    <b v="0"/>
    <n v="2"/>
    <b v="0"/>
    <s v="food/food trucks"/>
    <n v="2E-3"/>
    <n v="2793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d v="2015-08-18T16:01:15"/>
    <n v="1437339675"/>
    <x v="2409"/>
    <b v="0"/>
    <n v="6"/>
    <b v="0"/>
    <s v="food/food trucks"/>
    <n v="1.84E-2"/>
    <n v="24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d v="2015-09-07T04:47:55"/>
    <n v="1439027275"/>
    <x v="2410"/>
    <b v="0"/>
    <n v="0"/>
    <b v="0"/>
    <s v="food/food trucks"/>
    <n v="0"/>
    <n v="23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2:34:42"/>
    <n v="1437932082"/>
    <x v="2411"/>
    <b v="0"/>
    <n v="3"/>
    <b v="0"/>
    <s v="food/food trucks"/>
    <n v="6.0400000000000002E-3"/>
    <n v="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d v="2016-11-26T13:41:13"/>
    <n v="1476294073"/>
    <x v="2412"/>
    <b v="0"/>
    <n v="0"/>
    <b v="0"/>
    <s v="food/food trucks"/>
    <n v="0"/>
    <n v="75.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d v="2014-05-31T18:30:00"/>
    <n v="1398911882"/>
    <x v="2413"/>
    <b v="0"/>
    <n v="3"/>
    <b v="0"/>
    <s v="food/food trucks"/>
    <n v="8.3333333333333332E-3"/>
    <n v="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d v="2015-08-21T22:59:00"/>
    <n v="1436805660"/>
    <x v="2414"/>
    <b v="0"/>
    <n v="13"/>
    <b v="0"/>
    <s v="food/food trucks"/>
    <n v="3.0666666666666665E-2"/>
    <n v="242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d v="2016-07-15T15:42:26"/>
    <n v="1466023346"/>
    <x v="2415"/>
    <b v="0"/>
    <n v="6"/>
    <b v="0"/>
    <s v="food/food trucks"/>
    <n v="5.5833333333333334E-3"/>
    <n v="39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0:00:00"/>
    <n v="1421343743"/>
    <x v="2416"/>
    <b v="0"/>
    <n v="1"/>
    <b v="0"/>
    <s v="food/food trucks"/>
    <n v="2.5000000000000001E-4"/>
    <n v="17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d v="2014-08-10T16:13:07"/>
    <n v="1405113187"/>
    <x v="2417"/>
    <b v="0"/>
    <n v="0"/>
    <b v="0"/>
    <s v="food/food trucks"/>
    <n v="0"/>
    <n v="2.5"/>
    <x v="7"/>
    <x v="19"/>
  </r>
  <r>
    <n v="2418"/>
    <s v="Mexican food truck"/>
    <s v="I want to start my food truck business."/>
    <n v="25000"/>
    <n v="5"/>
    <x v="2"/>
    <x v="0"/>
    <x v="0"/>
    <n v="1427225644"/>
    <d v="2015-03-24T14:34:04"/>
    <n v="1422045244"/>
    <x v="2418"/>
    <b v="0"/>
    <n v="5"/>
    <b v="0"/>
    <s v="food/food trucks"/>
    <n v="2.0000000000000001E-4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d v="2015-02-18T12:43:09"/>
    <n v="1419097389"/>
    <x v="2419"/>
    <b v="0"/>
    <n v="0"/>
    <b v="0"/>
    <s v="food/food trucks"/>
    <n v="0"/>
    <n v="2.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d v="2014-11-09T20:41:35"/>
    <n v="1410396095"/>
    <x v="2420"/>
    <b v="0"/>
    <n v="36"/>
    <b v="0"/>
    <s v="food/food trucks"/>
    <n v="0.14825133372851215"/>
    <n v="1250.5"/>
    <x v="7"/>
    <x v="19"/>
  </r>
  <r>
    <n v="2421"/>
    <s v="hot dog cart"/>
    <s v="help me start Merrill's first hot dog cart in this empty lot"/>
    <n v="6000"/>
    <n v="1"/>
    <x v="2"/>
    <x v="0"/>
    <x v="0"/>
    <n v="1424536196"/>
    <d v="2015-02-21T11:29:56"/>
    <n v="1421944196"/>
    <x v="2421"/>
    <b v="0"/>
    <n v="1"/>
    <b v="0"/>
    <s v="food/food trucks"/>
    <n v="1.6666666666666666E-4"/>
    <n v="125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d v="2014-12-31T11:54:50"/>
    <n v="1417452890"/>
    <x v="2423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d v="2014-10-27T16:25:08"/>
    <n v="1411853108"/>
    <x v="2424"/>
    <b v="0"/>
    <n v="9"/>
    <b v="0"/>
    <s v="food/food trucks"/>
    <n v="1.24E-2"/>
    <n v="15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d v="2016-05-27T17:04:00"/>
    <n v="1463090149"/>
    <x v="2425"/>
    <b v="0"/>
    <n v="1"/>
    <b v="0"/>
    <s v="food/food trucks"/>
    <n v="2.8571428571428574E-4"/>
    <n v="155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d v="2015-08-07T23:04:52"/>
    <n v="1433822692"/>
    <x v="2426"/>
    <b v="0"/>
    <n v="0"/>
    <b v="0"/>
    <s v="food/food trucks"/>
    <n v="0"/>
    <n v="0.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d v="2016-03-23T01:38:53"/>
    <n v="1455262733"/>
    <x v="2427"/>
    <b v="0"/>
    <n v="1"/>
    <b v="0"/>
    <s v="food/food trucks"/>
    <n v="2.0000000000000002E-5"/>
    <n v="0.5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d v="2017-02-05T11:44:00"/>
    <n v="1483131966"/>
    <x v="2429"/>
    <b v="0"/>
    <n v="4"/>
    <b v="0"/>
    <s v="food/food trucks"/>
    <n v="1.4321428571428572E-2"/>
    <n v="100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d v="2016-02-11T22:08:24"/>
    <n v="1452654504"/>
    <x v="2430"/>
    <b v="0"/>
    <n v="2"/>
    <b v="0"/>
    <s v="food/food trucks"/>
    <n v="7.0000000000000001E-3"/>
    <n v="1013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d v="2016-06-27T21:23:33"/>
    <n v="1461896613"/>
    <x v="2431"/>
    <b v="0"/>
    <n v="2"/>
    <b v="0"/>
    <s v="food/food trucks"/>
    <n v="2.0000000000000002E-5"/>
    <n v="11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d v="2015-03-08T00:14:57"/>
    <n v="1423199697"/>
    <x v="2432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16:35:43"/>
    <n v="1454016943"/>
    <x v="2433"/>
    <b v="0"/>
    <n v="0"/>
    <b v="0"/>
    <s v="food/food trucks"/>
    <n v="0"/>
    <n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d v="2015-10-05T01:39:46"/>
    <n v="1441435186"/>
    <x v="2435"/>
    <b v="0"/>
    <n v="4"/>
    <b v="0"/>
    <s v="food/food trucks"/>
    <n v="4.8960000000000002E-3"/>
    <n v="6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d v="2016-01-29T09:46:10"/>
    <n v="1448894770"/>
    <x v="2436"/>
    <b v="0"/>
    <n v="2"/>
    <b v="0"/>
    <s v="food/food trucks"/>
    <n v="3.8461538461538462E-4"/>
    <n v="634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d v="2015-03-17T13:00:00"/>
    <n v="1422400188"/>
    <x v="2437"/>
    <b v="0"/>
    <n v="0"/>
    <b v="0"/>
    <s v="food/food trucks"/>
    <n v="0"/>
    <n v="22.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d v="2015-12-07T17:57:42"/>
    <n v="1444341462"/>
    <x v="2438"/>
    <b v="0"/>
    <n v="1"/>
    <b v="0"/>
    <s v="food/food trucks"/>
    <n v="3.3333333333333335E-3"/>
    <n v="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4:38:49"/>
    <n v="1442605129"/>
    <x v="2439"/>
    <b v="0"/>
    <n v="0"/>
    <b v="0"/>
    <s v="food/food trucks"/>
    <n v="0"/>
    <n v="2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d v="2015-07-22T23:59:00"/>
    <n v="1435806054"/>
    <x v="2441"/>
    <b v="0"/>
    <n v="109"/>
    <b v="1"/>
    <s v="food/small batch"/>
    <n v="1.0788"/>
    <n v="4050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d v="2015-03-19T10:00:28"/>
    <n v="1424188828"/>
    <x v="2442"/>
    <b v="0"/>
    <n v="372"/>
    <b v="1"/>
    <s v="food/small batch"/>
    <n v="1.2594166666666666"/>
    <n v="19158.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0:00:22"/>
    <n v="1405522822"/>
    <x v="2443"/>
    <b v="0"/>
    <n v="311"/>
    <b v="1"/>
    <s v="food/small batch"/>
    <n v="2.0251494999999999"/>
    <n v="35364.4949999999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3:06:31"/>
    <n v="1461607591"/>
    <x v="2444"/>
    <b v="0"/>
    <n v="61"/>
    <b v="1"/>
    <s v="food/small batch"/>
    <n v="1.0860000000000001"/>
    <n v="21880.494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5T23:33:41"/>
    <n v="1440650021"/>
    <x v="2445"/>
    <b v="0"/>
    <n v="115"/>
    <b v="1"/>
    <s v="food/small batch"/>
    <n v="1.728"/>
    <n v="594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0:27:51"/>
    <n v="1477578471"/>
    <x v="2446"/>
    <b v="0"/>
    <n v="111"/>
    <b v="1"/>
    <s v="food/small batch"/>
    <n v="1.6798"/>
    <n v="851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d v="2016-11-11T23:00:00"/>
    <n v="1476184593"/>
    <x v="2447"/>
    <b v="0"/>
    <n v="337"/>
    <b v="1"/>
    <s v="food/small batch"/>
    <n v="4.2720000000000002"/>
    <n v="9539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d v="2016-08-31T00:36:00"/>
    <n v="1472110513"/>
    <x v="2448"/>
    <b v="0"/>
    <n v="9"/>
    <b v="1"/>
    <s v="food/small batch"/>
    <n v="1.075"/>
    <n v="555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d v="2014-11-29T23:25:15"/>
    <n v="1414725915"/>
    <x v="2449"/>
    <b v="0"/>
    <n v="120"/>
    <b v="1"/>
    <s v="food/small batch"/>
    <n v="1.08"/>
    <n v="56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7T22:11:00"/>
    <n v="1411177456"/>
    <x v="2450"/>
    <b v="0"/>
    <n v="102"/>
    <b v="1"/>
    <s v="food/small batch"/>
    <n v="1.0153353333333335"/>
    <n v="130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d v="2017-03-05T16:48:10"/>
    <n v="1487022490"/>
    <x v="2451"/>
    <b v="0"/>
    <n v="186"/>
    <b v="1"/>
    <s v="food/small batch"/>
    <n v="1.1545000000000001"/>
    <n v="13387.5149999999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d v="2015-12-29T18:00:00"/>
    <n v="1448914500"/>
    <x v="2452"/>
    <b v="0"/>
    <n v="15"/>
    <b v="1"/>
    <s v="food/small batch"/>
    <n v="1.335"/>
    <n v="617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d v="2017-02-02T11:36:49"/>
    <n v="1483461409"/>
    <x v="2453"/>
    <b v="0"/>
    <n v="67"/>
    <b v="1"/>
    <s v="food/small batch"/>
    <n v="1.5469999999999999"/>
    <n v="272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d v="2017-03-10T23:50:08"/>
    <n v="1486183808"/>
    <x v="2454"/>
    <b v="0"/>
    <n v="130"/>
    <b v="1"/>
    <s v="food/small batch"/>
    <n v="1.0084571428571429"/>
    <n v="19968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d v="2016-04-20T13:45:50"/>
    <n v="1458758750"/>
    <x v="2455"/>
    <b v="0"/>
    <n v="16"/>
    <b v="1"/>
    <s v="food/small batch"/>
    <n v="1.82"/>
    <n v="1792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d v="2017-02-25T18:03:59"/>
    <n v="1485471839"/>
    <x v="2456"/>
    <b v="0"/>
    <n v="67"/>
    <b v="1"/>
    <s v="food/small batch"/>
    <n v="1.8086666666666666"/>
    <n v="1629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d v="2016-03-24T08:27:36"/>
    <n v="1456237656"/>
    <x v="2457"/>
    <b v="0"/>
    <n v="124"/>
    <b v="1"/>
    <s v="food/small batch"/>
    <n v="1.0230434782608695"/>
    <n v="13121.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d v="2016-06-09T14:00:00"/>
    <n v="1462481718"/>
    <x v="2458"/>
    <b v="0"/>
    <n v="80"/>
    <b v="1"/>
    <s v="food/small batch"/>
    <n v="1.1017999999999999"/>
    <n v="14519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09:18:05"/>
    <n v="1454858285"/>
    <x v="2459"/>
    <b v="0"/>
    <n v="282"/>
    <b v="1"/>
    <s v="food/small batch"/>
    <n v="1.0225"/>
    <n v="1809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d v="2017-01-02T23:17:00"/>
    <n v="1480480167"/>
    <x v="2460"/>
    <b v="0"/>
    <n v="68"/>
    <b v="1"/>
    <s v="food/small batch"/>
    <n v="1.0078823529411765"/>
    <n v="1962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d v="2011-09-30T22:00:00"/>
    <n v="1314577097"/>
    <x v="2461"/>
    <b v="0"/>
    <n v="86"/>
    <b v="1"/>
    <s v="music/indie rock"/>
    <n v="1.038"/>
    <n v="817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d v="2012-07-18T23:28:16"/>
    <n v="1340944096"/>
    <x v="2462"/>
    <b v="0"/>
    <n v="115"/>
    <b v="1"/>
    <s v="music/indie rock"/>
    <n v="1.1070833333333334"/>
    <n v="5553.12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d v="2013-04-16T14:00:00"/>
    <n v="1362710425"/>
    <x v="2463"/>
    <b v="0"/>
    <n v="75"/>
    <b v="1"/>
    <s v="music/indie rock"/>
    <n v="1.1625000000000001"/>
    <n v="2823.1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d v="2015-09-30T14:29:00"/>
    <n v="1441143397"/>
    <x v="2464"/>
    <b v="0"/>
    <n v="43"/>
    <b v="1"/>
    <s v="music/indie rock"/>
    <n v="1.111"/>
    <n v="2273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d v="2012-09-23T12:15:48"/>
    <n v="1345828548"/>
    <x v="2465"/>
    <b v="0"/>
    <n v="48"/>
    <b v="1"/>
    <s v="music/indie rock"/>
    <n v="1.8014285714285714"/>
    <n v="1741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d v="2013-05-08T21:27:33"/>
    <n v="1365474453"/>
    <x v="2466"/>
    <b v="0"/>
    <n v="52"/>
    <b v="1"/>
    <s v="music/indie rock"/>
    <n v="1"/>
    <n v="1880.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d v="2012-05-10T12:00:00"/>
    <n v="1335473931"/>
    <x v="2467"/>
    <b v="0"/>
    <n v="43"/>
    <b v="1"/>
    <s v="music/indie rock"/>
    <n v="1.1850000000000001"/>
    <n v="184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d v="2012-10-28T00:00:00"/>
    <n v="1348285321"/>
    <x v="2468"/>
    <b v="0"/>
    <n v="58"/>
    <b v="1"/>
    <s v="music/indie rock"/>
    <n v="1.0721700000000001"/>
    <n v="1664.6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05:18:49"/>
    <n v="1295000329"/>
    <x v="2469"/>
    <b v="0"/>
    <n v="47"/>
    <b v="1"/>
    <s v="music/indie rock"/>
    <n v="1.1366666666666667"/>
    <n v="1754.1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d v="2012-05-23T20:47:35"/>
    <n v="1335232055"/>
    <x v="2470"/>
    <b v="0"/>
    <n v="36"/>
    <b v="1"/>
    <s v="music/indie rock"/>
    <n v="1.0316400000000001"/>
    <n v="1197.82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18:49:52"/>
    <n v="1324079392"/>
    <x v="2471"/>
    <b v="0"/>
    <n v="17"/>
    <b v="1"/>
    <s v="music/indie rock"/>
    <n v="1.28"/>
    <n v="835.8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3T20:03:00"/>
    <n v="1277433980"/>
    <x v="2472"/>
    <b v="0"/>
    <n v="104"/>
    <b v="1"/>
    <s v="music/indie rock"/>
    <n v="1.3576026666666667"/>
    <n v="541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d v="2012-11-10T13:57:49"/>
    <n v="1349978269"/>
    <x v="2473"/>
    <b v="0"/>
    <n v="47"/>
    <b v="1"/>
    <s v="music/indie rock"/>
    <n v="1"/>
    <n v="6091.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0T19:16:16"/>
    <n v="1282868176"/>
    <x v="2474"/>
    <b v="0"/>
    <n v="38"/>
    <b v="1"/>
    <s v="music/indie rock"/>
    <n v="1.0000360000000001"/>
    <n v="35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d v="2010-07-10T17:00:00"/>
    <n v="1273647255"/>
    <x v="2475"/>
    <b v="0"/>
    <n v="81"/>
    <b v="1"/>
    <s v="music/indie rock"/>
    <n v="1.0471999999999999"/>
    <n v="3809.0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d v="2014-11-03T03:52:50"/>
    <n v="1412149970"/>
    <x v="2476"/>
    <b v="0"/>
    <n v="55"/>
    <b v="1"/>
    <s v="music/indie rock"/>
    <n v="1.050225"/>
    <n v="2989.3599999999997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d v="2012-08-12T11:35:45"/>
    <n v="1340901345"/>
    <x v="2477"/>
    <b v="0"/>
    <n v="41"/>
    <b v="1"/>
    <s v="music/indie rock"/>
    <n v="1.7133333333333334"/>
    <n v="2322.859999999999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d v="2013-01-13T17:48:33"/>
    <n v="1355525313"/>
    <x v="2478"/>
    <b v="0"/>
    <n v="79"/>
    <b v="1"/>
    <s v="music/indie rock"/>
    <n v="1.2749999999999999"/>
    <n v="5742.5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d v="2012-07-27T21:00:00"/>
    <n v="1342545994"/>
    <x v="2479"/>
    <b v="0"/>
    <n v="16"/>
    <b v="1"/>
    <s v="music/indie rock"/>
    <n v="1.3344333333333334"/>
    <n v="5300.16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d v="2015-10-10T17:28:04"/>
    <n v="1439332084"/>
    <x v="2480"/>
    <b v="0"/>
    <n v="8"/>
    <b v="1"/>
    <s v="music/indie rock"/>
    <n v="1"/>
    <n v="1200.16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0:30:08"/>
    <n v="1333207808"/>
    <x v="2481"/>
    <b v="0"/>
    <n v="95"/>
    <b v="1"/>
    <s v="music/indie rock"/>
    <n v="1.1291099999999998"/>
    <n v="3258.2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3:46:23"/>
    <n v="1308336383"/>
    <x v="2482"/>
    <b v="0"/>
    <n v="25"/>
    <b v="1"/>
    <s v="music/indie rock"/>
    <n v="1.0009999999999999"/>
    <n v="2758.7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d v="2012-05-01T12:00:03"/>
    <n v="1330711203"/>
    <x v="2483"/>
    <b v="0"/>
    <n v="19"/>
    <b v="1"/>
    <s v="music/indie rock"/>
    <n v="1.1372727272727272"/>
    <n v="11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17:00:03"/>
    <n v="1313532003"/>
    <x v="2484"/>
    <b v="0"/>
    <n v="90"/>
    <b v="1"/>
    <s v="music/indie rock"/>
    <n v="1.1931742857142855"/>
    <n v="2713.5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d v="2011-10-12T18:57:59"/>
    <n v="1315439879"/>
    <x v="2485"/>
    <b v="0"/>
    <n v="41"/>
    <b v="1"/>
    <s v="music/indie rock"/>
    <n v="1.0325"/>
    <n v="3120.554999999999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1:59:36"/>
    <n v="1332521976"/>
    <x v="2486"/>
    <b v="0"/>
    <n v="30"/>
    <b v="1"/>
    <s v="music/indie rock"/>
    <n v="2.6566666666666667"/>
    <n v="143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d v="2012-05-26T20:59:57"/>
    <n v="1335491997"/>
    <x v="2487"/>
    <b v="0"/>
    <n v="38"/>
    <b v="1"/>
    <s v="music/indie rock"/>
    <n v="1.0005066666666667"/>
    <n v="1148.8800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1:11:48"/>
    <n v="1318864308"/>
    <x v="2488"/>
    <b v="0"/>
    <n v="65"/>
    <b v="1"/>
    <s v="music/indie rock"/>
    <n v="1.0669999999999999"/>
    <n v="2350.8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d v="2013-05-09T11:33:59"/>
    <n v="1365525239"/>
    <x v="2489"/>
    <b v="0"/>
    <n v="75"/>
    <b v="1"/>
    <s v="music/indie rock"/>
    <n v="1.3367142857142857"/>
    <n v="3939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d v="2012-06-23T00:27:56"/>
    <n v="1335245276"/>
    <x v="2490"/>
    <b v="0"/>
    <n v="16"/>
    <b v="1"/>
    <s v="music/indie rock"/>
    <n v="1.214"/>
    <n v="2642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d v="2011-01-15T20:51:00"/>
    <n v="1293739714"/>
    <x v="2491"/>
    <b v="0"/>
    <n v="10"/>
    <b v="1"/>
    <s v="music/indie rock"/>
    <n v="1.032"/>
    <n v="561.5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d v="2012-06-16T04:59:00"/>
    <n v="1335397188"/>
    <x v="2492"/>
    <b v="0"/>
    <n v="27"/>
    <b v="1"/>
    <s v="music/indie rock"/>
    <n v="1.25"/>
    <n v="63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d v="2013-04-28T23:02:20"/>
    <n v="1363320140"/>
    <x v="2493"/>
    <b v="0"/>
    <n v="259"/>
    <b v="1"/>
    <s v="music/indie rock"/>
    <n v="1.2869999999999999"/>
    <n v="1324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d v="2012-05-23T10:29:04"/>
    <n v="1335194944"/>
    <x v="2494"/>
    <b v="0"/>
    <n v="39"/>
    <b v="1"/>
    <s v="music/indie rock"/>
    <n v="1.0100533333333332"/>
    <n v="1362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d v="2012-06-06T17:42:55"/>
    <n v="1336430575"/>
    <x v="2495"/>
    <b v="0"/>
    <n v="42"/>
    <b v="1"/>
    <s v="music/indie rock"/>
    <n v="1.2753666666666665"/>
    <n v="1714.06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d v="2013-03-29T17:54:52"/>
    <n v="1361577292"/>
    <x v="2496"/>
    <b v="0"/>
    <n v="10"/>
    <b v="1"/>
    <s v="music/indie rock"/>
    <n v="1"/>
    <n v="3956.525000000000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16:05:38"/>
    <n v="1309986338"/>
    <x v="2497"/>
    <b v="0"/>
    <n v="56"/>
    <b v="1"/>
    <s v="music/indie rock"/>
    <n v="1.127715"/>
    <n v="5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d v="2015-01-27T18:13:07"/>
    <n v="1421190787"/>
    <x v="2498"/>
    <b v="0"/>
    <n v="20"/>
    <b v="1"/>
    <s v="music/indie rock"/>
    <n v="1.056"/>
    <n v="2783.4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d v="2012-12-31T13:00:00"/>
    <n v="1352820837"/>
    <x v="2499"/>
    <b v="0"/>
    <n v="170"/>
    <b v="1"/>
    <s v="music/indie rock"/>
    <n v="2.0262500000000001"/>
    <n v="4580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d v="2012-06-23T13:32:55"/>
    <n v="1337884375"/>
    <x v="2500"/>
    <b v="0"/>
    <n v="29"/>
    <b v="1"/>
    <s v="music/indie rock"/>
    <n v="1.1333333333333333"/>
    <n v="4392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d v="2015-09-27T13:38:24"/>
    <n v="1440787104"/>
    <x v="2501"/>
    <b v="0"/>
    <n v="7"/>
    <b v="0"/>
    <s v="food/restaurants"/>
    <n v="2.5545454545454545E-2"/>
    <n v="48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4:48:38"/>
    <n v="1407440918"/>
    <x v="2502"/>
    <b v="0"/>
    <n v="5"/>
    <b v="0"/>
    <s v="food/restaurants"/>
    <n v="7.8181818181818181E-4"/>
    <n v="183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d v="2016-06-07T16:06:00"/>
    <n v="1462743308"/>
    <x v="2503"/>
    <b v="0"/>
    <n v="0"/>
    <b v="0"/>
    <s v="food/restaurants"/>
    <n v="0"/>
    <n v="4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d v="2015-05-10T20:45:04"/>
    <n v="1428716704"/>
    <x v="2507"/>
    <b v="0"/>
    <n v="0"/>
    <b v="0"/>
    <s v="food/restaurants"/>
    <n v="0"/>
    <n v="1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3:25:49"/>
    <n v="1424719549"/>
    <x v="2509"/>
    <b v="0"/>
    <n v="28"/>
    <b v="0"/>
    <s v="food/restaurants"/>
    <n v="1.0526315789473684E-2"/>
    <n v="5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d v="2015-05-14T18:56:12"/>
    <n v="1426463772"/>
    <x v="2510"/>
    <b v="0"/>
    <n v="2"/>
    <b v="0"/>
    <s v="food/restaurants"/>
    <n v="1.5E-3"/>
    <n v="5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d v="2016-02-01T05:43:33"/>
    <n v="1451731413"/>
    <x v="2511"/>
    <b v="0"/>
    <n v="0"/>
    <b v="0"/>
    <s v="food/restaurants"/>
    <n v="0"/>
    <n v="37.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d v="2014-08-20T04:21:17"/>
    <n v="1407057677"/>
    <x v="2514"/>
    <b v="0"/>
    <n v="4"/>
    <b v="0"/>
    <s v="food/restaurants"/>
    <n v="1.7500000000000002E-2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15:09:13"/>
    <n v="1422043753"/>
    <x v="2515"/>
    <b v="0"/>
    <n v="12"/>
    <b v="0"/>
    <s v="food/restaurants"/>
    <n v="0.186"/>
    <n v="57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d v="2014-11-29T11:40:52"/>
    <n v="1414683652"/>
    <x v="2516"/>
    <b v="0"/>
    <n v="0"/>
    <b v="0"/>
    <s v="food/restaurants"/>
    <n v="0"/>
    <n v="46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d v="2015-03-19T13:15:30"/>
    <n v="1424200530"/>
    <x v="2517"/>
    <b v="0"/>
    <n v="33"/>
    <b v="0"/>
    <s v="food/restaurants"/>
    <n v="9.8166666666666666E-2"/>
    <n v="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d v="2014-11-13T12:20:28"/>
    <n v="1413303628"/>
    <x v="2518"/>
    <b v="0"/>
    <n v="0"/>
    <b v="0"/>
    <s v="food/restaurants"/>
    <n v="0"/>
    <n v="883.5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d v="2014-07-18T22:43:24"/>
    <n v="1403149404"/>
    <x v="2519"/>
    <b v="0"/>
    <n v="4"/>
    <b v="0"/>
    <s v="food/restaurants"/>
    <n v="4.3333333333333331E-4"/>
    <n v="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d v="2016-10-15T14:21:00"/>
    <n v="1472567085"/>
    <x v="2520"/>
    <b v="0"/>
    <n v="0"/>
    <b v="0"/>
    <s v="food/restaurants"/>
    <n v="0"/>
    <n v="32.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18:13:41"/>
    <n v="1442963621"/>
    <x v="2521"/>
    <b v="0"/>
    <n v="132"/>
    <b v="1"/>
    <s v="music/classical music"/>
    <n v="1.0948792000000001"/>
    <n v="6842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09:52:00"/>
    <n v="1459431960"/>
    <x v="2522"/>
    <b v="0"/>
    <n v="27"/>
    <b v="1"/>
    <s v="music/classical music"/>
    <n v="1"/>
    <n v="9342.99499999999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d v="2014-11-17T19:24:52"/>
    <n v="1413674692"/>
    <x v="2523"/>
    <b v="0"/>
    <n v="26"/>
    <b v="1"/>
    <s v="music/classical music"/>
    <n v="1.5644444444444445"/>
    <n v="320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d v="2014-12-20T23:30:00"/>
    <n v="1416338557"/>
    <x v="2524"/>
    <b v="0"/>
    <n v="43"/>
    <b v="1"/>
    <s v="music/classical music"/>
    <n v="1.016"/>
    <n v="45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d v="2012-06-28T15:16:11"/>
    <n v="1338322571"/>
    <x v="2525"/>
    <b v="0"/>
    <n v="80"/>
    <b v="1"/>
    <s v="music/classical music"/>
    <n v="1.00325"/>
    <n v="782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d v="2014-12-07T23:59:00"/>
    <n v="1415585474"/>
    <x v="2526"/>
    <b v="0"/>
    <n v="33"/>
    <b v="1"/>
    <s v="music/classical music"/>
    <n v="1.1294999999999999"/>
    <n v="627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d v="2013-10-17T22:59:00"/>
    <n v="1380477691"/>
    <x v="2527"/>
    <b v="0"/>
    <n v="71"/>
    <b v="1"/>
    <s v="music/classical music"/>
    <n v="1.02125"/>
    <n v="4301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d v="2015-08-20T06:00:00"/>
    <n v="1438459303"/>
    <x v="2528"/>
    <b v="0"/>
    <n v="81"/>
    <b v="1"/>
    <s v="music/classical music"/>
    <n v="1.0724974999999999"/>
    <n v="4187.4949999999999"/>
    <x v="4"/>
    <x v="35"/>
  </r>
  <r>
    <n v="2529"/>
    <s v="UrbanArias is DC's Contemporary Opera Company"/>
    <s v="Opera. Short. New."/>
    <n v="6000"/>
    <n v="6257"/>
    <x v="0"/>
    <x v="0"/>
    <x v="0"/>
    <n v="1332636975"/>
    <d v="2012-03-24T19:56:15"/>
    <n v="1328752575"/>
    <x v="2529"/>
    <b v="0"/>
    <n v="76"/>
    <b v="1"/>
    <s v="music/classical music"/>
    <n v="1.0428333333333333"/>
    <n v="5273.494999999999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d v="2015-04-19T23:50:00"/>
    <n v="1426711505"/>
    <x v="2530"/>
    <b v="0"/>
    <n v="48"/>
    <b v="1"/>
    <s v="music/classical music"/>
    <n v="1"/>
    <n v="6378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d v="2015-08-14T22:59:00"/>
    <n v="1437668354"/>
    <x v="2531"/>
    <b v="0"/>
    <n v="61"/>
    <b v="1"/>
    <s v="music/classical music"/>
    <n v="1.004"/>
    <n v="5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d v="2012-08-16T15:22:46"/>
    <n v="1342556566"/>
    <x v="2532"/>
    <b v="0"/>
    <n v="60"/>
    <b v="1"/>
    <s v="music/classical music"/>
    <n v="1.26125"/>
    <n v="4781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d v="2013-03-01T13:01:08"/>
    <n v="1359568911"/>
    <x v="2533"/>
    <b v="0"/>
    <n v="136"/>
    <b v="1"/>
    <s v="music/classical music"/>
    <n v="1.1066666666666667"/>
    <n v="6672.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1:00:00"/>
    <n v="1257871712"/>
    <x v="2534"/>
    <b v="0"/>
    <n v="14"/>
    <b v="1"/>
    <s v="music/classical music"/>
    <n v="1.05"/>
    <n v="5200"/>
    <x v="4"/>
    <x v="35"/>
  </r>
  <r>
    <n v="2535"/>
    <s v="Mark Hayes Requiem Recording"/>
    <s v="Mark Hayes: Requiem Recording"/>
    <n v="20000"/>
    <n v="20755"/>
    <x v="0"/>
    <x v="0"/>
    <x v="0"/>
    <n v="1417463945"/>
    <d v="2014-12-01T14:59:05"/>
    <n v="1414781945"/>
    <x v="2535"/>
    <b v="0"/>
    <n v="78"/>
    <b v="1"/>
    <s v="music/classical music"/>
    <n v="1.03775"/>
    <n v="1142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d v="2013-07-29T21:32:46"/>
    <n v="1373337166"/>
    <x v="2536"/>
    <b v="0"/>
    <n v="4"/>
    <b v="1"/>
    <s v="music/classical music"/>
    <n v="1.1599999999999999"/>
    <n v="1039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d v="2011-08-01T10:34:15"/>
    <n v="1307028855"/>
    <x v="2537"/>
    <b v="0"/>
    <n v="11"/>
    <b v="1"/>
    <s v="music/classical music"/>
    <n v="1.1000000000000001"/>
    <n v="564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d v="2013-02-23T23:59:00"/>
    <n v="1359029661"/>
    <x v="2538"/>
    <b v="0"/>
    <n v="185"/>
    <b v="1"/>
    <s v="music/classical music"/>
    <n v="1.130176111111111"/>
    <n v="1072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d v="2015-02-02T16:39:12"/>
    <n v="1417729152"/>
    <x v="2539"/>
    <b v="0"/>
    <n v="59"/>
    <b v="1"/>
    <s v="music/classical music"/>
    <n v="1.0024999999999999"/>
    <n v="15184.084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1:12:01"/>
    <n v="1314720721"/>
    <x v="2540"/>
    <b v="0"/>
    <n v="27"/>
    <b v="1"/>
    <s v="music/classical music"/>
    <n v="1.034"/>
    <n v="630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d v="2013-09-26T05:46:58"/>
    <n v="1375008418"/>
    <x v="2541"/>
    <b v="0"/>
    <n v="63"/>
    <b v="1"/>
    <s v="music/classical music"/>
    <n v="1.0702857142857143"/>
    <n v="3165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d v="2013-09-30T22:59:00"/>
    <n v="1377252857"/>
    <x v="2542"/>
    <b v="0"/>
    <n v="13"/>
    <b v="1"/>
    <s v="music/classical music"/>
    <n v="1.0357142857142858"/>
    <n v="2235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d v="2011-01-01T22:00:00"/>
    <n v="1291257298"/>
    <x v="2543"/>
    <b v="0"/>
    <n v="13"/>
    <b v="1"/>
    <s v="music/classical music"/>
    <n v="1.5640000000000001"/>
    <n v="55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d v="2012-07-08T07:29:29"/>
    <n v="1339158569"/>
    <x v="2544"/>
    <b v="0"/>
    <n v="57"/>
    <b v="1"/>
    <s v="music/classical music"/>
    <n v="1.0082"/>
    <n v="271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d v="2015-02-26T19:30:00"/>
    <n v="1421983138"/>
    <x v="2545"/>
    <b v="0"/>
    <n v="61"/>
    <b v="1"/>
    <s v="music/classical music"/>
    <n v="1.9530000000000001"/>
    <n v="447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d v="2013-10-05T00:00:00"/>
    <n v="1378586179"/>
    <x v="2546"/>
    <b v="0"/>
    <n v="65"/>
    <b v="1"/>
    <s v="music/classical music"/>
    <n v="1.1171428571428572"/>
    <n v="390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d v="2012-04-04T12:33:23"/>
    <n v="1330972403"/>
    <x v="2547"/>
    <b v="0"/>
    <n v="134"/>
    <b v="1"/>
    <s v="music/classical music"/>
    <n v="1.1985454545454546"/>
    <n v="525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d v="2016-09-29T23:27:00"/>
    <n v="1473087637"/>
    <x v="2548"/>
    <b v="0"/>
    <n v="37"/>
    <b v="1"/>
    <s v="music/classical music"/>
    <n v="1.0185"/>
    <n v="6351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d v="2013-05-31T12:00:00"/>
    <n v="1366999870"/>
    <x v="2549"/>
    <b v="0"/>
    <n v="37"/>
    <b v="1"/>
    <s v="music/classical music"/>
    <n v="1.0280254777070064"/>
    <n v="3862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d v="2015-10-07T22:59:00"/>
    <n v="1439392406"/>
    <x v="2550"/>
    <b v="0"/>
    <n v="150"/>
    <b v="1"/>
    <s v="music/classical music"/>
    <n v="1.0084615384615385"/>
    <n v="4084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d v="2012-03-21T15:48:00"/>
    <n v="1329890585"/>
    <x v="2551"/>
    <b v="0"/>
    <n v="56"/>
    <b v="1"/>
    <s v="music/classical music"/>
    <n v="1.0273469387755103"/>
    <n v="516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d v="2017-03-05T14:26:21"/>
    <n v="1486149981"/>
    <x v="2552"/>
    <b v="0"/>
    <n v="18"/>
    <b v="1"/>
    <s v="music/classical music"/>
    <n v="1.0649999999999999"/>
    <n v="3485.2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d v="2012-09-20T23:46:47"/>
    <n v="1343018807"/>
    <x v="2553"/>
    <b v="0"/>
    <n v="60"/>
    <b v="1"/>
    <s v="music/classical music"/>
    <n v="1.5553333333333332"/>
    <n v="276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d v="2015-05-31T22:59:00"/>
    <n v="1430445163"/>
    <x v="2554"/>
    <b v="0"/>
    <n v="67"/>
    <b v="1"/>
    <s v="music/classical music"/>
    <n v="1.228"/>
    <n v="3008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d v="2012-05-28T10:43:13"/>
    <n v="1335541393"/>
    <x v="2555"/>
    <b v="0"/>
    <n v="35"/>
    <b v="1"/>
    <s v="music/classical music"/>
    <n v="1.0734999999999999"/>
    <n v="2915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18:47:37"/>
    <n v="1352504857"/>
    <x v="2556"/>
    <b v="0"/>
    <n v="34"/>
    <b v="1"/>
    <s v="music/classical music"/>
    <n v="1.0550335570469798"/>
    <n v="1466.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d v="2014-05-15T12:53:06"/>
    <n v="1397584386"/>
    <x v="2557"/>
    <b v="0"/>
    <n v="36"/>
    <b v="1"/>
    <s v="music/classical music"/>
    <n v="1.1844444444444444"/>
    <n v="92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d v="2015-05-01T08:59:00"/>
    <n v="1427747906"/>
    <x v="2558"/>
    <b v="0"/>
    <n v="18"/>
    <b v="1"/>
    <s v="music/classical music"/>
    <n v="1.0888"/>
    <n v="1213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d v="2011-11-15T14:37:00"/>
    <n v="1318539484"/>
    <x v="2559"/>
    <b v="0"/>
    <n v="25"/>
    <b v="1"/>
    <s v="music/classical music"/>
    <n v="1.1125"/>
    <n v="1125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d v="2015-03-06T17:49:34"/>
    <n v="1423090174"/>
    <x v="2560"/>
    <b v="0"/>
    <n v="21"/>
    <b v="1"/>
    <s v="music/classical music"/>
    <n v="1.0009999999999999"/>
    <n v="194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d v="2015-10-13T07:41:29"/>
    <n v="1442148089"/>
    <x v="2561"/>
    <b v="0"/>
    <n v="0"/>
    <b v="0"/>
    <s v="food/food trucks"/>
    <n v="0"/>
    <n v="1501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d v="2016-10-11T07:35:39"/>
    <n v="1471005339"/>
    <x v="2562"/>
    <b v="0"/>
    <n v="3"/>
    <b v="0"/>
    <s v="food/food trucks"/>
    <n v="7.4999999999999997E-3"/>
    <n v="37.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d v="2015-07-29T22:20:51"/>
    <n v="1433042451"/>
    <x v="2563"/>
    <b v="0"/>
    <n v="0"/>
    <b v="0"/>
    <s v="food/food trucks"/>
    <n v="0"/>
    <n v="37.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15:50:00"/>
    <n v="1457710589"/>
    <x v="2565"/>
    <b v="0"/>
    <n v="1"/>
    <b v="0"/>
    <s v="food/food trucks"/>
    <n v="0.01"/>
    <n v="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18:32:28"/>
    <n v="1406071948"/>
    <x v="2566"/>
    <b v="0"/>
    <n v="0"/>
    <b v="0"/>
    <s v="food/food trucks"/>
    <n v="0"/>
    <n v="5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d v="2016-09-01T10:59:54"/>
    <n v="1470153594"/>
    <x v="2568"/>
    <b v="0"/>
    <n v="1"/>
    <b v="0"/>
    <s v="food/food trucks"/>
    <n v="5.0000000000000001E-3"/>
    <n v="8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6T21:31:52"/>
    <n v="1439865112"/>
    <x v="2569"/>
    <b v="0"/>
    <n v="2"/>
    <b v="0"/>
    <s v="food/food trucks"/>
    <n v="2.2307692307692306E-2"/>
    <n v="9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16:40:35"/>
    <n v="1483998035"/>
    <x v="2570"/>
    <b v="0"/>
    <n v="2"/>
    <b v="0"/>
    <s v="food/food trucks"/>
    <n v="8.4285714285714294E-3"/>
    <n v="10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d v="2016-05-19T03:12:01"/>
    <n v="1458461521"/>
    <x v="2571"/>
    <b v="0"/>
    <n v="4"/>
    <b v="0"/>
    <s v="food/food trucks"/>
    <n v="2.5000000000000001E-3"/>
    <n v="154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2T21:51:57"/>
    <n v="1426301517"/>
    <x v="2572"/>
    <b v="0"/>
    <n v="0"/>
    <b v="0"/>
    <s v="food/food trucks"/>
    <n v="0"/>
    <n v="12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4:55:03"/>
    <n v="1405626903"/>
    <x v="2579"/>
    <b v="0"/>
    <n v="12"/>
    <b v="0"/>
    <s v="food/food trucks"/>
    <n v="1.3849999999999999E-3"/>
    <n v="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5T22:00:00"/>
    <n v="1429170603"/>
    <x v="2580"/>
    <b v="0"/>
    <n v="2"/>
    <b v="0"/>
    <s v="food/food trucks"/>
    <n v="6.0000000000000001E-3"/>
    <n v="164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d v="2015-11-16T11:04:58"/>
    <n v="1445094298"/>
    <x v="2581"/>
    <b v="0"/>
    <n v="11"/>
    <b v="0"/>
    <s v="food/food trucks"/>
    <n v="0.106"/>
    <n v="290.5"/>
    <x v="7"/>
    <x v="19"/>
  </r>
  <r>
    <n v="2582"/>
    <s v="Drunken Wings"/>
    <s v="The place where chicken meets liquor for the first time!"/>
    <n v="90000"/>
    <n v="1"/>
    <x v="2"/>
    <x v="0"/>
    <x v="0"/>
    <n v="1477784634"/>
    <d v="2016-10-29T18:43:54"/>
    <n v="1475192634"/>
    <x v="2582"/>
    <b v="0"/>
    <n v="1"/>
    <b v="0"/>
    <s v="food/food trucks"/>
    <n v="1.1111111111111112E-5"/>
    <n v="265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d v="2015-03-16T12:28:00"/>
    <n v="1421346480"/>
    <x v="2583"/>
    <b v="0"/>
    <n v="5"/>
    <b v="0"/>
    <s v="food/food trucks"/>
    <n v="5.0000000000000001E-3"/>
    <n v="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d v="2015-06-14T23:09:29"/>
    <n v="1431749369"/>
    <x v="2584"/>
    <b v="0"/>
    <n v="0"/>
    <b v="0"/>
    <s v="food/food trucks"/>
    <n v="0"/>
    <n v="2.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d v="2014-07-05T18:07:12"/>
    <n v="1402009632"/>
    <x v="2585"/>
    <b v="0"/>
    <n v="1"/>
    <b v="0"/>
    <s v="food/food trucks"/>
    <n v="1.6666666666666668E-3"/>
    <n v="25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d v="2015-12-25T02:55:36"/>
    <n v="1448438136"/>
    <x v="2586"/>
    <b v="0"/>
    <n v="1"/>
    <b v="0"/>
    <s v="food/food trucks"/>
    <n v="1.6666666666666668E-3"/>
    <n v="27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d v="2015-12-30T11:12:33"/>
    <n v="1448899953"/>
    <x v="2587"/>
    <b v="0"/>
    <n v="6"/>
    <b v="0"/>
    <s v="food/food trucks"/>
    <n v="2.4340000000000001E-2"/>
    <n v="61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d v="2015-03-31T08:14:00"/>
    <n v="1423325626"/>
    <x v="2588"/>
    <b v="0"/>
    <n v="8"/>
    <b v="0"/>
    <s v="food/food trucks"/>
    <n v="3.8833333333333331E-2"/>
    <n v="7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d v="2016-03-23T06:52:07"/>
    <n v="1456145527"/>
    <x v="2589"/>
    <b v="0"/>
    <n v="1"/>
    <b v="0"/>
    <s v="food/food trucks"/>
    <n v="1E-4"/>
    <n v="1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d v="2016-01-26T09:08:17"/>
    <n v="1453212497"/>
    <x v="2590"/>
    <b v="0"/>
    <n v="0"/>
    <b v="0"/>
    <s v="food/food trucks"/>
    <n v="0"/>
    <n v="2.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d v="2014-10-05T14:13:41"/>
    <n v="1409944421"/>
    <x v="2592"/>
    <b v="0"/>
    <n v="1"/>
    <b v="0"/>
    <s v="food/food trucks"/>
    <n v="1.6666666666666668E-3"/>
    <n v="38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d v="2015-04-25T15:17:06"/>
    <n v="1427401026"/>
    <x v="2593"/>
    <b v="0"/>
    <n v="0"/>
    <b v="0"/>
    <s v="food/food trucks"/>
    <n v="0"/>
    <n v="2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d v="2014-08-07T18:13:48"/>
    <n v="1404861228"/>
    <x v="2594"/>
    <b v="0"/>
    <n v="1"/>
    <b v="0"/>
    <s v="food/food trucks"/>
    <n v="1.2500000000000001E-5"/>
    <n v="0.5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d v="2017-02-24T00:51:40"/>
    <n v="1485323500"/>
    <x v="2595"/>
    <b v="0"/>
    <n v="19"/>
    <b v="0"/>
    <s v="food/food trucks"/>
    <n v="0.12166666666666667"/>
    <n v="91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d v="2014-08-07T10:56:49"/>
    <n v="1404835009"/>
    <x v="2596"/>
    <b v="0"/>
    <n v="27"/>
    <b v="0"/>
    <s v="food/food trucks"/>
    <n v="0.23588571428571428"/>
    <n v="5040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d v="2016-06-19T03:11:57"/>
    <n v="1463731917"/>
    <x v="2597"/>
    <b v="0"/>
    <n v="7"/>
    <b v="0"/>
    <s v="food/food trucks"/>
    <n v="5.6666666666666664E-2"/>
    <n v="4170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d v="2015-09-23T15:10:01"/>
    <n v="1440447001"/>
    <x v="2598"/>
    <b v="0"/>
    <n v="14"/>
    <b v="0"/>
    <s v="food/food trucks"/>
    <n v="0.39"/>
    <n v="627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d v="2014-08-03T13:05:47"/>
    <n v="1403201147"/>
    <x v="2599"/>
    <b v="0"/>
    <n v="5"/>
    <b v="0"/>
    <s v="food/food trucks"/>
    <n v="9.9546510341776348E-3"/>
    <n v="63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d v="2016-03-25T15:36:40"/>
    <n v="1453757800"/>
    <x v="2600"/>
    <b v="0"/>
    <n v="30"/>
    <b v="0"/>
    <s v="food/food trucks"/>
    <n v="6.9320000000000007E-2"/>
    <n v="177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d v="2012-09-12T22:59:00"/>
    <n v="1346276349"/>
    <x v="2601"/>
    <b v="1"/>
    <n v="151"/>
    <b v="1"/>
    <s v="technology/space exploration"/>
    <n v="6.6139999999999999"/>
    <n v="3386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d v="2014-11-12T16:20:00"/>
    <n v="1412358968"/>
    <x v="2602"/>
    <b v="1"/>
    <n v="489"/>
    <b v="1"/>
    <s v="technology/space exploration"/>
    <n v="3.2609166666666667"/>
    <n v="21219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d v="2013-12-23T16:54:14"/>
    <n v="1386626054"/>
    <x v="2603"/>
    <b v="1"/>
    <n v="50"/>
    <b v="1"/>
    <s v="technology/space exploration"/>
    <n v="1.0148571428571429"/>
    <n v="20453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d v="2012-04-28T20:13:43"/>
    <n v="1333070023"/>
    <x v="2604"/>
    <b v="1"/>
    <n v="321"/>
    <b v="1"/>
    <s v="technology/space exploration"/>
    <n v="1.0421799999999999"/>
    <n v="11309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07:59:50"/>
    <n v="1463576390"/>
    <x v="2605"/>
    <b v="1"/>
    <n v="1762"/>
    <b v="1"/>
    <s v="technology/space exploration"/>
    <n v="1.0742157000000001"/>
    <n v="64132.58500000000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d v="2014-04-29T12:06:22"/>
    <n v="1396026382"/>
    <x v="2606"/>
    <b v="1"/>
    <n v="385"/>
    <b v="1"/>
    <s v="technology/space exploration"/>
    <n v="1.1005454545454545"/>
    <n v="59763.785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d v="2015-08-11T21:00:00"/>
    <n v="1435611572"/>
    <x v="2607"/>
    <b v="1"/>
    <n v="398"/>
    <b v="1"/>
    <s v="technology/space exploration"/>
    <n v="4.077"/>
    <n v="2236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d v="2017-03-14T19:00:00"/>
    <n v="1485976468"/>
    <x v="2608"/>
    <b v="1"/>
    <n v="304"/>
    <b v="1"/>
    <s v="technology/space exploration"/>
    <n v="2.2392500000000002"/>
    <n v="2526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d v="2012-07-15T00:42:31"/>
    <n v="1339738951"/>
    <x v="2609"/>
    <b v="1"/>
    <n v="676"/>
    <b v="1"/>
    <s v="technology/space exploration"/>
    <n v="3.038011142857143"/>
    <n v="62122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d v="2016-08-22T01:59:00"/>
    <n v="1468444125"/>
    <x v="2610"/>
    <b v="1"/>
    <n v="577"/>
    <b v="1"/>
    <s v="technology/space exploration"/>
    <n v="1.4132510432681749"/>
    <n v="69251.52499999999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d v="2017-01-02T17:59:00"/>
    <n v="1480493014"/>
    <x v="2611"/>
    <b v="1"/>
    <n v="3663"/>
    <b v="1"/>
    <s v="technology/space exploration"/>
    <n v="27.906363636363636"/>
    <n v="169571.3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d v="2015-01-08T22:26:10"/>
    <n v="1418095570"/>
    <x v="2612"/>
    <b v="1"/>
    <n v="294"/>
    <b v="1"/>
    <s v="technology/space exploration"/>
    <n v="1.7176130000000001"/>
    <n v="162073.06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d v="2012-09-21T14:38:14"/>
    <n v="1345664294"/>
    <x v="2613"/>
    <b v="1"/>
    <n v="28"/>
    <b v="1"/>
    <s v="technology/space exploration"/>
    <n v="1.0101333333333333"/>
    <n v="12376.0650000000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d v="2014-04-30T00:00:00"/>
    <n v="1396371612"/>
    <x v="2614"/>
    <b v="1"/>
    <n v="100"/>
    <b v="1"/>
    <s v="technology/space exploration"/>
    <n v="1.02"/>
    <n v="914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d v="2016-04-30T07:00:00"/>
    <n v="1458820564"/>
    <x v="2615"/>
    <b v="0"/>
    <n v="72"/>
    <b v="1"/>
    <s v="technology/space exploration"/>
    <n v="1.6976511744127936"/>
    <n v="7053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d v="2015-08-25T18:52:09"/>
    <n v="1437954729"/>
    <x v="2616"/>
    <b v="1"/>
    <n v="238"/>
    <b v="1"/>
    <s v="technology/space exploration"/>
    <n v="1.14534"/>
    <n v="16015.2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d v="2014-10-20T15:59:11"/>
    <n v="1411246751"/>
    <x v="2617"/>
    <b v="1"/>
    <n v="159"/>
    <b v="1"/>
    <s v="technology/space exploration"/>
    <n v="8.7759999999999998"/>
    <n v="16510.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d v="2015-12-01T15:01:01"/>
    <n v="1443812461"/>
    <x v="2618"/>
    <b v="1"/>
    <n v="77"/>
    <b v="1"/>
    <s v="technology/space exploration"/>
    <n v="1.0538666666666667"/>
    <n v="100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d v="2015-10-23T06:00:00"/>
    <n v="1443302004"/>
    <x v="2619"/>
    <b v="1"/>
    <n v="53"/>
    <b v="1"/>
    <s v="technology/space exploration"/>
    <n v="1.8839999999999999"/>
    <n v="884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d v="2015-10-10T20:00:00"/>
    <n v="1441339242"/>
    <x v="2620"/>
    <b v="1"/>
    <n v="1251"/>
    <b v="1"/>
    <s v="technology/space exploration"/>
    <n v="1.436523076923077"/>
    <n v="4762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d v="2015-05-21T12:56:28"/>
    <n v="1429638988"/>
    <x v="2621"/>
    <b v="1"/>
    <n v="465"/>
    <b v="1"/>
    <s v="technology/space exploration"/>
    <n v="1.4588000000000001"/>
    <n v="576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d v="2016-12-30T12:50:16"/>
    <n v="1479232216"/>
    <x v="2622"/>
    <b v="0"/>
    <n v="74"/>
    <b v="1"/>
    <s v="technology/space exploration"/>
    <n v="1.3118399999999999"/>
    <n v="11924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d v="2016-12-02T01:09:26"/>
    <n v="1479449366"/>
    <x v="2623"/>
    <b v="0"/>
    <n v="62"/>
    <b v="1"/>
    <s v="technology/space exploration"/>
    <n v="1.1399999999999999"/>
    <n v="2123.8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d v="2012-09-13T05:07:02"/>
    <n v="1345716422"/>
    <x v="2624"/>
    <b v="0"/>
    <n v="3468"/>
    <b v="1"/>
    <s v="technology/space exploration"/>
    <n v="13.794206249999998"/>
    <n v="5631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d v="2016-11-09T15:26:48"/>
    <n v="1476559608"/>
    <x v="2625"/>
    <b v="0"/>
    <n v="52"/>
    <b v="1"/>
    <s v="technology/space exploration"/>
    <n v="9.56"/>
    <n v="55893.82499999999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d v="2015-06-03T10:04:29"/>
    <n v="1430751869"/>
    <x v="2626"/>
    <b v="0"/>
    <n v="50"/>
    <b v="1"/>
    <s v="technology/space exploration"/>
    <n v="1.1200000000000001"/>
    <n v="2117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d v="2015-11-26T15:54:21"/>
    <n v="1445975661"/>
    <x v="2627"/>
    <b v="0"/>
    <n v="45"/>
    <b v="1"/>
    <s v="technology/space exploration"/>
    <n v="6.4666666666666668"/>
    <n v="1885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d v="2014-11-30T18:11:07"/>
    <n v="1415661067"/>
    <x v="2628"/>
    <b v="0"/>
    <n v="21"/>
    <b v="1"/>
    <s v="technology/space exploration"/>
    <n v="1.1036948748510131"/>
    <n v="94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d v="2015-05-14T07:55:22"/>
    <n v="1429016122"/>
    <x v="2629"/>
    <b v="0"/>
    <n v="100"/>
    <b v="1"/>
    <s v="technology/space exploration"/>
    <n v="1.2774000000000001"/>
    <n v="3656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d v="2016-06-30T05:00:00"/>
    <n v="1464921112"/>
    <x v="2630"/>
    <b v="0"/>
    <n v="81"/>
    <b v="1"/>
    <s v="technology/space exploration"/>
    <n v="1.579"/>
    <n v="4772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d v="2015-08-29T23:03:47"/>
    <n v="1438488227"/>
    <x v="2631"/>
    <b v="0"/>
    <n v="286"/>
    <b v="1"/>
    <s v="technology/space exploration"/>
    <n v="1.1466525000000001"/>
    <n v="13045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d v="2016-05-28T20:28:59"/>
    <n v="1462325339"/>
    <x v="2632"/>
    <b v="0"/>
    <n v="42"/>
    <b v="1"/>
    <s v="technology/space exploration"/>
    <n v="1.3700934579439252"/>
    <n v="12199.52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d v="2014-02-27T18:00:00"/>
    <n v="1390938332"/>
    <x v="2633"/>
    <b v="0"/>
    <n v="199"/>
    <b v="1"/>
    <s v="technology/space exploration"/>
    <n v="3.5461999999999998"/>
    <n v="9598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d v="2016-09-29T10:45:21"/>
    <n v="1472571921"/>
    <x v="2634"/>
    <b v="0"/>
    <n v="25"/>
    <b v="1"/>
    <s v="technology/space exploration"/>
    <n v="1.0602150537634409"/>
    <n v="9358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d v="2015-03-09T16:49:21"/>
    <n v="1422917361"/>
    <x v="2635"/>
    <b v="0"/>
    <n v="84"/>
    <b v="1"/>
    <s v="technology/space exploration"/>
    <n v="1"/>
    <n v="624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d v="2016-10-15T20:00:00"/>
    <n v="1474641914"/>
    <x v="2636"/>
    <b v="0"/>
    <n v="50"/>
    <b v="1"/>
    <s v="technology/space exploration"/>
    <n v="1.873"/>
    <n v="668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d v="2016-10-12T08:11:15"/>
    <n v="1474895475"/>
    <x v="2637"/>
    <b v="0"/>
    <n v="26"/>
    <b v="1"/>
    <s v="technology/space exploration"/>
    <n v="1.6619999999999999"/>
    <n v="135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d v="2015-01-15T16:54:55"/>
    <n v="1418766895"/>
    <x v="2638"/>
    <b v="0"/>
    <n v="14"/>
    <b v="1"/>
    <s v="technology/space exploration"/>
    <n v="1.0172910662824208"/>
    <n v="59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d v="2015-02-19T15:45:48"/>
    <n v="1421786748"/>
    <x v="2639"/>
    <b v="0"/>
    <n v="49"/>
    <b v="1"/>
    <s v="technology/space exploration"/>
    <n v="1.64"/>
    <n v="422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d v="2015-06-07T22:51:14"/>
    <n v="1428551474"/>
    <x v="2640"/>
    <b v="0"/>
    <n v="69"/>
    <b v="1"/>
    <s v="technology/space exploration"/>
    <n v="1.0566666666666666"/>
    <n v="183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d v="2014-09-15T15:09:00"/>
    <n v="1409341863"/>
    <x v="2641"/>
    <b v="0"/>
    <n v="1"/>
    <b v="0"/>
    <s v="technology/space exploration"/>
    <n v="0.01"/>
    <n v="1592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d v="2016-07-15T01:57:00"/>
    <n v="1465970108"/>
    <x v="2642"/>
    <b v="0"/>
    <n v="0"/>
    <b v="0"/>
    <s v="technology/space exploration"/>
    <n v="0"/>
    <n v="7.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2:59:00"/>
    <n v="1479218315"/>
    <x v="2643"/>
    <b v="1"/>
    <n v="1501"/>
    <b v="0"/>
    <s v="technology/space exploration"/>
    <n v="0.33559730999999998"/>
    <n v="167798.6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4:00:35"/>
    <n v="1486580435"/>
    <x v="2644"/>
    <b v="1"/>
    <n v="52"/>
    <b v="0"/>
    <s v="technology/space exploration"/>
    <n v="2.053E-2"/>
    <n v="168825.15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d v="2014-11-08T16:13:23"/>
    <n v="1412885603"/>
    <x v="2645"/>
    <b v="1"/>
    <n v="23"/>
    <b v="0"/>
    <s v="technology/space exploration"/>
    <n v="0.105"/>
    <n v="2076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2:31:09"/>
    <n v="1439191869"/>
    <x v="2646"/>
    <b v="1"/>
    <n v="535"/>
    <b v="0"/>
    <s v="technology/space exploration"/>
    <n v="8.4172839999999999E-2"/>
    <n v="22093.2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d v="2015-08-14T01:16:59"/>
    <n v="1436941019"/>
    <x v="2647"/>
    <b v="0"/>
    <n v="3"/>
    <b v="0"/>
    <s v="technology/space exploration"/>
    <n v="1.44E-2"/>
    <n v="21061.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2:09:20"/>
    <n v="1454951360"/>
    <x v="2648"/>
    <b v="0"/>
    <n v="6"/>
    <b v="0"/>
    <s v="technology/space exploration"/>
    <n v="8.8333333333333337E-3"/>
    <n v="71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d v="2016-02-01T18:55:41"/>
    <n v="1449186941"/>
    <x v="2649"/>
    <b v="0"/>
    <n v="3"/>
    <b v="0"/>
    <s v="technology/space exploration"/>
    <n v="9.9200000000000004E-4"/>
    <n v="11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09:59:03"/>
    <n v="1479740343"/>
    <x v="2650"/>
    <b v="0"/>
    <n v="5"/>
    <b v="0"/>
    <s v="technology/space exploration"/>
    <n v="5.966666666666667E-3"/>
    <n v="24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4:20:09"/>
    <n v="1447960809"/>
    <x v="2651"/>
    <b v="0"/>
    <n v="17"/>
    <b v="0"/>
    <s v="technology/space exploration"/>
    <n v="1.8689285714285714E-2"/>
    <n v="2795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d v="2014-12-09T22:48:45"/>
    <n v="1415591325"/>
    <x v="2652"/>
    <b v="0"/>
    <n v="11"/>
    <b v="0"/>
    <s v="technology/space exploration"/>
    <n v="8.8500000000000002E-3"/>
    <n v="305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2T23:00:00"/>
    <n v="1399909127"/>
    <x v="2653"/>
    <b v="0"/>
    <n v="70"/>
    <b v="0"/>
    <s v="technology/space exploration"/>
    <n v="0.1152156862745098"/>
    <n v="3380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08:25:26"/>
    <n v="1424442326"/>
    <x v="2654"/>
    <b v="0"/>
    <n v="6"/>
    <b v="0"/>
    <s v="technology/space exploration"/>
    <n v="5.1000000000000004E-4"/>
    <n v="2963.5"/>
    <x v="2"/>
    <x v="36"/>
  </r>
  <r>
    <n v="2655"/>
    <s v="Balloons (Canceled)"/>
    <s v="Thank you for your support!"/>
    <n v="15000"/>
    <n v="3155"/>
    <x v="1"/>
    <x v="0"/>
    <x v="0"/>
    <n v="1455048000"/>
    <d v="2016-02-09T15:00:00"/>
    <n v="1452631647"/>
    <x v="2655"/>
    <b v="0"/>
    <n v="43"/>
    <b v="0"/>
    <s v="technology/space exploration"/>
    <n v="0.21033333333333334"/>
    <n v="16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4:00:00"/>
    <n v="1485966688"/>
    <x v="2656"/>
    <b v="0"/>
    <n v="152"/>
    <b v="0"/>
    <s v="technology/space exploration"/>
    <n v="0.11436666666666667"/>
    <n v="101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2T20:30:00"/>
    <n v="1467325053"/>
    <x v="2657"/>
    <b v="0"/>
    <n v="59"/>
    <b v="0"/>
    <s v="technology/space exploration"/>
    <n v="0.18737933333333334"/>
    <n v="11388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16:13:14"/>
    <n v="1467321194"/>
    <x v="2658"/>
    <b v="0"/>
    <n v="4"/>
    <b v="0"/>
    <s v="technology/space exploration"/>
    <n v="9.2857142857142856E-4"/>
    <n v="2856.19"/>
    <x v="2"/>
    <x v="36"/>
  </r>
  <r>
    <n v="2659"/>
    <s v="test (Canceled)"/>
    <s v="test"/>
    <n v="49000"/>
    <n v="1333"/>
    <x v="1"/>
    <x v="0"/>
    <x v="0"/>
    <n v="1429321210"/>
    <d v="2015-04-17T20:40:10"/>
    <n v="1426729210"/>
    <x v="2659"/>
    <b v="0"/>
    <n v="10"/>
    <b v="0"/>
    <s v="technology/space exploration"/>
    <n v="2.720408163265306E-2"/>
    <n v="71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3:06:58"/>
    <n v="1443200818"/>
    <x v="2660"/>
    <b v="0"/>
    <n v="5"/>
    <b v="0"/>
    <s v="technology/space exploration"/>
    <n v="9.5E-4"/>
    <n v="67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d v="2013-10-25T18:00:10"/>
    <n v="1380150010"/>
    <x v="2661"/>
    <b v="0"/>
    <n v="60"/>
    <b v="1"/>
    <s v="technology/makerspaces"/>
    <n v="1.0289999999999999"/>
    <n v="258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d v="2015-08-21T12:55:13"/>
    <n v="1437587713"/>
    <x v="2662"/>
    <b v="0"/>
    <n v="80"/>
    <b v="1"/>
    <s v="technology/makerspaces"/>
    <n v="1.0680000000000001"/>
    <n v="13252.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d v="2015-09-04T10:00:00"/>
    <n v="1438873007"/>
    <x v="2663"/>
    <b v="0"/>
    <n v="56"/>
    <b v="1"/>
    <s v="technology/makerspaces"/>
    <n v="1.0459624999999999"/>
    <n v="2113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d v="2015-12-09T01:59:00"/>
    <n v="1446683797"/>
    <x v="2664"/>
    <b v="0"/>
    <n v="104"/>
    <b v="1"/>
    <s v="technology/makerspaces"/>
    <n v="1.0342857142857143"/>
    <n v="19509.6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d v="2015-05-04T16:29:34"/>
    <n v="1426886974"/>
    <x v="2665"/>
    <b v="0"/>
    <n v="46"/>
    <b v="1"/>
    <s v="technology/makerspaces"/>
    <n v="1.2314285714285715"/>
    <n v="112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16:00:00"/>
    <n v="1440008439"/>
    <x v="2666"/>
    <b v="0"/>
    <n v="206"/>
    <b v="1"/>
    <s v="technology/makerspaces"/>
    <n v="1.592951"/>
    <n v="10119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d v="2016-02-10T17:13:36"/>
    <n v="1452550416"/>
    <x v="2667"/>
    <b v="0"/>
    <n v="18"/>
    <b v="1"/>
    <s v="technology/makerspaces"/>
    <n v="1.1066666666666667"/>
    <n v="8794.755000000001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d v="2015-11-09T09:32:00"/>
    <n v="1443449265"/>
    <x v="2668"/>
    <b v="0"/>
    <n v="28"/>
    <b v="1"/>
    <s v="technology/makerspaces"/>
    <n v="1.7070000000000001"/>
    <n v="168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d v="2016-01-09T19:51:36"/>
    <n v="1447203096"/>
    <x v="2669"/>
    <b v="0"/>
    <n v="11"/>
    <b v="1"/>
    <s v="technology/makerspaces"/>
    <n v="1.25125"/>
    <n v="135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d v="2014-07-28T19:29:40"/>
    <n v="1404174580"/>
    <x v="2670"/>
    <b v="1"/>
    <n v="60"/>
    <b v="0"/>
    <s v="technology/makerspaces"/>
    <n v="6.4158609339642042E-2"/>
    <n v="174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d v="2014-12-19T14:38:00"/>
    <n v="1416419916"/>
    <x v="2671"/>
    <b v="1"/>
    <n v="84"/>
    <b v="0"/>
    <s v="technology/makerspaces"/>
    <n v="0.11344"/>
    <n v="2665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d v="2015-12-28T01:00:00"/>
    <n v="1449436390"/>
    <x v="2672"/>
    <b v="1"/>
    <n v="47"/>
    <b v="0"/>
    <s v="technology/makerspaces"/>
    <n v="0.33189999999999997"/>
    <n v="3077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d v="2014-10-29T17:45:00"/>
    <n v="1412081999"/>
    <x v="2673"/>
    <b v="1"/>
    <n v="66"/>
    <b v="0"/>
    <s v="technology/makerspaces"/>
    <n v="0.27579999999999999"/>
    <n v="7175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4T23:59:00"/>
    <n v="1465398670"/>
    <x v="2674"/>
    <b v="1"/>
    <n v="171"/>
    <b v="0"/>
    <s v="technology/makerspaces"/>
    <n v="0.62839999999999996"/>
    <n v="1651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d v="2014-11-10T16:34:49"/>
    <n v="1413059689"/>
    <x v="2675"/>
    <b v="1"/>
    <n v="29"/>
    <b v="0"/>
    <s v="technology/makerspaces"/>
    <n v="7.5880000000000003E-2"/>
    <n v="11945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d v="2016-05-22T09:59:34"/>
    <n v="1461337174"/>
    <x v="2676"/>
    <b v="0"/>
    <n v="9"/>
    <b v="0"/>
    <s v="technology/makerspaces"/>
    <n v="0.50380952380952382"/>
    <n v="1477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d v="2014-07-02T19:42:23"/>
    <n v="1401756143"/>
    <x v="2677"/>
    <b v="0"/>
    <n v="27"/>
    <b v="0"/>
    <s v="technology/makerspaces"/>
    <n v="0.17512820512820512"/>
    <n v="2236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d v="2015-09-24T14:09:25"/>
    <n v="1440529765"/>
    <x v="2678"/>
    <b v="0"/>
    <n v="2"/>
    <b v="0"/>
    <s v="technology/makerspaces"/>
    <n v="1.3750000000000001E-4"/>
    <n v="2257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7T19:01:34"/>
    <n v="1422489694"/>
    <x v="2679"/>
    <b v="0"/>
    <n v="3"/>
    <b v="0"/>
    <s v="technology/makerspaces"/>
    <n v="3.3E-3"/>
    <n v="616"/>
    <x v="2"/>
    <x v="37"/>
  </r>
  <r>
    <n v="2680"/>
    <s v="iHeart Pillow"/>
    <s v="iHeartPillow, Connecting loved ones"/>
    <n v="32000"/>
    <n v="276"/>
    <x v="2"/>
    <x v="3"/>
    <x v="3"/>
    <n v="1459915491"/>
    <d v="2016-04-05T23:04:51"/>
    <n v="1457327091"/>
    <x v="2680"/>
    <b v="0"/>
    <n v="4"/>
    <b v="0"/>
    <s v="technology/makerspaces"/>
    <n v="8.6250000000000007E-3"/>
    <n v="2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d v="2014-07-10T16:29:10"/>
    <n v="1402867750"/>
    <x v="2681"/>
    <b v="0"/>
    <n v="2"/>
    <b v="0"/>
    <s v="food/food trucks"/>
    <n v="6.875E-3"/>
    <n v="165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d v="2014-11-22T00:59:00"/>
    <n v="1413838540"/>
    <x v="2682"/>
    <b v="0"/>
    <n v="20"/>
    <b v="0"/>
    <s v="food/food trucks"/>
    <n v="0.28299999999999997"/>
    <n v="876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d v="2015-03-01T13:07:20"/>
    <n v="1422641240"/>
    <x v="2683"/>
    <b v="0"/>
    <n v="3"/>
    <b v="0"/>
    <s v="food/food trucks"/>
    <n v="2.3999999999999998E-3"/>
    <n v="86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d v="2014-08-09T16:57:05"/>
    <n v="1404165425"/>
    <x v="2684"/>
    <b v="0"/>
    <n v="4"/>
    <b v="0"/>
    <s v="food/food trucks"/>
    <n v="1.1428571428571429E-2"/>
    <n v="41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d v="2015-04-27T10:42:10"/>
    <n v="1424968930"/>
    <x v="2685"/>
    <b v="0"/>
    <n v="1"/>
    <b v="0"/>
    <s v="food/food trucks"/>
    <n v="2.0000000000000001E-4"/>
    <n v="4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d v="2014-09-30T18:23:43"/>
    <n v="1410391423"/>
    <x v="2686"/>
    <b v="0"/>
    <n v="0"/>
    <b v="0"/>
    <s v="food/food trucks"/>
    <n v="0"/>
    <n v="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d v="2015-02-23T22:00:00"/>
    <n v="1422067870"/>
    <x v="2688"/>
    <b v="0"/>
    <n v="14"/>
    <b v="0"/>
    <s v="food/food trucks"/>
    <n v="1.48E-3"/>
    <n v="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d v="2016-07-30T18:04:50"/>
    <n v="1467327890"/>
    <x v="2689"/>
    <b v="0"/>
    <n v="1"/>
    <b v="0"/>
    <s v="food/food trucks"/>
    <n v="2.8571428571428571E-5"/>
    <n v="37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d v="2015-06-02T21:31:16"/>
    <n v="1429410676"/>
    <x v="2690"/>
    <b v="0"/>
    <n v="118"/>
    <b v="0"/>
    <s v="food/food trucks"/>
    <n v="0.107325"/>
    <n v="4293.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d v="2015-05-10T12:22:37"/>
    <n v="1427390557"/>
    <x v="2691"/>
    <b v="0"/>
    <n v="2"/>
    <b v="0"/>
    <s v="food/food trucks"/>
    <n v="5.3846153846153844E-4"/>
    <n v="4310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2:01:00"/>
    <n v="1424678460"/>
    <x v="2692"/>
    <b v="0"/>
    <n v="1"/>
    <b v="0"/>
    <s v="food/food trucks"/>
    <n v="7.1428571428571426E-3"/>
    <n v="3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d v="2014-08-12T22:19:26"/>
    <n v="1405307966"/>
    <x v="2693"/>
    <b v="0"/>
    <n v="3"/>
    <b v="0"/>
    <s v="food/food trucks"/>
    <n v="8.0000000000000002E-3"/>
    <n v="32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d v="2014-09-25T22:22:19"/>
    <n v="1409109739"/>
    <x v="2694"/>
    <b v="0"/>
    <n v="1"/>
    <b v="0"/>
    <s v="food/food trucks"/>
    <n v="3.3333333333333335E-5"/>
    <n v="2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d v="2015-04-13T22:21:58"/>
    <n v="1423801318"/>
    <x v="2695"/>
    <b v="0"/>
    <n v="3"/>
    <b v="0"/>
    <s v="food/food trucks"/>
    <n v="4.7333333333333333E-3"/>
    <n v="3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d v="2014-12-25T15:16:00"/>
    <n v="1416600960"/>
    <x v="2696"/>
    <b v="0"/>
    <n v="38"/>
    <b v="0"/>
    <s v="food/food trucks"/>
    <n v="5.6500000000000002E-2"/>
    <n v="1730.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d v="2015-08-02T17:00:00"/>
    <n v="1435876423"/>
    <x v="2697"/>
    <b v="0"/>
    <n v="52"/>
    <b v="0"/>
    <s v="food/food trucks"/>
    <n v="0.26352173913043481"/>
    <n v="4725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d v="2014-06-27T16:33:28"/>
    <n v="1401312808"/>
    <x v="2698"/>
    <b v="0"/>
    <n v="2"/>
    <b v="0"/>
    <s v="food/food trucks"/>
    <n v="3.2512500000000002E-3"/>
    <n v="3043.5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d v="2014-08-08T16:31:03"/>
    <n v="1404941463"/>
    <x v="2699"/>
    <b v="0"/>
    <n v="0"/>
    <b v="0"/>
    <s v="food/food trucks"/>
    <n v="0"/>
    <n v="13.00500000000000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d v="2014-09-18T15:59:32"/>
    <n v="1408481972"/>
    <x v="2700"/>
    <b v="0"/>
    <n v="4"/>
    <b v="0"/>
    <s v="food/food trucks"/>
    <n v="7.0007000700070005E-3"/>
    <n v="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d v="2017-04-07T12:35:34"/>
    <n v="1488911734"/>
    <x v="2701"/>
    <b v="0"/>
    <n v="46"/>
    <b v="0"/>
    <s v="theater/spaces"/>
    <n v="0.46176470588235297"/>
    <n v="82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3:14:37"/>
    <n v="1488827677"/>
    <x v="2702"/>
    <b v="1"/>
    <n v="26"/>
    <b v="0"/>
    <s v="theater/spaces"/>
    <n v="0.34410000000000002"/>
    <n v="250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d v="2017-03-22T10:33:50"/>
    <n v="1485016430"/>
    <x v="2703"/>
    <b v="0"/>
    <n v="45"/>
    <b v="0"/>
    <s v="theater/spaces"/>
    <n v="1.0375000000000001"/>
    <n v="22470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4:41:54"/>
    <n v="1487709714"/>
    <x v="2704"/>
    <b v="0"/>
    <n v="7"/>
    <b v="0"/>
    <s v="theater/spaces"/>
    <n v="6.0263157894736845E-2"/>
    <n v="21322.5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d v="2017-03-24T15:59:18"/>
    <n v="1486504758"/>
    <x v="2705"/>
    <b v="0"/>
    <n v="8"/>
    <b v="0"/>
    <s v="theater/spaces"/>
    <n v="0.10539393939393939"/>
    <n v="1442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d v="2014-10-16T01:59:00"/>
    <n v="1410937483"/>
    <x v="2706"/>
    <b v="1"/>
    <n v="263"/>
    <b v="1"/>
    <s v="theater/spaces"/>
    <n v="1.1229714285714285"/>
    <n v="20521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d v="2013-05-27T01:59:00"/>
    <n v="1367088443"/>
    <x v="2707"/>
    <b v="1"/>
    <n v="394"/>
    <b v="1"/>
    <s v="theater/spaces"/>
    <n v="3.50844625"/>
    <n v="33685.78500000000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d v="2016-07-21T11:45:26"/>
    <n v="1463935526"/>
    <x v="2708"/>
    <b v="1"/>
    <n v="1049"/>
    <b v="1"/>
    <s v="theater/spaces"/>
    <n v="2.3321535"/>
    <n v="37355.3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d v="2016-10-03T22:59:00"/>
    <n v="1472528141"/>
    <x v="2709"/>
    <b v="1"/>
    <n v="308"/>
    <b v="1"/>
    <s v="theater/spaces"/>
    <n v="1.01606"/>
    <n v="48723.035000000003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d v="2014-08-08T21:00:00"/>
    <n v="1404797428"/>
    <x v="2710"/>
    <b v="1"/>
    <n v="1088"/>
    <b v="1"/>
    <s v="theater/spaces"/>
    <n v="1.5390035000000002"/>
    <n v="71571.6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d v="2014-06-20T17:01:00"/>
    <n v="1400694790"/>
    <x v="2711"/>
    <b v="1"/>
    <n v="73"/>
    <b v="1"/>
    <s v="theater/spaces"/>
    <n v="1.007161125319693"/>
    <n v="48139.105000000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d v="2013-07-13T13:00:00"/>
    <n v="1370568560"/>
    <x v="2712"/>
    <b v="1"/>
    <n v="143"/>
    <b v="1"/>
    <s v="theater/spaces"/>
    <n v="1.3138181818181818"/>
    <n v="558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0:41:24"/>
    <n v="1447515684"/>
    <x v="2713"/>
    <b v="1"/>
    <n v="1420"/>
    <b v="1"/>
    <s v="theater/spaces"/>
    <n v="1.0224133333333334"/>
    <n v="802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d v="2016-10-14T18:00:00"/>
    <n v="1474040596"/>
    <x v="2714"/>
    <b v="1"/>
    <n v="305"/>
    <b v="1"/>
    <s v="theater/spaces"/>
    <n v="1.1635599999999999"/>
    <n v="91225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4:33:48"/>
    <n v="1453109628"/>
    <x v="2715"/>
    <b v="1"/>
    <n v="551"/>
    <b v="1"/>
    <s v="theater/spaces"/>
    <n v="2.6462241666666664"/>
    <n v="30421.8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d v="2015-10-08T02:59:53"/>
    <n v="1441699193"/>
    <x v="2716"/>
    <b v="1"/>
    <n v="187"/>
    <b v="1"/>
    <s v="theater/spaces"/>
    <n v="1.1998010000000001"/>
    <n v="21876.3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d v="2014-12-06T17:57:29"/>
    <n v="1414015049"/>
    <x v="2717"/>
    <b v="1"/>
    <n v="325"/>
    <b v="1"/>
    <s v="theater/spaces"/>
    <n v="1.2010400000000001"/>
    <n v="21012.005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d v="2016-05-03T18:00:00"/>
    <n v="1459865945"/>
    <x v="2718"/>
    <b v="1"/>
    <n v="148"/>
    <b v="1"/>
    <s v="theater/spaces"/>
    <n v="1.0358333333333334"/>
    <n v="24335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d v="2016-04-17T18:44:54"/>
    <n v="1455756294"/>
    <x v="2719"/>
    <b v="0"/>
    <n v="69"/>
    <b v="1"/>
    <s v="theater/spaces"/>
    <n v="1.0883333333333334"/>
    <n v="12587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d v="2016-11-11T07:10:53"/>
    <n v="1476270653"/>
    <x v="2720"/>
    <b v="0"/>
    <n v="173"/>
    <b v="1"/>
    <s v="theater/spaces"/>
    <n v="1.1812400000000001"/>
    <n v="18030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d v="2013-09-06T14:00:00"/>
    <n v="1375880598"/>
    <x v="2721"/>
    <b v="0"/>
    <n v="269"/>
    <b v="1"/>
    <s v="technology/hardware"/>
    <n v="14.62"/>
    <n v="2024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15:34:13"/>
    <n v="1480538053"/>
    <x v="2722"/>
    <b v="0"/>
    <n v="185"/>
    <b v="1"/>
    <s v="technology/hardware"/>
    <n v="2.5253999999999999"/>
    <n v="1179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d v="2014-12-31T16:08:08"/>
    <n v="1414872488"/>
    <x v="2723"/>
    <b v="0"/>
    <n v="176"/>
    <b v="1"/>
    <s v="technology/hardware"/>
    <n v="1.4005000000000001"/>
    <n v="14716.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d v="2015-08-15T02:50:59"/>
    <n v="1436860259"/>
    <x v="2724"/>
    <b v="0"/>
    <n v="1019"/>
    <b v="1"/>
    <s v="technology/hardware"/>
    <n v="2.9687520259319289"/>
    <n v="12066.4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d v="2017-03-01T12:52:15"/>
    <n v="1484070735"/>
    <x v="2725"/>
    <b v="0"/>
    <n v="113"/>
    <b v="1"/>
    <s v="technology/hardware"/>
    <n v="1.445425"/>
    <n v="32571.94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d v="2016-04-22T08:55:11"/>
    <n v="1458741311"/>
    <x v="2726"/>
    <b v="0"/>
    <n v="404"/>
    <b v="1"/>
    <s v="technology/hardware"/>
    <n v="1.05745"/>
    <n v="8178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d v="2015-08-07T11:14:23"/>
    <n v="1436804063"/>
    <x v="2727"/>
    <b v="0"/>
    <n v="707"/>
    <b v="1"/>
    <s v="technology/hardware"/>
    <n v="4.9321000000000002"/>
    <n v="77533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d v="2015-12-30T09:23:54"/>
    <n v="1448461434"/>
    <x v="2728"/>
    <b v="0"/>
    <n v="392"/>
    <b v="1"/>
    <s v="technology/hardware"/>
    <n v="2.0182666666666669"/>
    <n v="39797.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d v="2015-05-01T00:46:37"/>
    <n v="1427867197"/>
    <x v="2729"/>
    <b v="0"/>
    <n v="23"/>
    <b v="1"/>
    <s v="technology/hardware"/>
    <n v="1.0444"/>
    <n v="19053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d v="2013-04-22T07:59:35"/>
    <n v="1363611575"/>
    <x v="2730"/>
    <b v="0"/>
    <n v="682"/>
    <b v="1"/>
    <s v="technology/hardware"/>
    <n v="1.7029262962962963"/>
    <n v="26906.0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d v="2014-10-17T23:00:00"/>
    <n v="1408624622"/>
    <x v="2731"/>
    <b v="0"/>
    <n v="37"/>
    <b v="1"/>
    <s v="technology/hardware"/>
    <n v="1.0430333333333333"/>
    <n v="38635.005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7T19:00:00"/>
    <n v="1366917828"/>
    <x v="2732"/>
    <b v="0"/>
    <n v="146"/>
    <b v="1"/>
    <s v="technology/hardware"/>
    <n v="1.1825000000000001"/>
    <n v="22740.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0:32:54"/>
    <n v="1423463574"/>
    <x v="2733"/>
    <b v="0"/>
    <n v="119"/>
    <b v="1"/>
    <s v="technology/hardware"/>
    <n v="1.07538"/>
    <n v="33979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d v="2016-10-13T16:59:00"/>
    <n v="1473782592"/>
    <x v="2734"/>
    <b v="0"/>
    <n v="163"/>
    <b v="1"/>
    <s v="technology/hardware"/>
    <n v="22603"/>
    <n v="3818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d v="2013-03-13T15:00:00"/>
    <n v="1360551250"/>
    <x v="2735"/>
    <b v="0"/>
    <n v="339"/>
    <b v="1"/>
    <s v="technology/hardware"/>
    <n v="9.7813466666666677"/>
    <n v="14969.505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d v="2014-04-23T10:59:33"/>
    <n v="1395676773"/>
    <x v="2736"/>
    <b v="0"/>
    <n v="58"/>
    <b v="1"/>
    <s v="technology/hardware"/>
    <n v="1.2290000000000001"/>
    <n v="8584.005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4:00:00"/>
    <n v="1386108087"/>
    <x v="2737"/>
    <b v="0"/>
    <n v="456"/>
    <b v="1"/>
    <s v="technology/hardware"/>
    <n v="2.4606080000000001"/>
    <n v="41825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d v="2016-11-05T22:26:44"/>
    <n v="1473218804"/>
    <x v="2738"/>
    <b v="0"/>
    <n v="15"/>
    <b v="1"/>
    <s v="technology/hardware"/>
    <n v="1.4794"/>
    <n v="40607.62000000000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d v="2014-05-05T16:18:37"/>
    <n v="1395436717"/>
    <x v="2739"/>
    <b v="0"/>
    <n v="191"/>
    <b v="1"/>
    <s v="technology/hardware"/>
    <n v="3.8409090909090908"/>
    <n v="58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d v="2015-03-11T18:45:52"/>
    <n v="1423529152"/>
    <x v="2740"/>
    <b v="0"/>
    <n v="17"/>
    <b v="1"/>
    <s v="technology/hardware"/>
    <n v="1.0333333333333334"/>
    <n v="2267.5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d v="2014-10-19T21:07:00"/>
    <n v="1412005602"/>
    <x v="2741"/>
    <b v="0"/>
    <n v="4"/>
    <b v="0"/>
    <s v="publishing/children's books"/>
    <n v="4.3750000000000004E-3"/>
    <n v="172.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d v="2012-05-15T12:16:27"/>
    <n v="1335892587"/>
    <x v="2742"/>
    <b v="0"/>
    <n v="18"/>
    <b v="0"/>
    <s v="publishing/children's books"/>
    <n v="0.29239999999999999"/>
    <n v="38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d v="2016-10-19T02:53:27"/>
    <n v="1474271607"/>
    <x v="2743"/>
    <b v="0"/>
    <n v="0"/>
    <b v="0"/>
    <s v="publishing/children's books"/>
    <n v="0"/>
    <n v="365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8T20:29:58"/>
    <n v="1327886998"/>
    <x v="2744"/>
    <b v="0"/>
    <n v="22"/>
    <b v="0"/>
    <s v="publishing/children's books"/>
    <n v="5.2187499999999998E-2"/>
    <n v="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d v="2012-07-14T18:42:48"/>
    <n v="1337125368"/>
    <x v="2745"/>
    <b v="0"/>
    <n v="49"/>
    <b v="0"/>
    <s v="publishing/children's books"/>
    <n v="0.21887499999999999"/>
    <n v="129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d v="2014-08-29T13:45:11"/>
    <n v="1406745911"/>
    <x v="2746"/>
    <b v="0"/>
    <n v="19"/>
    <b v="0"/>
    <s v="publishing/children's books"/>
    <n v="0.26700000000000002"/>
    <n v="127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d v="2012-06-15T22:10:00"/>
    <n v="1337095997"/>
    <x v="2747"/>
    <b v="0"/>
    <n v="4"/>
    <b v="0"/>
    <s v="publishing/children's books"/>
    <n v="0.28000000000000003"/>
    <n v="470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d v="2016-09-02T12:03:22"/>
    <n v="1470243802"/>
    <x v="2748"/>
    <b v="0"/>
    <n v="4"/>
    <b v="0"/>
    <s v="publishing/children's books"/>
    <n v="1.06E-2"/>
    <n v="96.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d v="2015-04-04T13:10:37"/>
    <n v="1425582637"/>
    <x v="2749"/>
    <b v="0"/>
    <n v="2"/>
    <b v="0"/>
    <s v="publishing/children's books"/>
    <n v="1.0999999999999999E-2"/>
    <n v="81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d v="2012-06-30T15:00:00"/>
    <n v="1340055345"/>
    <x v="2750"/>
    <b v="0"/>
    <n v="0"/>
    <b v="0"/>
    <s v="publishing/children's books"/>
    <n v="0"/>
    <n v="5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d v="2011-12-18T13:21:44"/>
    <n v="1320776504"/>
    <x v="2752"/>
    <b v="0"/>
    <n v="14"/>
    <b v="0"/>
    <s v="publishing/children's books"/>
    <n v="0.11458333333333333"/>
    <n v="2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d v="2012-08-26T16:37:03"/>
    <n v="1343425023"/>
    <x v="2753"/>
    <b v="0"/>
    <n v="8"/>
    <b v="0"/>
    <s v="publishing/children's books"/>
    <n v="0.19"/>
    <n v="46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d v="2014-09-11T10:15:51"/>
    <n v="1407856551"/>
    <x v="2754"/>
    <b v="0"/>
    <n v="0"/>
    <b v="0"/>
    <s v="publishing/children's books"/>
    <n v="0"/>
    <n v="19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d v="2015-04-08T13:58:47"/>
    <n v="1425927527"/>
    <x v="2755"/>
    <b v="0"/>
    <n v="15"/>
    <b v="0"/>
    <s v="publishing/children's books"/>
    <n v="0.52"/>
    <n v="13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d v="2014-01-11T16:36:41"/>
    <n v="1386884201"/>
    <x v="2756"/>
    <b v="0"/>
    <n v="33"/>
    <b v="0"/>
    <s v="publishing/children's books"/>
    <n v="0.1048"/>
    <n v="654"/>
    <x v="3"/>
    <x v="39"/>
  </r>
  <r>
    <n v="2757"/>
    <s v="C is for Crooked"/>
    <s v="A children's letter book that Lampoons Hillary Clinton"/>
    <n v="1500"/>
    <n v="10"/>
    <x v="2"/>
    <x v="0"/>
    <x v="0"/>
    <n v="1470498332"/>
    <d v="2016-08-06T10:45:32"/>
    <n v="1469202332"/>
    <x v="2757"/>
    <b v="0"/>
    <n v="2"/>
    <b v="0"/>
    <s v="publishing/children's books"/>
    <n v="6.6666666666666671E-3"/>
    <n v="52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d v="2016-10-10T05:36:23"/>
    <n v="1474886183"/>
    <x v="2758"/>
    <b v="0"/>
    <n v="6"/>
    <b v="0"/>
    <s v="publishing/children's books"/>
    <n v="0.11700000000000001"/>
    <n v="12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d v="2016-07-16T03:47:46"/>
    <n v="1464943666"/>
    <x v="2759"/>
    <b v="0"/>
    <n v="2"/>
    <b v="0"/>
    <s v="publishing/children's books"/>
    <n v="0.105"/>
    <n v="169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d v="2013-06-20T06:04:18"/>
    <n v="1369134258"/>
    <x v="2760"/>
    <b v="0"/>
    <n v="0"/>
    <b v="0"/>
    <s v="publishing/children's books"/>
    <n v="0"/>
    <n v="52.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d v="2013-01-02T20:31:33"/>
    <n v="1354584693"/>
    <x v="2761"/>
    <b v="0"/>
    <n v="4"/>
    <b v="0"/>
    <s v="publishing/children's books"/>
    <n v="7.1999999999999998E-3"/>
    <n v="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d v="2012-03-18T18:53:15"/>
    <n v="1326934395"/>
    <x v="2762"/>
    <b v="0"/>
    <n v="1"/>
    <b v="0"/>
    <s v="publishing/children's books"/>
    <n v="7.6923076923076927E-3"/>
    <n v="30.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d v="2013-05-24T08:54:44"/>
    <n v="1365515684"/>
    <x v="2763"/>
    <b v="0"/>
    <n v="3"/>
    <b v="0"/>
    <s v="publishing/children's books"/>
    <n v="2.2842639593908631E-3"/>
    <n v="57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d v="2012-05-30T14:00:00"/>
    <n v="1335855631"/>
    <x v="2764"/>
    <b v="0"/>
    <n v="4"/>
    <b v="0"/>
    <s v="publishing/children's books"/>
    <n v="1.125E-2"/>
    <n v="67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d v="2012-10-28T08:53:48"/>
    <n v="1350050028"/>
    <x v="2765"/>
    <b v="0"/>
    <n v="0"/>
    <b v="0"/>
    <s v="publishing/children's books"/>
    <n v="0"/>
    <n v="22.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d v="2011-08-11T11:01:58"/>
    <n v="1310486518"/>
    <x v="2766"/>
    <b v="0"/>
    <n v="4"/>
    <b v="0"/>
    <s v="publishing/children's books"/>
    <n v="0.02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d v="2015-08-16T18:00:50"/>
    <n v="1434582050"/>
    <x v="2767"/>
    <b v="0"/>
    <n v="3"/>
    <b v="0"/>
    <s v="publishing/children's books"/>
    <n v="8.5000000000000006E-3"/>
    <n v="6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08:45:23"/>
    <n v="1330440323"/>
    <x v="2768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d v="2014-06-05T14:49:50"/>
    <n v="1397677790"/>
    <x v="2769"/>
    <b v="0"/>
    <n v="2"/>
    <b v="0"/>
    <s v="publishing/children's books"/>
    <n v="2.5000000000000001E-3"/>
    <n v="50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d v="2014-03-18T10:55:30"/>
    <n v="1392569730"/>
    <x v="2770"/>
    <b v="0"/>
    <n v="33"/>
    <b v="0"/>
    <s v="publishing/children's books"/>
    <n v="0.1041125"/>
    <n v="1042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d v="2013-02-01T12:00:00"/>
    <n v="1355489140"/>
    <x v="2771"/>
    <b v="0"/>
    <n v="0"/>
    <b v="0"/>
    <s v="publishing/children's books"/>
    <n v="0"/>
    <n v="1041.12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d v="2016-04-24T15:45:21"/>
    <n v="1460666721"/>
    <x v="2773"/>
    <b v="0"/>
    <n v="1"/>
    <b v="0"/>
    <s v="publishing/children's books"/>
    <n v="1.8867924528301887E-3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d v="2013-03-07T22:02:08"/>
    <n v="1360119728"/>
    <x v="2774"/>
    <b v="0"/>
    <n v="13"/>
    <b v="0"/>
    <s v="publishing/children's books"/>
    <n v="0.14249999999999999"/>
    <n v="285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d v="2011-12-15T19:19:14"/>
    <n v="1321402754"/>
    <x v="2775"/>
    <b v="0"/>
    <n v="2"/>
    <b v="0"/>
    <s v="publishing/children's books"/>
    <n v="0.03"/>
    <n v="36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2:07:56"/>
    <n v="1431414476"/>
    <x v="2776"/>
    <b v="0"/>
    <n v="36"/>
    <b v="0"/>
    <s v="publishing/children's books"/>
    <n v="7.8809523809523815E-2"/>
    <n v="902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d v="2015-07-17T11:03:24"/>
    <n v="1434557004"/>
    <x v="2777"/>
    <b v="0"/>
    <n v="1"/>
    <b v="0"/>
    <s v="publishing/children's books"/>
    <n v="3.3333333333333335E-3"/>
    <n v="832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18:28:26"/>
    <n v="1406417306"/>
    <x v="2778"/>
    <b v="0"/>
    <n v="15"/>
    <b v="0"/>
    <s v="publishing/children's books"/>
    <n v="0.25545454545454543"/>
    <n v="707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d v="2015-11-22T10:03:41"/>
    <n v="1445609021"/>
    <x v="2779"/>
    <b v="0"/>
    <n v="1"/>
    <b v="0"/>
    <s v="publishing/children's books"/>
    <n v="2.12E-2"/>
    <n v="729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d v="2017-03-10T05:44:48"/>
    <n v="1486550688"/>
    <x v="2780"/>
    <b v="0"/>
    <n v="0"/>
    <b v="0"/>
    <s v="publishing/children's books"/>
    <n v="0"/>
    <n v="26.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d v="2015-02-12T02:00:00"/>
    <n v="1421274954"/>
    <x v="2781"/>
    <b v="0"/>
    <n v="28"/>
    <b v="1"/>
    <s v="theater/plays"/>
    <n v="1.0528"/>
    <n v="65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d v="2015-02-16T23:59:00"/>
    <n v="1421964718"/>
    <x v="2782"/>
    <b v="0"/>
    <n v="18"/>
    <b v="1"/>
    <s v="theater/plays"/>
    <n v="1.2"/>
    <n v="125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d v="2015-04-23T07:50:46"/>
    <n v="1428583846"/>
    <x v="2783"/>
    <b v="0"/>
    <n v="61"/>
    <b v="1"/>
    <s v="theater/plays"/>
    <n v="1.145"/>
    <n v="11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d v="2014-10-29T13:54:03"/>
    <n v="1412794443"/>
    <x v="2784"/>
    <b v="0"/>
    <n v="108"/>
    <b v="1"/>
    <s v="theater/plays"/>
    <n v="1.19"/>
    <n v="4142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d v="2016-08-05T16:00:00"/>
    <n v="1467865967"/>
    <x v="2785"/>
    <b v="0"/>
    <n v="142"/>
    <b v="1"/>
    <s v="theater/plays"/>
    <n v="1.0468"/>
    <n v="6187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d v="2014-07-09T08:39:40"/>
    <n v="1403703580"/>
    <x v="2786"/>
    <b v="0"/>
    <n v="74"/>
    <b v="1"/>
    <s v="theater/plays"/>
    <n v="1.1783999999999999"/>
    <n v="409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d v="2014-07-17T23:45:52"/>
    <n v="1403066752"/>
    <x v="2787"/>
    <b v="0"/>
    <n v="38"/>
    <b v="1"/>
    <s v="theater/plays"/>
    <n v="1.1970000000000001"/>
    <n v="207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d v="2016-07-29T11:50:43"/>
    <n v="1467219043"/>
    <x v="2788"/>
    <b v="0"/>
    <n v="20"/>
    <b v="1"/>
    <s v="theater/plays"/>
    <n v="1.0249999999999999"/>
    <n v="1623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d v="2015-03-11T23:00:00"/>
    <n v="1424477934"/>
    <x v="2789"/>
    <b v="0"/>
    <n v="24"/>
    <b v="1"/>
    <s v="theater/plays"/>
    <n v="1.0116666666666667"/>
    <n v="2542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17:31:43"/>
    <n v="1421101903"/>
    <x v="2790"/>
    <b v="0"/>
    <n v="66"/>
    <b v="1"/>
    <s v="theater/plays"/>
    <n v="1.0533333333333332"/>
    <n v="3097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d v="2016-09-08T23:00:00"/>
    <n v="1470778559"/>
    <x v="2791"/>
    <b v="0"/>
    <n v="28"/>
    <b v="1"/>
    <s v="theater/plays"/>
    <n v="1.0249999999999999"/>
    <n v="260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d v="2015-08-12T00:32:39"/>
    <n v="1435469559"/>
    <x v="2792"/>
    <b v="0"/>
    <n v="24"/>
    <b v="1"/>
    <s v="theater/plays"/>
    <n v="1.0760000000000001"/>
    <n v="21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d v="2015-07-21T05:03:25"/>
    <n v="1434881005"/>
    <x v="2793"/>
    <b v="0"/>
    <n v="73"/>
    <b v="1"/>
    <s v="theater/plays"/>
    <n v="1.105675"/>
    <n v="6604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4:00:00"/>
    <n v="1455640559"/>
    <x v="2794"/>
    <b v="0"/>
    <n v="3"/>
    <b v="1"/>
    <s v="theater/plays"/>
    <n v="1.5"/>
    <n v="5565.87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d v="2014-06-06T18:00:00"/>
    <n v="1400675841"/>
    <x v="2795"/>
    <b v="0"/>
    <n v="20"/>
    <b v="1"/>
    <s v="theater/plays"/>
    <n v="1.0428571428571429"/>
    <n v="402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d v="2014-07-05T07:40:28"/>
    <n v="1401972028"/>
    <x v="2796"/>
    <b v="0"/>
    <n v="21"/>
    <b v="1"/>
    <s v="theater/plays"/>
    <n v="1.155"/>
    <n v="82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17:34:00"/>
    <n v="1402266840"/>
    <x v="2797"/>
    <b v="0"/>
    <n v="94"/>
    <b v="1"/>
    <s v="theater/plays"/>
    <n v="1.02645125"/>
    <n v="4567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d v="2015-07-31T11:00:00"/>
    <n v="1437063121"/>
    <x v="2798"/>
    <b v="0"/>
    <n v="139"/>
    <b v="1"/>
    <s v="theater/plays"/>
    <n v="1.014"/>
    <n v="6640.805000000000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1:00:00"/>
    <n v="1463466070"/>
    <x v="2799"/>
    <b v="0"/>
    <n v="130"/>
    <b v="1"/>
    <s v="theater/plays"/>
    <n v="1.1663479999999999"/>
    <n v="545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d v="2015-01-04T08:16:06"/>
    <n v="1415193366"/>
    <x v="2800"/>
    <b v="0"/>
    <n v="31"/>
    <b v="1"/>
    <s v="theater/plays"/>
    <n v="1.33"/>
    <n v="3580.87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d v="2014-10-10T06:00:00"/>
    <n v="1411019409"/>
    <x v="2801"/>
    <b v="0"/>
    <n v="13"/>
    <b v="1"/>
    <s v="theater/plays"/>
    <n v="1.3320000000000001"/>
    <n v="99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0:31:47"/>
    <n v="1436283107"/>
    <x v="2802"/>
    <b v="0"/>
    <n v="90"/>
    <b v="1"/>
    <s v="theater/plays"/>
    <n v="1.0183333333333333"/>
    <n v="1860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d v="2015-07-15T19:00:00"/>
    <n v="1433295276"/>
    <x v="2803"/>
    <b v="0"/>
    <n v="141"/>
    <b v="1"/>
    <s v="theater/plays"/>
    <n v="1.2795000000000001"/>
    <n v="792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d v="2014-09-29T05:53:10"/>
    <n v="1409395990"/>
    <x v="2804"/>
    <b v="0"/>
    <n v="23"/>
    <b v="1"/>
    <s v="theater/plays"/>
    <n v="1.1499999999999999"/>
    <n v="6972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07:07:53"/>
    <n v="1438085273"/>
    <x v="2805"/>
    <b v="0"/>
    <n v="18"/>
    <b v="1"/>
    <s v="theater/plays"/>
    <n v="1.1000000000000001"/>
    <n v="79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d v="2015-08-05T06:00:00"/>
    <n v="1435645490"/>
    <x v="2806"/>
    <b v="0"/>
    <n v="76"/>
    <b v="1"/>
    <s v="theater/plays"/>
    <n v="1.121"/>
    <n v="1901.5"/>
    <x v="1"/>
    <x v="6"/>
  </r>
  <r>
    <n v="2807"/>
    <s v="The Commission Theatre Co."/>
    <s v="Bringing Shakespeare back to the Playwrights"/>
    <n v="5000"/>
    <n v="6300"/>
    <x v="0"/>
    <x v="0"/>
    <x v="0"/>
    <n v="1435611438"/>
    <d v="2015-06-29T15:57:18"/>
    <n v="1433019438"/>
    <x v="2807"/>
    <b v="0"/>
    <n v="93"/>
    <b v="1"/>
    <s v="theater/plays"/>
    <n v="1.26"/>
    <n v="4831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d v="2015-08-22T15:18:55"/>
    <n v="1437682735"/>
    <x v="2808"/>
    <b v="0"/>
    <n v="69"/>
    <b v="1"/>
    <s v="theater/plays"/>
    <n v="1.0024444444444445"/>
    <n v="54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d v="2016-03-30T09:39:00"/>
    <n v="1458647725"/>
    <x v="2809"/>
    <b v="0"/>
    <n v="21"/>
    <b v="1"/>
    <s v="theater/plays"/>
    <n v="1.024"/>
    <n v="3535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d v="2014-05-31T22:59:00"/>
    <n v="1398828064"/>
    <x v="2810"/>
    <b v="0"/>
    <n v="57"/>
    <b v="1"/>
    <s v="theater/plays"/>
    <n v="1.0820000000000001"/>
    <n v="263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d v="2015-02-23T06:55:03"/>
    <n v="1422100503"/>
    <x v="2811"/>
    <b v="0"/>
    <n v="108"/>
    <b v="1"/>
    <s v="theater/plays"/>
    <n v="1.0026999999999999"/>
    <n v="636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d v="2015-04-05T23:00:00"/>
    <n v="1424368298"/>
    <x v="2812"/>
    <b v="0"/>
    <n v="83"/>
    <b v="1"/>
    <s v="theater/plays"/>
    <n v="1.133"/>
    <n v="784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d v="2016-12-14T12:49:21"/>
    <n v="1479577761"/>
    <x v="2813"/>
    <b v="0"/>
    <n v="96"/>
    <b v="1"/>
    <s v="theater/plays"/>
    <n v="1.2757571428571428"/>
    <n v="4618.55999999999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d v="2015-05-09T04:35:15"/>
    <n v="1428572115"/>
    <x v="2814"/>
    <b v="0"/>
    <n v="64"/>
    <b v="1"/>
    <s v="theater/plays"/>
    <n v="1.0773333333333333"/>
    <n v="2594.0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d v="2016-08-07T13:38:29"/>
    <n v="1468003109"/>
    <x v="2815"/>
    <b v="0"/>
    <n v="14"/>
    <b v="1"/>
    <s v="theater/plays"/>
    <n v="2.42"/>
    <n v="1110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d v="2015-08-02T11:00:00"/>
    <n v="1435921992"/>
    <x v="2816"/>
    <b v="0"/>
    <n v="169"/>
    <b v="1"/>
    <s v="theater/plays"/>
    <n v="1.4156666666666666"/>
    <n v="24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d v="2015-02-28T10:14:22"/>
    <n v="1421680462"/>
    <x v="2817"/>
    <b v="0"/>
    <n v="33"/>
    <b v="1"/>
    <s v="theater/plays"/>
    <n v="1.3"/>
    <n v="2513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d v="2015-09-23T09:21:26"/>
    <n v="1441290086"/>
    <x v="2818"/>
    <b v="0"/>
    <n v="102"/>
    <b v="1"/>
    <s v="theater/plays"/>
    <n v="1.0603"/>
    <n v="569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d v="2015-06-14T07:36:49"/>
    <n v="1431693409"/>
    <x v="2819"/>
    <b v="0"/>
    <n v="104"/>
    <b v="1"/>
    <s v="theater/plays"/>
    <n v="1.048"/>
    <n v="7921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d v="2016-02-25T19:00:00"/>
    <n v="1454337589"/>
    <x v="2820"/>
    <b v="0"/>
    <n v="20"/>
    <b v="1"/>
    <s v="theater/plays"/>
    <n v="1.36"/>
    <n v="275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d v="2014-09-23T17:08:55"/>
    <n v="1408918135"/>
    <x v="2821"/>
    <b v="0"/>
    <n v="35"/>
    <b v="1"/>
    <s v="theater/plays"/>
    <n v="1"/>
    <n v="63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d v="2015-03-27T10:24:52"/>
    <n v="1424881492"/>
    <x v="2822"/>
    <b v="0"/>
    <n v="94"/>
    <b v="1"/>
    <s v="theater/plays"/>
    <n v="1"/>
    <n v="35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17:59:00"/>
    <n v="1425428206"/>
    <x v="2823"/>
    <b v="0"/>
    <n v="14"/>
    <b v="1"/>
    <s v="theater/plays"/>
    <n v="1.24"/>
    <n v="3062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d v="2015-06-12T20:43:00"/>
    <n v="1431412196"/>
    <x v="2824"/>
    <b v="0"/>
    <n v="15"/>
    <b v="1"/>
    <s v="theater/plays"/>
    <n v="1.1692307692307693"/>
    <n v="44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d v="2015-12-04T14:01:26"/>
    <n v="1446663686"/>
    <x v="2825"/>
    <b v="0"/>
    <n v="51"/>
    <b v="1"/>
    <s v="theater/plays"/>
    <n v="1.0333333333333334"/>
    <n v="193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2:00:00"/>
    <n v="1434415812"/>
    <x v="2826"/>
    <b v="0"/>
    <n v="19"/>
    <b v="1"/>
    <s v="theater/plays"/>
    <n v="1.0774999999999999"/>
    <n v="262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d v="2016-06-03T11:30:00"/>
    <n v="1462379066"/>
    <x v="2827"/>
    <b v="0"/>
    <n v="23"/>
    <b v="1"/>
    <s v="theater/plays"/>
    <n v="1.2024999999999999"/>
    <n v="228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d v="2015-10-02T18:00:00"/>
    <n v="1441606869"/>
    <x v="2828"/>
    <b v="0"/>
    <n v="97"/>
    <b v="1"/>
    <s v="theater/plays"/>
    <n v="1.0037894736842106"/>
    <n v="5970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d v="2016-06-02T05:25:18"/>
    <n v="1462443918"/>
    <x v="2829"/>
    <b v="0"/>
    <n v="76"/>
    <b v="1"/>
    <s v="theater/plays"/>
    <n v="1.0651999999999999"/>
    <n v="6099.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d v="2014-05-11T22:59:00"/>
    <n v="1398802148"/>
    <x v="2830"/>
    <b v="0"/>
    <n v="11"/>
    <b v="1"/>
    <s v="theater/plays"/>
    <n v="1"/>
    <n v="2831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d v="2015-07-16T14:47:50"/>
    <n v="1434484070"/>
    <x v="2831"/>
    <b v="0"/>
    <n v="52"/>
    <b v="1"/>
    <s v="theater/plays"/>
    <n v="1.10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17:00:00"/>
    <n v="1414342894"/>
    <x v="2832"/>
    <b v="0"/>
    <n v="95"/>
    <b v="1"/>
    <s v="theater/plays"/>
    <n v="1.1471959999999999"/>
    <n v="3093.9949999999999"/>
    <x v="1"/>
    <x v="6"/>
  </r>
  <r>
    <n v="2833"/>
    <s v="Star Man Rocket Man"/>
    <s v="A new play about exploring outer space"/>
    <n v="2700"/>
    <n v="2923"/>
    <x v="0"/>
    <x v="0"/>
    <x v="0"/>
    <n v="1444528800"/>
    <d v="2015-10-10T21:00:00"/>
    <n v="1442804633"/>
    <x v="2833"/>
    <b v="0"/>
    <n v="35"/>
    <b v="1"/>
    <s v="theater/plays"/>
    <n v="1.0825925925925926"/>
    <n v="2895.494999999999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d v="2015-01-30T18:02:10"/>
    <n v="1421362930"/>
    <x v="2834"/>
    <b v="0"/>
    <n v="21"/>
    <b v="1"/>
    <s v="theater/plays"/>
    <n v="1.7"/>
    <n v="2141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d v="2015-12-04T19:00:00"/>
    <n v="1446742417"/>
    <x v="2835"/>
    <b v="0"/>
    <n v="93"/>
    <b v="1"/>
    <s v="theater/plays"/>
    <n v="1.8709899999999999"/>
    <n v="161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d v="2017-02-17T23:59:00"/>
    <n v="1484115418"/>
    <x v="2836"/>
    <b v="0"/>
    <n v="11"/>
    <b v="1"/>
    <s v="theater/plays"/>
    <n v="1.0777777777777777"/>
    <n v="1177.994999999999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d v="2015-12-09T17:48:04"/>
    <n v="1446241684"/>
    <x v="2837"/>
    <b v="0"/>
    <n v="21"/>
    <b v="1"/>
    <s v="theater/plays"/>
    <n v="1"/>
    <n v="667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d v="2014-08-13T17:00:00"/>
    <n v="1406039696"/>
    <x v="2838"/>
    <b v="0"/>
    <n v="54"/>
    <b v="1"/>
    <s v="theater/plays"/>
    <n v="1.2024999999999999"/>
    <n v="1627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d v="2014-08-24T23:59:00"/>
    <n v="1406958354"/>
    <x v="2839"/>
    <b v="0"/>
    <n v="31"/>
    <b v="1"/>
    <s v="theater/plays"/>
    <n v="1.1142857142857143"/>
    <n v="3152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2:00:00"/>
    <n v="1424825479"/>
    <x v="2840"/>
    <b v="0"/>
    <n v="132"/>
    <b v="1"/>
    <s v="theater/plays"/>
    <n v="1.04"/>
    <n v="32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d v="2015-12-13T13:44:57"/>
    <n v="1444844697"/>
    <x v="2841"/>
    <b v="0"/>
    <n v="1"/>
    <b v="0"/>
    <s v="theater/plays"/>
    <n v="0.01"/>
    <n v="13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d v="2014-06-21T06:00:00"/>
    <n v="1401058295"/>
    <x v="2842"/>
    <b v="0"/>
    <n v="0"/>
    <b v="0"/>
    <s v="theater/plays"/>
    <n v="0"/>
    <n v="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d v="2017-01-04T08:06:20"/>
    <n v="1480943180"/>
    <x v="2844"/>
    <b v="0"/>
    <n v="1"/>
    <b v="0"/>
    <s v="theater/plays"/>
    <n v="5.4545454545454543E-2"/>
    <n v="1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d v="2015-06-07T19:23:53"/>
    <n v="1428539033"/>
    <x v="2845"/>
    <b v="0"/>
    <n v="39"/>
    <b v="0"/>
    <s v="theater/plays"/>
    <n v="0.31546666666666667"/>
    <n v="119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1:36:34"/>
    <n v="1429029394"/>
    <x v="2846"/>
    <b v="0"/>
    <n v="0"/>
    <b v="0"/>
    <s v="theater/plays"/>
    <n v="0"/>
    <n v="118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0:34:19"/>
    <n v="1430321659"/>
    <x v="2848"/>
    <b v="0"/>
    <n v="3"/>
    <b v="0"/>
    <s v="theater/plays"/>
    <n v="2E-3"/>
    <n v="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d v="2016-04-23T05:16:40"/>
    <n v="1458814600"/>
    <x v="2849"/>
    <b v="0"/>
    <n v="1"/>
    <b v="0"/>
    <s v="theater/plays"/>
    <n v="0.01"/>
    <n v="37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d v="2014-09-05T19:10:11"/>
    <n v="1407370211"/>
    <x v="2850"/>
    <b v="0"/>
    <n v="13"/>
    <b v="0"/>
    <s v="theater/plays"/>
    <n v="3.8875E-2"/>
    <n v="15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d v="2016-01-29T18:17:00"/>
    <n v="1453334629"/>
    <x v="2851"/>
    <b v="0"/>
    <n v="0"/>
    <b v="0"/>
    <s v="theater/plays"/>
    <n v="0"/>
    <n v="155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d v="2014-06-20T20:05:03"/>
    <n v="1400720703"/>
    <x v="2852"/>
    <b v="0"/>
    <n v="6"/>
    <b v="0"/>
    <s v="theater/plays"/>
    <n v="1.9E-2"/>
    <n v="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d v="2014-09-13T23:34:57"/>
    <n v="1405485297"/>
    <x v="2853"/>
    <b v="0"/>
    <n v="0"/>
    <b v="0"/>
    <s v="theater/plays"/>
    <n v="0"/>
    <n v="47.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d v="2015-05-07T12:11:59"/>
    <n v="1429290719"/>
    <x v="2854"/>
    <b v="0"/>
    <n v="14"/>
    <b v="0"/>
    <s v="theater/plays"/>
    <n v="0.41699999999999998"/>
    <n v="2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d v="2016-01-29T18:34:00"/>
    <n v="1451607071"/>
    <x v="2855"/>
    <b v="0"/>
    <n v="5"/>
    <b v="0"/>
    <s v="theater/plays"/>
    <n v="0.5"/>
    <n v="358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d v="2015-08-08T16:34:00"/>
    <n v="1433897647"/>
    <x v="2856"/>
    <b v="0"/>
    <n v="6"/>
    <b v="0"/>
    <s v="theater/plays"/>
    <n v="4.8666666666666664E-2"/>
    <n v="2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d v="2017-02-20T13:00:00"/>
    <n v="1482444295"/>
    <x v="2857"/>
    <b v="0"/>
    <n v="15"/>
    <b v="0"/>
    <s v="theater/plays"/>
    <n v="0.19736842105263158"/>
    <n v="382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d v="2014-12-05T06:28:00"/>
    <n v="1415711095"/>
    <x v="2858"/>
    <b v="0"/>
    <n v="0"/>
    <b v="0"/>
    <s v="theater/plays"/>
    <n v="0"/>
    <n v="375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d v="2015-10-16T03:41:44"/>
    <n v="1439800904"/>
    <x v="2859"/>
    <b v="0"/>
    <n v="1"/>
    <b v="0"/>
    <s v="theater/plays"/>
    <n v="1.7500000000000002E-2"/>
    <n v="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d v="2016-06-19T14:12:56"/>
    <n v="1461179576"/>
    <x v="2860"/>
    <b v="0"/>
    <n v="9"/>
    <b v="0"/>
    <s v="theater/plays"/>
    <n v="6.6500000000000004E-2"/>
    <n v="150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d v="2015-09-24T09:10:48"/>
    <n v="1441894248"/>
    <x v="2861"/>
    <b v="0"/>
    <n v="3"/>
    <b v="0"/>
    <s v="theater/plays"/>
    <n v="0.32"/>
    <n v="17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3:57:09"/>
    <n v="1401044229"/>
    <x v="2862"/>
    <b v="0"/>
    <n v="3"/>
    <b v="0"/>
    <s v="theater/plays"/>
    <n v="4.3307086614173228E-3"/>
    <n v="6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d v="2014-09-09T11:12:03"/>
    <n v="1405095123"/>
    <x v="2863"/>
    <b v="0"/>
    <n v="1"/>
    <b v="0"/>
    <s v="theater/plays"/>
    <n v="4.0000000000000002E-4"/>
    <n v="37.5"/>
    <x v="1"/>
    <x v="6"/>
  </r>
  <r>
    <n v="2864"/>
    <s v="'Haunting Julia' by Alan Ayckbourn"/>
    <s v="Accessible, original theatre for all!"/>
    <n v="2500"/>
    <n v="40"/>
    <x v="2"/>
    <x v="1"/>
    <x v="1"/>
    <n v="1437139080"/>
    <d v="2015-07-17T08:18:00"/>
    <n v="1434552207"/>
    <x v="2864"/>
    <b v="0"/>
    <n v="3"/>
    <b v="0"/>
    <s v="theater/plays"/>
    <n v="1.6E-2"/>
    <n v="3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d v="2015-01-05T21:44:19"/>
    <n v="1415328259"/>
    <x v="2865"/>
    <b v="0"/>
    <n v="0"/>
    <b v="0"/>
    <s v="theater/plays"/>
    <n v="0"/>
    <n v="2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d v="2016-07-03T23:00:00"/>
    <n v="1465533672"/>
    <x v="2867"/>
    <b v="0"/>
    <n v="10"/>
    <b v="0"/>
    <s v="theater/plays"/>
    <n v="0.2016"/>
    <n v="274.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4:50:54"/>
    <n v="1473105054"/>
    <x v="2868"/>
    <b v="0"/>
    <n v="60"/>
    <b v="0"/>
    <s v="theater/plays"/>
    <n v="0.42011733333333334"/>
    <n v="3402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d v="2016-07-19T09:14:41"/>
    <n v="1466345681"/>
    <x v="2869"/>
    <b v="0"/>
    <n v="5"/>
    <b v="0"/>
    <s v="theater/plays"/>
    <n v="8.8500000000000002E-3"/>
    <n v="3239.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d v="2014-05-16T23:32:45"/>
    <n v="1397709165"/>
    <x v="2870"/>
    <b v="0"/>
    <n v="9"/>
    <b v="0"/>
    <s v="theater/plays"/>
    <n v="0.15"/>
    <n v="463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d v="2014-12-21T12:43:33"/>
    <n v="1417455813"/>
    <x v="2871"/>
    <b v="0"/>
    <n v="13"/>
    <b v="0"/>
    <s v="theater/plays"/>
    <n v="4.6699999999999998E-2"/>
    <n v="608.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d v="2015-06-19T21:47:18"/>
    <n v="1429584438"/>
    <x v="2872"/>
    <b v="0"/>
    <n v="0"/>
    <b v="0"/>
    <s v="theater/plays"/>
    <n v="0"/>
    <n v="233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d v="2015-01-28T14:37:11"/>
    <n v="1419881831"/>
    <x v="2873"/>
    <b v="0"/>
    <n v="8"/>
    <b v="0"/>
    <s v="theater/plays"/>
    <n v="0.38119999999999998"/>
    <n v="47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d v="2017-01-17T15:16:26"/>
    <n v="1482092186"/>
    <x v="2874"/>
    <b v="0"/>
    <n v="3"/>
    <b v="0"/>
    <s v="theater/plays"/>
    <n v="5.4199999999999998E-2"/>
    <n v="61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d v="2016-05-04T22:04:53"/>
    <n v="1459825493"/>
    <x v="2875"/>
    <b v="0"/>
    <n v="3"/>
    <b v="0"/>
    <s v="theater/plays"/>
    <n v="3.5E-4"/>
    <n v="13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d v="2015-07-16T12:51:19"/>
    <n v="1434477079"/>
    <x v="2876"/>
    <b v="0"/>
    <n v="0"/>
    <b v="0"/>
    <s v="theater/plays"/>
    <n v="0"/>
    <n v="3.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2:00:00"/>
    <n v="1477781724"/>
    <x v="2877"/>
    <b v="0"/>
    <n v="6"/>
    <b v="0"/>
    <s v="theater/plays"/>
    <n v="0.10833333333333334"/>
    <n v="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d v="2015-07-03T09:46:35"/>
    <n v="1430750795"/>
    <x v="2878"/>
    <b v="0"/>
    <n v="4"/>
    <b v="0"/>
    <s v="theater/plays"/>
    <n v="2.1000000000000001E-2"/>
    <n v="356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d v="2016-01-20T12:24:21"/>
    <n v="1450718661"/>
    <x v="2879"/>
    <b v="0"/>
    <n v="1"/>
    <b v="0"/>
    <s v="theater/plays"/>
    <n v="2.5892857142857141E-3"/>
    <n v="4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2:05:00"/>
    <n v="1436305452"/>
    <x v="2880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0:20:36"/>
    <n v="1412432436"/>
    <x v="2881"/>
    <b v="0"/>
    <n v="0"/>
    <b v="0"/>
    <s v="theater/plays"/>
    <n v="0"/>
    <n v="14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d v="2016-05-01T09:18:38"/>
    <n v="1459520318"/>
    <x v="2882"/>
    <b v="0"/>
    <n v="4"/>
    <b v="0"/>
    <s v="theater/plays"/>
    <n v="0.33600000000000002"/>
    <n v="12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d v="2016-02-05T23:59:00"/>
    <n v="1451684437"/>
    <x v="2883"/>
    <b v="0"/>
    <n v="5"/>
    <b v="0"/>
    <s v="theater/plays"/>
    <n v="0.1908"/>
    <n v="108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d v="2014-12-05T12:27:15"/>
    <n v="1415208435"/>
    <x v="2884"/>
    <b v="0"/>
    <n v="4"/>
    <b v="0"/>
    <s v="theater/plays"/>
    <n v="4.1111111111111114E-3"/>
    <n v="1046.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d v="2015-03-13T19:50:01"/>
    <n v="1423705801"/>
    <x v="2885"/>
    <b v="0"/>
    <n v="5"/>
    <b v="0"/>
    <s v="theater/plays"/>
    <n v="0.32500000000000001"/>
    <n v="15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d v="2015-09-18T22:59:00"/>
    <n v="1442243484"/>
    <x v="2886"/>
    <b v="0"/>
    <n v="1"/>
    <b v="0"/>
    <s v="theater/plays"/>
    <n v="0.05"/>
    <n v="7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05:15:24"/>
    <n v="1418379324"/>
    <x v="2887"/>
    <b v="0"/>
    <n v="1"/>
    <b v="0"/>
    <s v="theater/plays"/>
    <n v="1.6666666666666668E-3"/>
    <n v="7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d v="2014-10-17T23:59:00"/>
    <n v="1412945440"/>
    <x v="2888"/>
    <b v="0"/>
    <n v="0"/>
    <b v="0"/>
    <s v="theater/plays"/>
    <n v="0"/>
    <n v="2.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d v="2014-08-29T15:43:05"/>
    <n v="1406752985"/>
    <x v="2889"/>
    <b v="0"/>
    <n v="14"/>
    <b v="0"/>
    <s v="theater/plays"/>
    <n v="0.38066666666666665"/>
    <n v="5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d v="2014-08-08T22:00:00"/>
    <n v="1405100992"/>
    <x v="2890"/>
    <b v="0"/>
    <n v="3"/>
    <b v="0"/>
    <s v="theater/plays"/>
    <n v="1.0500000000000001E-2"/>
    <n v="581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d v="2016-04-15T15:12:08"/>
    <n v="1455570728"/>
    <x v="2891"/>
    <b v="0"/>
    <n v="10"/>
    <b v="0"/>
    <s v="theater/plays"/>
    <n v="2.7300000000000001E-2"/>
    <n v="14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d v="2014-08-25T16:00:00"/>
    <n v="1408381704"/>
    <x v="2892"/>
    <b v="0"/>
    <n v="17"/>
    <b v="0"/>
    <s v="theater/plays"/>
    <n v="9.0909090909090912E-2"/>
    <n v="386.5"/>
    <x v="1"/>
    <x v="6"/>
  </r>
  <r>
    <n v="2893"/>
    <s v="REDISCOVERING KIA THE PLAY"/>
    <s v="Fundraising for REDISCOVERING KIA THE PLAY"/>
    <n v="5000"/>
    <n v="25"/>
    <x v="2"/>
    <x v="0"/>
    <x v="0"/>
    <n v="1420768800"/>
    <d v="2015-01-08T21:00:00"/>
    <n v="1415644395"/>
    <x v="2893"/>
    <b v="0"/>
    <n v="2"/>
    <b v="0"/>
    <s v="theater/plays"/>
    <n v="5.0000000000000001E-3"/>
    <n v="26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d v="2015-04-03T17:40:15"/>
    <n v="1422920415"/>
    <x v="2894"/>
    <b v="0"/>
    <n v="0"/>
    <b v="0"/>
    <s v="theater/plays"/>
    <n v="0"/>
    <n v="12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d v="2014-06-22T16:00:00"/>
    <n v="1403356792"/>
    <x v="2895"/>
    <b v="0"/>
    <n v="4"/>
    <b v="0"/>
    <s v="theater/plays"/>
    <n v="4.5999999999999999E-2"/>
    <n v="1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d v="2016-12-12T01:00:00"/>
    <n v="1480283321"/>
    <x v="2896"/>
    <b v="0"/>
    <n v="12"/>
    <b v="0"/>
    <s v="theater/plays"/>
    <n v="0.20833333333333334"/>
    <n v="32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0:29:05"/>
    <n v="1441985458"/>
    <x v="2897"/>
    <b v="0"/>
    <n v="3"/>
    <b v="0"/>
    <s v="theater/plays"/>
    <n v="4.583333333333333E-2"/>
    <n v="587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d v="2015-10-31T10:57:33"/>
    <n v="1443715053"/>
    <x v="2898"/>
    <b v="0"/>
    <n v="12"/>
    <b v="0"/>
    <s v="theater/plays"/>
    <n v="4.2133333333333335E-2"/>
    <n v="4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d v="2016-07-23T20:52:38"/>
    <n v="1464141158"/>
    <x v="2899"/>
    <b v="0"/>
    <n v="0"/>
    <b v="0"/>
    <s v="theater/plays"/>
    <n v="0"/>
    <n v="15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0:37:12"/>
    <n v="1404970632"/>
    <x v="2900"/>
    <b v="0"/>
    <n v="7"/>
    <b v="0"/>
    <s v="theater/plays"/>
    <n v="0.61909090909090914"/>
    <n v="170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d v="2015-02-07T16:42:19"/>
    <n v="1418161339"/>
    <x v="2901"/>
    <b v="0"/>
    <n v="2"/>
    <b v="0"/>
    <s v="theater/plays"/>
    <n v="8.0000000000000002E-3"/>
    <n v="1705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d v="2015-08-24T05:33:16"/>
    <n v="1437820396"/>
    <x v="2902"/>
    <b v="0"/>
    <n v="1"/>
    <b v="0"/>
    <s v="theater/plays"/>
    <n v="1.6666666666666666E-4"/>
    <n v="15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d v="2015-09-08T23:00:18"/>
    <n v="1436587218"/>
    <x v="2903"/>
    <b v="0"/>
    <n v="4"/>
    <b v="0"/>
    <s v="theater/plays"/>
    <n v="7.7999999999999996E-3"/>
    <n v="3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d v="2014-11-09T07:00:00"/>
    <n v="1414538031"/>
    <x v="2904"/>
    <b v="0"/>
    <n v="4"/>
    <b v="0"/>
    <s v="theater/plays"/>
    <n v="0.05"/>
    <n v="5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d v="2016-09-06T20:21:53"/>
    <n v="1472001713"/>
    <x v="2905"/>
    <b v="0"/>
    <n v="17"/>
    <b v="0"/>
    <s v="theater/plays"/>
    <n v="0.17771428571428571"/>
    <n v="348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d v="2015-07-31T20:00:00"/>
    <n v="1436888066"/>
    <x v="2906"/>
    <b v="0"/>
    <n v="7"/>
    <b v="0"/>
    <s v="theater/plays"/>
    <n v="9.4166666666666662E-2"/>
    <n v="593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d v="2016-05-14T16:03:57"/>
    <n v="1458075837"/>
    <x v="2907"/>
    <b v="0"/>
    <n v="2"/>
    <b v="0"/>
    <s v="theater/plays"/>
    <n v="8.0000000000000004E-4"/>
    <n v="283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2:33:39"/>
    <n v="1462815219"/>
    <x v="2908"/>
    <b v="0"/>
    <n v="5"/>
    <b v="0"/>
    <s v="theater/plays"/>
    <n v="2.75E-2"/>
    <n v="13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4:46:00"/>
    <n v="1413527001"/>
    <x v="2909"/>
    <b v="0"/>
    <n v="1"/>
    <b v="0"/>
    <s v="theater/plays"/>
    <n v="1.1111111111111112E-4"/>
    <n v="14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d v="2015-06-12T15:11:27"/>
    <n v="1428955887"/>
    <x v="2910"/>
    <b v="0"/>
    <n v="1"/>
    <b v="0"/>
    <s v="theater/plays"/>
    <n v="3.3333333333333335E-5"/>
    <n v="1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3:27:06"/>
    <n v="1431973626"/>
    <x v="2911"/>
    <b v="0"/>
    <n v="14"/>
    <b v="0"/>
    <s v="theater/plays"/>
    <n v="0.36499999999999999"/>
    <n v="32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d v="2016-01-14T22:09:34"/>
    <n v="1450235374"/>
    <x v="2912"/>
    <b v="0"/>
    <n v="26"/>
    <b v="0"/>
    <s v="theater/plays"/>
    <n v="0.14058171745152354"/>
    <n v="1343.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d v="2014-09-06T17:08:59"/>
    <n v="1404857339"/>
    <x v="2913"/>
    <b v="0"/>
    <n v="2"/>
    <b v="0"/>
    <s v="theater/plays"/>
    <n v="2.0000000000000001E-4"/>
    <n v="1016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d v="2015-03-14T15:46:34"/>
    <n v="1421185594"/>
    <x v="2914"/>
    <b v="0"/>
    <n v="1"/>
    <b v="0"/>
    <s v="theater/plays"/>
    <n v="4.0000000000000003E-5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d v="2016-03-16T03:33:10"/>
    <n v="1455528790"/>
    <x v="2915"/>
    <b v="0"/>
    <n v="3"/>
    <b v="0"/>
    <s v="theater/plays"/>
    <n v="0.61099999999999999"/>
    <n v="30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d v="2014-05-19T06:26:29"/>
    <n v="1398511589"/>
    <x v="2916"/>
    <b v="0"/>
    <n v="7"/>
    <b v="0"/>
    <s v="theater/plays"/>
    <n v="7.8378378378378383E-2"/>
    <n v="37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d v="2015-09-16T00:37:27"/>
    <n v="1440826647"/>
    <x v="2917"/>
    <b v="0"/>
    <n v="9"/>
    <b v="0"/>
    <s v="theater/plays"/>
    <n v="0.2185"/>
    <n v="29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d v="2015-10-29T10:06:47"/>
    <n v="1443712007"/>
    <x v="2918"/>
    <b v="0"/>
    <n v="20"/>
    <b v="0"/>
    <s v="theater/plays"/>
    <n v="0.27239999999999998"/>
    <n v="899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d v="2014-08-05T09:52:09"/>
    <n v="1404658329"/>
    <x v="2919"/>
    <b v="0"/>
    <n v="6"/>
    <b v="0"/>
    <s v="theater/plays"/>
    <n v="8.5000000000000006E-2"/>
    <n v="706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d v="2015-03-25T13:01:10"/>
    <n v="1424718070"/>
    <x v="2920"/>
    <b v="0"/>
    <n v="13"/>
    <b v="0"/>
    <s v="theater/plays"/>
    <n v="0.26840000000000003"/>
    <n v="3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d v="2014-09-25T16:16:44"/>
    <n v="1409087804"/>
    <x v="2921"/>
    <b v="0"/>
    <n v="3"/>
    <b v="1"/>
    <s v="theater/musical"/>
    <n v="1.29"/>
    <n v="4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d v="2015-05-18T15:58:47"/>
    <n v="1428094727"/>
    <x v="2922"/>
    <b v="0"/>
    <n v="6"/>
    <b v="1"/>
    <s v="theater/musical"/>
    <n v="1"/>
    <n v="314.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d v="2015-01-23T22:00:00"/>
    <n v="1420774779"/>
    <x v="2923"/>
    <b v="0"/>
    <n v="10"/>
    <b v="1"/>
    <s v="theater/musical"/>
    <n v="1"/>
    <n v="4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d v="2015-05-08T22:59:00"/>
    <n v="1428585710"/>
    <x v="2924"/>
    <b v="0"/>
    <n v="147"/>
    <b v="1"/>
    <s v="theater/musical"/>
    <n v="1.032"/>
    <n v="130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d v="2014-09-11T09:01:08"/>
    <n v="1407852068"/>
    <x v="2925"/>
    <b v="0"/>
    <n v="199"/>
    <b v="1"/>
    <s v="theater/musical"/>
    <n v="1.0244597777777777"/>
    <n v="359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d v="2015-02-23T13:22:59"/>
    <n v="1423506179"/>
    <x v="2926"/>
    <b v="0"/>
    <n v="50"/>
    <b v="1"/>
    <s v="theater/musical"/>
    <n v="1.25"/>
    <n v="24925.34500000000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d v="2014-07-15T00:00:00"/>
    <n v="1402934629"/>
    <x v="2927"/>
    <b v="0"/>
    <n v="21"/>
    <b v="1"/>
    <s v="theater/musical"/>
    <n v="1.3083333333333333"/>
    <n v="3052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d v="2016-03-04T18:57:26"/>
    <n v="1454543846"/>
    <x v="2928"/>
    <b v="0"/>
    <n v="24"/>
    <b v="1"/>
    <s v="theater/musical"/>
    <n v="1"/>
    <n v="1677.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08:32:38"/>
    <n v="1398432758"/>
    <x v="2929"/>
    <b v="0"/>
    <n v="32"/>
    <b v="1"/>
    <s v="theater/musical"/>
    <n v="1.02069375"/>
    <n v="45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d v="2015-05-07T09:01:04"/>
    <n v="1428415264"/>
    <x v="2930"/>
    <b v="0"/>
    <n v="62"/>
    <b v="1"/>
    <s v="theater/musical"/>
    <n v="1.0092000000000001"/>
    <n v="9128.774999999999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d v="2014-09-15T01:08:00"/>
    <n v="1408604363"/>
    <x v="2931"/>
    <b v="0"/>
    <n v="9"/>
    <b v="1"/>
    <s v="theater/musical"/>
    <n v="1.06"/>
    <n v="5443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d v="2015-02-21T06:00:00"/>
    <n v="1421812637"/>
    <x v="2932"/>
    <b v="0"/>
    <n v="38"/>
    <b v="1"/>
    <s v="theater/musical"/>
    <n v="1.0509677419354839"/>
    <n v="2026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d v="2016-06-04T17:57:33"/>
    <n v="1462489053"/>
    <x v="2933"/>
    <b v="0"/>
    <n v="54"/>
    <b v="1"/>
    <s v="theater/musical"/>
    <n v="1.0276000000000001"/>
    <n v="2913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d v="2014-06-15T10:16:04"/>
    <n v="1400253364"/>
    <x v="2934"/>
    <b v="0"/>
    <n v="37"/>
    <b v="1"/>
    <s v="theater/musical"/>
    <n v="1.08"/>
    <n v="2634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d v="2016-08-29T12:00:00"/>
    <n v="1467468008"/>
    <x v="2935"/>
    <b v="0"/>
    <n v="39"/>
    <b v="1"/>
    <s v="theater/musical"/>
    <n v="1.0088571428571429"/>
    <n v="31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d v="2014-10-12T23:59:00"/>
    <n v="1412091423"/>
    <x v="2936"/>
    <b v="0"/>
    <n v="34"/>
    <b v="1"/>
    <s v="theater/musical"/>
    <n v="1.28"/>
    <n v="2405.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d v="2014-07-13T05:58:33"/>
    <n v="1402657113"/>
    <x v="2937"/>
    <b v="0"/>
    <n v="55"/>
    <b v="1"/>
    <s v="theater/musical"/>
    <n v="1.3333333333333333"/>
    <n v="16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d v="2015-01-30T11:53:34"/>
    <n v="1420044814"/>
    <x v="2938"/>
    <b v="0"/>
    <n v="32"/>
    <b v="1"/>
    <s v="theater/musical"/>
    <n v="1.0137499999999999"/>
    <n v="3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d v="2014-08-27T20:00:00"/>
    <n v="1406316312"/>
    <x v="2939"/>
    <b v="0"/>
    <n v="25"/>
    <b v="1"/>
    <s v="theater/musical"/>
    <n v="1.0287500000000001"/>
    <n v="6142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d v="2015-01-18T13:33:38"/>
    <n v="1418150018"/>
    <x v="2940"/>
    <b v="0"/>
    <n v="33"/>
    <b v="1"/>
    <s v="theater/musical"/>
    <n v="1.0724"/>
    <n v="5455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d v="2015-03-01T18:02:35"/>
    <n v="1422658955"/>
    <x v="2941"/>
    <b v="0"/>
    <n v="1"/>
    <b v="0"/>
    <s v="theater/spaces"/>
    <n v="4.0000000000000003E-5"/>
    <n v="134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d v="2015-12-16T15:18:00"/>
    <n v="1448565459"/>
    <x v="2942"/>
    <b v="0"/>
    <n v="202"/>
    <b v="0"/>
    <s v="theater/spaces"/>
    <n v="0.20424999999999999"/>
    <n v="20425.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d v="2015-04-12T22:06:20"/>
    <n v="1426302380"/>
    <x v="2943"/>
    <b v="0"/>
    <n v="0"/>
    <b v="0"/>
    <s v="theater/spaces"/>
    <n v="0"/>
    <n v="2042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d v="2015-06-07T16:56:38"/>
    <n v="1431122198"/>
    <x v="2944"/>
    <b v="0"/>
    <n v="1"/>
    <b v="0"/>
    <s v="theater/spaces"/>
    <n v="0.01"/>
    <n v="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d v="2015-05-23T22:21:00"/>
    <n v="1429845660"/>
    <x v="2945"/>
    <b v="0"/>
    <n v="0"/>
    <b v="0"/>
    <s v="theater/spaces"/>
    <n v="0"/>
    <n v="5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d v="2016-11-24T12:11:00"/>
    <n v="1475760567"/>
    <x v="2947"/>
    <b v="0"/>
    <n v="13"/>
    <b v="0"/>
    <s v="theater/spaces"/>
    <n v="4.2880000000000001E-2"/>
    <n v="53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d v="2015-06-02T10:34:53"/>
    <n v="1428075293"/>
    <x v="2948"/>
    <b v="0"/>
    <n v="9"/>
    <b v="0"/>
    <s v="theater/spaces"/>
    <n v="4.8000000000000001E-5"/>
    <n v="5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d v="2015-11-19T15:45:17"/>
    <n v="1445370317"/>
    <x v="2949"/>
    <b v="0"/>
    <n v="2"/>
    <b v="0"/>
    <s v="theater/spaces"/>
    <n v="2.5000000000000001E-2"/>
    <n v="24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d v="2016-01-23T03:45:52"/>
    <n v="1450946752"/>
    <x v="2950"/>
    <b v="0"/>
    <n v="0"/>
    <b v="0"/>
    <s v="theater/spaces"/>
    <n v="0"/>
    <n v="12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4:16:13"/>
    <n v="1408648573"/>
    <x v="2951"/>
    <b v="0"/>
    <n v="58"/>
    <b v="0"/>
    <s v="theater/spaces"/>
    <n v="2.1919999999999999E-2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6T23:00:00"/>
    <n v="1473957239"/>
    <x v="2952"/>
    <b v="0"/>
    <n v="8"/>
    <b v="0"/>
    <s v="theater/spaces"/>
    <n v="8.0250000000000002E-2"/>
    <n v="1350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4:00:21"/>
    <n v="1441738821"/>
    <x v="2953"/>
    <b v="0"/>
    <n v="3"/>
    <b v="0"/>
    <s v="theater/spaces"/>
    <n v="1.5125E-3"/>
    <n v="110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08:00:03"/>
    <n v="1487944803"/>
    <x v="2954"/>
    <b v="0"/>
    <n v="0"/>
    <b v="0"/>
    <s v="theater/spaces"/>
    <n v="0"/>
    <n v="302.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2:47:29"/>
    <n v="1431884849"/>
    <x v="2955"/>
    <b v="0"/>
    <n v="11"/>
    <b v="0"/>
    <s v="theater/spaces"/>
    <n v="0.59583333333333333"/>
    <n v="3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18:00:50"/>
    <n v="1459810850"/>
    <x v="2956"/>
    <b v="0"/>
    <n v="20"/>
    <b v="0"/>
    <s v="theater/spaces"/>
    <n v="0.16734177215189874"/>
    <n v="1018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18:16:12"/>
    <n v="1422317772"/>
    <x v="2957"/>
    <b v="0"/>
    <n v="3"/>
    <b v="0"/>
    <s v="theater/spaces"/>
    <n v="1.8666666666666668E-2"/>
    <n v="8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2:41:57"/>
    <n v="1457548917"/>
    <x v="2958"/>
    <b v="0"/>
    <n v="0"/>
    <b v="0"/>
    <s v="theater/spaces"/>
    <n v="0"/>
    <n v="14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d v="2015-03-25T23:00:00"/>
    <n v="1424927159"/>
    <x v="2961"/>
    <b v="0"/>
    <n v="108"/>
    <b v="1"/>
    <s v="theater/plays"/>
    <n v="1.0962000000000001"/>
    <n v="27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d v="2015-03-01T01:59:00"/>
    <n v="1422769906"/>
    <x v="2962"/>
    <b v="0"/>
    <n v="20"/>
    <b v="1"/>
    <s v="theater/plays"/>
    <n v="1.218"/>
    <n v="3349.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06:17:04"/>
    <n v="1433243824"/>
    <x v="2963"/>
    <b v="0"/>
    <n v="98"/>
    <b v="1"/>
    <s v="theater/plays"/>
    <n v="1.0685"/>
    <n v="595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16:32:00"/>
    <n v="1404769819"/>
    <x v="2964"/>
    <b v="0"/>
    <n v="196"/>
    <b v="1"/>
    <s v="theater/plays"/>
    <n v="1.0071379999999999"/>
    <n v="7860.3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d v="2015-07-07T12:30:33"/>
    <n v="1433698233"/>
    <x v="2965"/>
    <b v="0"/>
    <n v="39"/>
    <b v="1"/>
    <s v="theater/plays"/>
    <n v="1.0900000000000001"/>
    <n v="3335.344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d v="2015-09-16T12:43:32"/>
    <n v="1439833412"/>
    <x v="2966"/>
    <b v="0"/>
    <n v="128"/>
    <b v="1"/>
    <s v="theater/plays"/>
    <n v="1.1363000000000001"/>
    <n v="649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d v="2015-03-08T22:44:52"/>
    <n v="1423284292"/>
    <x v="2967"/>
    <b v="0"/>
    <n v="71"/>
    <b v="1"/>
    <s v="theater/plays"/>
    <n v="1.1392"/>
    <n v="8529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d v="2016-08-16T22:59:00"/>
    <n v="1470227660"/>
    <x v="2968"/>
    <b v="0"/>
    <n v="47"/>
    <b v="1"/>
    <s v="theater/plays"/>
    <n v="1.06"/>
    <n v="47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d v="2015-05-03T17:51:00"/>
    <n v="1428087153"/>
    <x v="2969"/>
    <b v="0"/>
    <n v="17"/>
    <b v="1"/>
    <s v="theater/plays"/>
    <n v="1.625"/>
    <n v="2667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d v="2014-07-18T11:04:11"/>
    <n v="1403107451"/>
    <x v="2970"/>
    <b v="0"/>
    <n v="91"/>
    <b v="1"/>
    <s v="theater/plays"/>
    <n v="1.06"/>
    <n v="3992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d v="2014-08-31T10:47:58"/>
    <n v="1406908078"/>
    <x v="2971"/>
    <b v="0"/>
    <n v="43"/>
    <b v="1"/>
    <s v="theater/plays"/>
    <n v="1.0015624999999999"/>
    <n v="4782.5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d v="2016-12-04T20:00:00"/>
    <n v="1479609520"/>
    <x v="2972"/>
    <b v="0"/>
    <n v="17"/>
    <b v="1"/>
    <s v="theater/plays"/>
    <n v="1.0535000000000001"/>
    <n v="26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d v="2015-12-31T23:00:00"/>
    <n v="1449171508"/>
    <x v="2973"/>
    <b v="0"/>
    <n v="33"/>
    <b v="1"/>
    <s v="theater/plays"/>
    <n v="1.748"/>
    <n v="5423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d v="2014-09-25T20:35:00"/>
    <n v="1409275671"/>
    <x v="2974"/>
    <b v="0"/>
    <n v="87"/>
    <b v="1"/>
    <s v="theater/plays"/>
    <n v="1.02"/>
    <n v="692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6T22:00:00"/>
    <n v="1414599886"/>
    <x v="2975"/>
    <b v="0"/>
    <n v="113"/>
    <b v="1"/>
    <s v="theater/plays"/>
    <n v="1.00125"/>
    <n v="655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d v="2016-03-13T07:00:00"/>
    <n v="1456421530"/>
    <x v="2976"/>
    <b v="0"/>
    <n v="14"/>
    <b v="1"/>
    <s v="theater/plays"/>
    <n v="1.7142857142857142"/>
    <n v="406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2T21:14:00"/>
    <n v="1421960934"/>
    <x v="2977"/>
    <b v="0"/>
    <n v="30"/>
    <b v="1"/>
    <s v="theater/plays"/>
    <n v="1.1356666666666666"/>
    <n v="176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d v="2014-10-20T00:59:00"/>
    <n v="1412954547"/>
    <x v="2978"/>
    <b v="0"/>
    <n v="16"/>
    <b v="1"/>
    <s v="theater/plays"/>
    <n v="1.2946666666666666"/>
    <n v="218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d v="2015-01-06T01:00:00"/>
    <n v="1419104823"/>
    <x v="2979"/>
    <b v="0"/>
    <n v="46"/>
    <b v="1"/>
    <s v="theater/plays"/>
    <n v="1.014"/>
    <n v="3020.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d v="2015-08-23T21:00:00"/>
    <n v="1438639130"/>
    <x v="2980"/>
    <b v="0"/>
    <n v="24"/>
    <b v="1"/>
    <s v="theater/plays"/>
    <n v="1.0916666666666666"/>
    <n v="4172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d v="2015-09-23T08:25:56"/>
    <n v="1439126756"/>
    <x v="2981"/>
    <b v="1"/>
    <n v="97"/>
    <b v="1"/>
    <s v="theater/spaces"/>
    <n v="1.28925"/>
    <n v="42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d v="2016-02-11T11:29:03"/>
    <n v="1452616143"/>
    <x v="2982"/>
    <b v="1"/>
    <n v="59"/>
    <b v="1"/>
    <s v="theater/spaces"/>
    <n v="1.0206"/>
    <n v="513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d v="2014-11-11T11:10:36"/>
    <n v="1410534636"/>
    <x v="2983"/>
    <b v="1"/>
    <n v="1095"/>
    <b v="1"/>
    <s v="theater/spaces"/>
    <n v="1.465395775862069"/>
    <n v="87544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1:41:21"/>
    <n v="1469428881"/>
    <x v="2984"/>
    <b v="1"/>
    <n v="218"/>
    <b v="1"/>
    <s v="theater/spaces"/>
    <n v="1.00352"/>
    <n v="97536.95500000000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d v="2016-10-30T23:00:00"/>
    <n v="1476228128"/>
    <x v="2985"/>
    <b v="0"/>
    <n v="111"/>
    <b v="1"/>
    <s v="theater/spaces"/>
    <n v="1.2164999999999999"/>
    <n v="18626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d v="2016-05-01T06:00:06"/>
    <n v="1456920006"/>
    <x v="2986"/>
    <b v="0"/>
    <n v="56"/>
    <b v="1"/>
    <s v="theater/spaces"/>
    <n v="1.0549999999999999"/>
    <n v="7348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d v="2016-10-12T19:00:00"/>
    <n v="1473837751"/>
    <x v="2987"/>
    <b v="0"/>
    <n v="265"/>
    <b v="1"/>
    <s v="theater/spaces"/>
    <n v="1.1040080000000001"/>
    <n v="15066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d v="2016-06-20T03:41:21"/>
    <n v="1463820081"/>
    <x v="2988"/>
    <b v="0"/>
    <n v="28"/>
    <b v="1"/>
    <s v="theater/spaces"/>
    <n v="1"/>
    <n v="14300.1"/>
    <x v="1"/>
    <x v="38"/>
  </r>
  <r>
    <n v="2989"/>
    <s v="Let's Light Up The Gem!"/>
    <s v="Bring the movies back to Bethel, Maine."/>
    <n v="20000"/>
    <n v="35307"/>
    <x v="0"/>
    <x v="0"/>
    <x v="0"/>
    <n v="1450673940"/>
    <d v="2015-12-20T23:59:00"/>
    <n v="1448756962"/>
    <x v="2989"/>
    <b v="0"/>
    <n v="364"/>
    <b v="1"/>
    <s v="theater/spaces"/>
    <n v="1.76535"/>
    <n v="181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d v="2016-01-07T08:47:00"/>
    <n v="1449150420"/>
    <x v="2990"/>
    <b v="0"/>
    <n v="27"/>
    <b v="1"/>
    <s v="theater/spaces"/>
    <n v="1"/>
    <n v="2265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15:05:30"/>
    <n v="1483646730"/>
    <x v="2991"/>
    <b v="0"/>
    <n v="93"/>
    <b v="1"/>
    <s v="theater/spaces"/>
    <n v="1.0329411764705883"/>
    <n v="939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d v="2016-10-09T13:25:10"/>
    <n v="1473445510"/>
    <x v="2992"/>
    <b v="0"/>
    <n v="64"/>
    <b v="1"/>
    <s v="theater/spaces"/>
    <n v="1.0449999999999999"/>
    <n v="5957.5"/>
    <x v="1"/>
    <x v="38"/>
  </r>
  <r>
    <n v="2993"/>
    <s v="TRUE WEST: Think, Dog! Productions"/>
    <s v="Help us build the Kitchen from Hell!"/>
    <n v="1000"/>
    <n v="1003"/>
    <x v="0"/>
    <x v="0"/>
    <x v="0"/>
    <n v="1455998867"/>
    <d v="2016-02-20T15:07:47"/>
    <n v="1453406867"/>
    <x v="2993"/>
    <b v="0"/>
    <n v="22"/>
    <b v="1"/>
    <s v="theater/spaces"/>
    <n v="1.0029999999999999"/>
    <n v="206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d v="2014-10-03T06:29:32"/>
    <n v="1409743772"/>
    <x v="2994"/>
    <b v="0"/>
    <n v="59"/>
    <b v="1"/>
    <s v="theater/spaces"/>
    <n v="4.577466666666667"/>
    <n v="1188.119999999999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d v="2017-01-19T10:57:51"/>
    <n v="1482249471"/>
    <x v="2995"/>
    <b v="0"/>
    <n v="249"/>
    <b v="1"/>
    <s v="theater/spaces"/>
    <n v="1.0496000000000001"/>
    <n v="8558.620000000000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d v="2015-05-26T16:54:00"/>
    <n v="1427493240"/>
    <x v="2996"/>
    <b v="0"/>
    <n v="392"/>
    <b v="1"/>
    <s v="theater/spaces"/>
    <n v="1.7194285714285715"/>
    <n v="3796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d v="2017-02-26T23:59:00"/>
    <n v="1486661793"/>
    <x v="2997"/>
    <b v="0"/>
    <n v="115"/>
    <b v="1"/>
    <s v="theater/spaces"/>
    <n v="1.0373000000000001"/>
    <n v="3527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d v="2014-06-15T23:25:00"/>
    <n v="1400474329"/>
    <x v="2998"/>
    <b v="0"/>
    <n v="433"/>
    <b v="1"/>
    <s v="theater/spaces"/>
    <n v="1.0302899999999999"/>
    <n v="3094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d v="2017-02-28T21:00:00"/>
    <n v="1487094360"/>
    <x v="2999"/>
    <b v="0"/>
    <n v="20"/>
    <b v="1"/>
    <s v="theater/spaces"/>
    <n v="1.1888888888888889"/>
    <n v="26559.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d v="2017-01-31T13:00:00"/>
    <n v="1484682670"/>
    <x v="3000"/>
    <b v="0"/>
    <n v="8"/>
    <b v="1"/>
    <s v="theater/spaces"/>
    <n v="1"/>
    <n v="105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d v="2016-07-13T16:29:42"/>
    <n v="1465853382"/>
    <x v="3001"/>
    <b v="0"/>
    <n v="175"/>
    <b v="1"/>
    <s v="theater/spaces"/>
    <n v="3.1869988910451896"/>
    <n v="11745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d v="2012-12-26T15:04:12"/>
    <n v="1353960252"/>
    <x v="3002"/>
    <b v="0"/>
    <n v="104"/>
    <b v="1"/>
    <s v="theater/spaces"/>
    <n v="1.0850614285714286"/>
    <n v="15293.2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d v="2016-03-01T00:59:00"/>
    <n v="1454098976"/>
    <x v="3003"/>
    <b v="0"/>
    <n v="17"/>
    <b v="1"/>
    <s v="theater/spaces"/>
    <n v="1.0116666666666667"/>
    <n v="5315.215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d v="2014-11-15T17:08:44"/>
    <n v="1413493724"/>
    <x v="3004"/>
    <b v="0"/>
    <n v="277"/>
    <b v="1"/>
    <s v="theater/spaces"/>
    <n v="1.12815"/>
    <n v="24080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d v="2014-10-06T11:11:45"/>
    <n v="1410019905"/>
    <x v="3005"/>
    <b v="0"/>
    <n v="118"/>
    <b v="1"/>
    <s v="theater/spaces"/>
    <n v="1.2049622641509434"/>
    <n v="28949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d v="2014-12-14T13:09:51"/>
    <n v="1415988591"/>
    <x v="3006"/>
    <b v="0"/>
    <n v="97"/>
    <b v="1"/>
    <s v="theater/spaces"/>
    <n v="1.0774999999999999"/>
    <n v="10696.3"/>
    <x v="1"/>
    <x v="38"/>
  </r>
  <r>
    <n v="3007"/>
    <s v="Bethlem"/>
    <s v="Consuite for 2015 CoreCon.  An adventure into insanity."/>
    <n v="600"/>
    <n v="1080"/>
    <x v="0"/>
    <x v="0"/>
    <x v="0"/>
    <n v="1429938683"/>
    <d v="2015-04-25T00:11:23"/>
    <n v="1428124283"/>
    <x v="3007"/>
    <b v="0"/>
    <n v="20"/>
    <b v="1"/>
    <s v="theater/spaces"/>
    <n v="1.8"/>
    <n v="48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d v="2016-01-21T00:05:19"/>
    <n v="1450760719"/>
    <x v="3008"/>
    <b v="0"/>
    <n v="26"/>
    <b v="1"/>
    <s v="theater/spaces"/>
    <n v="1.0116666666666667"/>
    <n v="205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09:40:40"/>
    <n v="1414417240"/>
    <x v="3009"/>
    <b v="0"/>
    <n v="128"/>
    <b v="1"/>
    <s v="theater/spaces"/>
    <n v="1.19756"/>
    <n v="1648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4:58:39"/>
    <n v="1419364719"/>
    <x v="3010"/>
    <b v="0"/>
    <n v="15"/>
    <b v="1"/>
    <s v="theater/spaces"/>
    <n v="1.58"/>
    <n v="16154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d v="2015-12-23T17:59:00"/>
    <n v="1448536516"/>
    <x v="3011"/>
    <b v="0"/>
    <n v="25"/>
    <b v="1"/>
    <s v="theater/spaces"/>
    <n v="1.2366666666666666"/>
    <n v="1370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d v="2015-02-10T11:52:10"/>
    <n v="1421772730"/>
    <x v="3012"/>
    <b v="0"/>
    <n v="55"/>
    <b v="1"/>
    <s v="theater/spaces"/>
    <n v="1.1712499999999999"/>
    <n v="252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d v="2015-06-21T15:04:09"/>
    <n v="1432325049"/>
    <x v="3013"/>
    <b v="0"/>
    <n v="107"/>
    <b v="1"/>
    <s v="theater/spaces"/>
    <n v="1.5696000000000001"/>
    <n v="10190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d v="2014-11-05T00:00:00"/>
    <n v="1412737080"/>
    <x v="3014"/>
    <b v="0"/>
    <n v="557"/>
    <b v="1"/>
    <s v="theater/spaces"/>
    <n v="1.13104"/>
    <n v="2198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d v="2014-06-10T23:00:00"/>
    <n v="1401125238"/>
    <x v="3015"/>
    <b v="0"/>
    <n v="40"/>
    <b v="1"/>
    <s v="theater/spaces"/>
    <n v="1.0317647058823529"/>
    <n v="1589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d v="2014-07-18T08:09:12"/>
    <n v="1400504952"/>
    <x v="3016"/>
    <b v="0"/>
    <n v="36"/>
    <b v="1"/>
    <s v="theater/spaces"/>
    <n v="1.0261176470588236"/>
    <n v="611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d v="2014-08-20T15:24:03"/>
    <n v="1405974243"/>
    <x v="3017"/>
    <b v="0"/>
    <n v="159"/>
    <b v="1"/>
    <s v="theater/spaces"/>
    <n v="1.0584090909090909"/>
    <n v="16003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d v="2015-07-20T17:00:00"/>
    <n v="1433747376"/>
    <x v="3018"/>
    <b v="0"/>
    <n v="41"/>
    <b v="1"/>
    <s v="theater/spaces"/>
    <n v="1.0071428571428571"/>
    <n v="13757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d v="2014-05-26T22:00:00"/>
    <n v="1398801620"/>
    <x v="3019"/>
    <b v="0"/>
    <n v="226"/>
    <b v="1"/>
    <s v="theater/spaces"/>
    <n v="1.2123333333333333"/>
    <n v="11207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d v="2015-08-14T15:18:53"/>
    <n v="1434399533"/>
    <x v="3020"/>
    <b v="0"/>
    <n v="30"/>
    <b v="1"/>
    <s v="theater/spaces"/>
    <n v="1.0057142857142858"/>
    <n v="12612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d v="2016-11-22T00:59:00"/>
    <n v="1476715869"/>
    <x v="3021"/>
    <b v="0"/>
    <n v="103"/>
    <b v="1"/>
    <s v="theater/spaces"/>
    <n v="1.1602222222222223"/>
    <n v="613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d v="2016-08-27T17:53:29"/>
    <n v="1468450409"/>
    <x v="3022"/>
    <b v="0"/>
    <n v="62"/>
    <b v="1"/>
    <s v="theater/spaces"/>
    <n v="1.0087999999999999"/>
    <n v="7654.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d v="2015-06-11T11:13:06"/>
    <n v="1430151186"/>
    <x v="3023"/>
    <b v="0"/>
    <n v="6"/>
    <b v="1"/>
    <s v="theater/spaces"/>
    <n v="1.03"/>
    <n v="5404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d v="2012-10-06T18:51:15"/>
    <n v="1346975475"/>
    <x v="3024"/>
    <b v="0"/>
    <n v="182"/>
    <b v="1"/>
    <s v="theater/spaces"/>
    <n v="2.4641999999999999"/>
    <n v="652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d v="2014-05-30T11:00:00"/>
    <n v="1399032813"/>
    <x v="3025"/>
    <b v="0"/>
    <n v="145"/>
    <b v="1"/>
    <s v="theater/spaces"/>
    <n v="3.0219999999999998"/>
    <n v="99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d v="2017-03-03T06:01:32"/>
    <n v="1487329292"/>
    <x v="3026"/>
    <b v="0"/>
    <n v="25"/>
    <b v="1"/>
    <s v="theater/spaces"/>
    <n v="1.4333333333333333"/>
    <n v="4422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d v="2015-03-20T10:54:11"/>
    <n v="1424278451"/>
    <x v="3027"/>
    <b v="0"/>
    <n v="320"/>
    <b v="1"/>
    <s v="theater/spaces"/>
    <n v="1.3144"/>
    <n v="2693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d v="2016-08-15T01:20:25"/>
    <n v="1468650025"/>
    <x v="3028"/>
    <b v="0"/>
    <n v="99"/>
    <b v="1"/>
    <s v="theater/spaces"/>
    <n v="1.6801999999999999"/>
    <n v="30488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d v="2014-11-17T23:35:00"/>
    <n v="1413824447"/>
    <x v="3029"/>
    <b v="0"/>
    <n v="348"/>
    <b v="1"/>
    <s v="theater/spaces"/>
    <n v="1.0967666666666667"/>
    <n v="2065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d v="2015-09-16T12:56:11"/>
    <n v="1439834171"/>
    <x v="3030"/>
    <b v="0"/>
    <n v="41"/>
    <b v="1"/>
    <s v="theater/spaces"/>
    <n v="1.0668571428571429"/>
    <n v="1738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16:10:47"/>
    <n v="1471295447"/>
    <x v="3031"/>
    <b v="0"/>
    <n v="29"/>
    <b v="1"/>
    <s v="theater/spaces"/>
    <n v="1"/>
    <n v="1683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d v="2015-09-10T20:04:19"/>
    <n v="1439341459"/>
    <x v="3032"/>
    <b v="0"/>
    <n v="25"/>
    <b v="1"/>
    <s v="theater/spaces"/>
    <n v="1.272"/>
    <n v="138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d v="2016-08-17T21:38:45"/>
    <n v="1468895925"/>
    <x v="3033"/>
    <b v="0"/>
    <n v="23"/>
    <b v="1"/>
    <s v="theater/spaces"/>
    <n v="1.4653333333333334"/>
    <n v="28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0-31T22:59:00"/>
    <n v="1475326255"/>
    <x v="3034"/>
    <b v="0"/>
    <n v="1260"/>
    <b v="1"/>
    <s v="theater/spaces"/>
    <n v="1.1253599999999999"/>
    <n v="58466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d v="2013-05-04T08:26:49"/>
    <n v="1365082009"/>
    <x v="3035"/>
    <b v="0"/>
    <n v="307"/>
    <b v="1"/>
    <s v="theater/spaces"/>
    <n v="1.0878684000000001"/>
    <n v="69866.35499999999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d v="2013-08-16T06:59:00"/>
    <n v="1373568644"/>
    <x v="3036"/>
    <b v="0"/>
    <n v="329"/>
    <b v="1"/>
    <s v="theater/spaces"/>
    <n v="1.26732"/>
    <n v="29439.85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1T23:59:00"/>
    <n v="1279574773"/>
    <x v="3037"/>
    <b v="0"/>
    <n v="32"/>
    <b v="1"/>
    <s v="theater/spaces"/>
    <n v="2.1320000000000001"/>
    <n v="16374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d v="2016-03-04T01:03:17"/>
    <n v="1451887397"/>
    <x v="3038"/>
    <b v="0"/>
    <n v="27"/>
    <b v="1"/>
    <s v="theater/spaces"/>
    <n v="1.0049999999999999"/>
    <n v="1035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2:59:00"/>
    <n v="1386011038"/>
    <x v="3039"/>
    <b v="0"/>
    <n v="236"/>
    <b v="1"/>
    <s v="theater/spaces"/>
    <n v="1.0871389999999999"/>
    <n v="11373.8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d v="2015-06-26T18:00:00"/>
    <n v="1434999621"/>
    <x v="3040"/>
    <b v="0"/>
    <n v="42"/>
    <b v="1"/>
    <s v="theater/spaces"/>
    <n v="1.075"/>
    <n v="12483.89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d v="2016-01-20T15:50:48"/>
    <n v="1450731048"/>
    <x v="3041"/>
    <b v="0"/>
    <n v="95"/>
    <b v="1"/>
    <s v="theater/spaces"/>
    <n v="1.1048192771084338"/>
    <n v="6197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d v="2015-10-06T11:30:47"/>
    <n v="1441557047"/>
    <x v="3042"/>
    <b v="0"/>
    <n v="37"/>
    <b v="1"/>
    <s v="theater/spaces"/>
    <n v="1.28"/>
    <n v="554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d v="2015-04-15T21:50:00"/>
    <n v="1426815699"/>
    <x v="3043"/>
    <b v="0"/>
    <n v="128"/>
    <b v="1"/>
    <s v="theater/spaces"/>
    <n v="1.1000666666666667"/>
    <n v="921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d v="2016-02-02T12:26:38"/>
    <n v="1453137998"/>
    <x v="3044"/>
    <b v="0"/>
    <n v="156"/>
    <b v="1"/>
    <s v="theater/spaces"/>
    <n v="1.0934166666666667"/>
    <n v="148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d v="2014-08-21T22:44:15"/>
    <n v="1406087055"/>
    <x v="3045"/>
    <b v="0"/>
    <n v="64"/>
    <b v="1"/>
    <s v="theater/spaces"/>
    <n v="1.3270650000000002"/>
    <n v="9214.63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d v="2014-09-09T23:52:00"/>
    <n v="1407784586"/>
    <x v="3046"/>
    <b v="0"/>
    <n v="58"/>
    <b v="1"/>
    <s v="theater/spaces"/>
    <n v="1.9084810126582279"/>
    <n v="10192.63000000000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d v="2016-04-27T08:16:00"/>
    <n v="1457999054"/>
    <x v="3047"/>
    <b v="0"/>
    <n v="20"/>
    <b v="1"/>
    <s v="theater/spaces"/>
    <n v="1.49"/>
    <n v="791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d v="2014-12-31T16:22:00"/>
    <n v="1417556262"/>
    <x v="3048"/>
    <b v="0"/>
    <n v="47"/>
    <b v="1"/>
    <s v="theater/spaces"/>
    <n v="1.6639999999999999"/>
    <n v="4532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3T19:20:55"/>
    <n v="1431649255"/>
    <x v="3049"/>
    <b v="0"/>
    <n v="54"/>
    <b v="1"/>
    <s v="theater/spaces"/>
    <n v="1.0666666666666667"/>
    <n v="616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d v="2016-05-04T23:02:40"/>
    <n v="1459828960"/>
    <x v="3050"/>
    <b v="0"/>
    <n v="9"/>
    <b v="1"/>
    <s v="theater/spaces"/>
    <n v="1.06"/>
    <n v="23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d v="2017-02-08T04:59:05"/>
    <n v="1483955945"/>
    <x v="3051"/>
    <b v="1"/>
    <n v="35"/>
    <b v="0"/>
    <s v="theater/spaces"/>
    <n v="0.23628571428571429"/>
    <n v="731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d v="2015-05-28T10:59:00"/>
    <n v="1430237094"/>
    <x v="3052"/>
    <b v="0"/>
    <n v="2"/>
    <b v="0"/>
    <s v="theater/spaces"/>
    <n v="1.5E-3"/>
    <n v="45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d v="2014-10-01T22:59:00"/>
    <n v="1407781013"/>
    <x v="3053"/>
    <b v="0"/>
    <n v="3"/>
    <b v="0"/>
    <s v="theater/spaces"/>
    <n v="4.0000000000000001E-3"/>
    <n v="5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1T20:04:00"/>
    <n v="1422043154"/>
    <x v="3054"/>
    <b v="0"/>
    <n v="0"/>
    <b v="0"/>
    <s v="theater/spaces"/>
    <n v="0"/>
    <n v="2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d v="2015-01-09T17:59:50"/>
    <n v="1415660390"/>
    <x v="3055"/>
    <b v="0"/>
    <n v="1"/>
    <b v="0"/>
    <s v="theater/spaces"/>
    <n v="5.0000000000000002E-5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d v="2014-09-29T10:16:24"/>
    <n v="1406819784"/>
    <x v="3056"/>
    <b v="0"/>
    <n v="0"/>
    <b v="0"/>
    <s v="theater/spaces"/>
    <n v="0"/>
    <n v="0.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d v="2016-05-20T03:59:00"/>
    <n v="1459414740"/>
    <x v="3058"/>
    <b v="0"/>
    <n v="3"/>
    <b v="0"/>
    <s v="theater/spaces"/>
    <n v="1.6666666666666666E-4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d v="2014-08-08T17:27:26"/>
    <n v="1404944846"/>
    <x v="3059"/>
    <b v="0"/>
    <n v="11"/>
    <b v="0"/>
    <s v="theater/spaces"/>
    <n v="3.0066666666666665E-2"/>
    <n v="22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d v="2015-09-28T01:35:34"/>
    <n v="1440830134"/>
    <x v="3060"/>
    <b v="0"/>
    <n v="6"/>
    <b v="0"/>
    <s v="theater/spaces"/>
    <n v="1.5227272727272728E-3"/>
    <n v="393"/>
    <x v="1"/>
    <x v="38"/>
  </r>
  <r>
    <n v="3061"/>
    <s v="Help Save Parkway Cinemas!"/>
    <s v="Save a historic Local theater."/>
    <n v="1000000"/>
    <n v="0"/>
    <x v="2"/>
    <x v="0"/>
    <x v="0"/>
    <n v="1407955748"/>
    <d v="2014-08-13T13:49:08"/>
    <n v="1405363748"/>
    <x v="3061"/>
    <b v="0"/>
    <n v="0"/>
    <b v="0"/>
    <s v="theater/spaces"/>
    <n v="0"/>
    <n v="167.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d v="2015-09-30T13:00:00"/>
    <n v="1441111892"/>
    <x v="3062"/>
    <b v="0"/>
    <n v="67"/>
    <b v="0"/>
    <s v="theater/spaces"/>
    <n v="0.66839999999999999"/>
    <n v="33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d v="2016-10-22T17:08:58"/>
    <n v="1474150138"/>
    <x v="3063"/>
    <b v="0"/>
    <n v="23"/>
    <b v="0"/>
    <s v="theater/spaces"/>
    <n v="0.19566666666666666"/>
    <n v="3635.5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d v="2015-11-22T01:59:00"/>
    <n v="1445483246"/>
    <x v="3064"/>
    <b v="0"/>
    <n v="72"/>
    <b v="0"/>
    <s v="theater/spaces"/>
    <n v="0.11294666666666667"/>
    <n v="452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d v="2014-07-29T20:19:32"/>
    <n v="1404523172"/>
    <x v="3065"/>
    <b v="0"/>
    <n v="2"/>
    <b v="0"/>
    <s v="theater/spaces"/>
    <n v="4.0000000000000002E-4"/>
    <n v="4240.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d v="2016-07-10T00:28:57"/>
    <n v="1465536537"/>
    <x v="3066"/>
    <b v="0"/>
    <n v="15"/>
    <b v="0"/>
    <s v="theater/spaces"/>
    <n v="0.11985714285714286"/>
    <n v="2098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d v="2015-09-09T17:31:19"/>
    <n v="1439245879"/>
    <x v="3067"/>
    <b v="0"/>
    <n v="1"/>
    <b v="0"/>
    <s v="theater/spaces"/>
    <n v="2.5000000000000001E-2"/>
    <n v="2107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1:35:52"/>
    <n v="1442421352"/>
    <x v="3068"/>
    <b v="0"/>
    <n v="2"/>
    <b v="0"/>
    <s v="theater/spaces"/>
    <n v="6.9999999999999999E-4"/>
    <n v="1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15:00:34"/>
    <n v="1415995234"/>
    <x v="3069"/>
    <b v="0"/>
    <n v="7"/>
    <b v="0"/>
    <s v="theater/spaces"/>
    <n v="0.14099999999999999"/>
    <n v="15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d v="2016-12-07T12:36:09"/>
    <n v="1479317769"/>
    <x v="3070"/>
    <b v="0"/>
    <n v="16"/>
    <b v="0"/>
    <s v="theater/spaces"/>
    <n v="3.3399999999999999E-2"/>
    <n v="23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d v="2015-04-21T00:59:00"/>
    <n v="1428082481"/>
    <x v="3071"/>
    <b v="0"/>
    <n v="117"/>
    <b v="0"/>
    <s v="theater/spaces"/>
    <n v="0.59775"/>
    <n v="3753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d v="2016-10-29T20:46:00"/>
    <n v="1476549262"/>
    <x v="3072"/>
    <b v="0"/>
    <n v="2"/>
    <b v="0"/>
    <s v="theater/spaces"/>
    <n v="1.6666666666666666E-4"/>
    <n v="358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d v="2015-06-14T14:19:00"/>
    <n v="1429287900"/>
    <x v="3073"/>
    <b v="0"/>
    <n v="7"/>
    <b v="0"/>
    <s v="theater/spaces"/>
    <n v="2.3035714285714285E-4"/>
    <n v="323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d v="2016-03-10T08:42:39"/>
    <n v="1455025359"/>
    <x v="3074"/>
    <b v="0"/>
    <n v="3"/>
    <b v="0"/>
    <s v="theater/spaces"/>
    <n v="8.8000000000000003E-4"/>
    <n v="333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d v="2016-08-18T21:27:20"/>
    <n v="1467253640"/>
    <x v="3075"/>
    <b v="0"/>
    <n v="20"/>
    <b v="0"/>
    <s v="theater/spaces"/>
    <n v="8.6400000000000005E-2"/>
    <n v="659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d v="2015-10-09T10:38:43"/>
    <n v="1439221123"/>
    <x v="3076"/>
    <b v="0"/>
    <n v="50"/>
    <b v="0"/>
    <s v="theater/spaces"/>
    <n v="0.15060000000000001"/>
    <n v="14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d v="2017-03-02T17:57:58"/>
    <n v="1485903478"/>
    <x v="3077"/>
    <b v="0"/>
    <n v="2"/>
    <b v="0"/>
    <s v="theater/spaces"/>
    <n v="4.7727272727272731E-3"/>
    <n v="805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d v="2015-02-25T22:19:55"/>
    <n v="1422328795"/>
    <x v="3078"/>
    <b v="0"/>
    <n v="3"/>
    <b v="0"/>
    <s v="theater/spaces"/>
    <n v="1.1833333333333333E-3"/>
    <n v="8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1:07:15"/>
    <n v="1424452035"/>
    <x v="3079"/>
    <b v="0"/>
    <n v="27"/>
    <b v="0"/>
    <s v="theater/spaces"/>
    <n v="8.4173998587352451E-3"/>
    <n v="5648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d v="2014-12-26T20:40:44"/>
    <n v="1414456844"/>
    <x v="3080"/>
    <b v="0"/>
    <n v="7"/>
    <b v="0"/>
    <s v="theater/spaces"/>
    <n v="1.8799999999999999E-4"/>
    <n v="58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d v="2015-09-19T23:21:31"/>
    <n v="1440130891"/>
    <x v="3081"/>
    <b v="0"/>
    <n v="5"/>
    <b v="0"/>
    <s v="theater/spaces"/>
    <n v="2.1029999999999998E-3"/>
    <n v="1239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d v="2015-11-15T18:09:06"/>
    <n v="1445033346"/>
    <x v="3082"/>
    <b v="0"/>
    <n v="0"/>
    <b v="0"/>
    <s v="theater/spaces"/>
    <n v="0"/>
    <n v="1051.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0:00:00"/>
    <n v="1406986278"/>
    <x v="3083"/>
    <b v="0"/>
    <n v="3"/>
    <b v="0"/>
    <s v="theater/spaces"/>
    <n v="2.8E-3"/>
    <n v="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3:48:00"/>
    <n v="1428340931"/>
    <x v="3084"/>
    <b v="0"/>
    <n v="6"/>
    <b v="0"/>
    <s v="theater/spaces"/>
    <n v="0.11579206701157921"/>
    <n v="26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d v="2015-09-29T16:12:39"/>
    <n v="1440969159"/>
    <x v="3085"/>
    <b v="0"/>
    <n v="9"/>
    <b v="0"/>
    <s v="theater/spaces"/>
    <n v="2.4400000000000002E-2"/>
    <n v="54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d v="2015-08-17T11:05:59"/>
    <n v="1434643559"/>
    <x v="3086"/>
    <b v="0"/>
    <n v="3"/>
    <b v="0"/>
    <s v="theater/spaces"/>
    <n v="2.5000000000000001E-3"/>
    <n v="33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0T23:36:30"/>
    <n v="1477107390"/>
    <x v="3087"/>
    <b v="0"/>
    <n v="2"/>
    <b v="0"/>
    <s v="theater/spaces"/>
    <n v="6.2500000000000003E-3"/>
    <n v="87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d v="2015-01-08T08:41:00"/>
    <n v="1418046247"/>
    <x v="3088"/>
    <b v="0"/>
    <n v="3"/>
    <b v="0"/>
    <s v="theater/spaces"/>
    <n v="1.9384615384615384E-3"/>
    <n v="125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d v="2016-07-08T20:59:00"/>
    <n v="1465304483"/>
    <x v="3089"/>
    <b v="0"/>
    <n v="45"/>
    <b v="0"/>
    <s v="theater/spaces"/>
    <n v="0.23416000000000001"/>
    <n v="299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3:39:05"/>
    <n v="1425325145"/>
    <x v="3090"/>
    <b v="0"/>
    <n v="9"/>
    <b v="0"/>
    <s v="theater/spaces"/>
    <n v="5.080888888888889E-2"/>
    <n v="864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d v="2016-08-14T17:45:43"/>
    <n v="1468622743"/>
    <x v="3091"/>
    <b v="0"/>
    <n v="9"/>
    <b v="0"/>
    <s v="theater/spaces"/>
    <n v="0.15920000000000001"/>
    <n v="611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d v="2015-10-15T17:00:00"/>
    <n v="1441723912"/>
    <x v="3092"/>
    <b v="0"/>
    <n v="21"/>
    <b v="0"/>
    <s v="theater/spaces"/>
    <n v="1.1831900000000001E-2"/>
    <n v="989.5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d v="2014-05-31T22:59:00"/>
    <n v="1398980941"/>
    <x v="3093"/>
    <b v="0"/>
    <n v="17"/>
    <b v="0"/>
    <s v="theater/spaces"/>
    <n v="0.22750000000000001"/>
    <n v="1046.59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d v="2015-09-20T14:05:56"/>
    <n v="1437591956"/>
    <x v="3094"/>
    <b v="0"/>
    <n v="1"/>
    <b v="0"/>
    <s v="theater/spaces"/>
    <n v="2.5000000000000001E-4"/>
    <n v="467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d v="2016-07-31T19:36:20"/>
    <n v="1464827780"/>
    <x v="3095"/>
    <b v="0"/>
    <n v="1"/>
    <b v="0"/>
    <s v="theater/spaces"/>
    <n v="3.351206434316354E-3"/>
    <n v="37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d v="2015-05-20T14:48:46"/>
    <n v="1429559326"/>
    <x v="3096"/>
    <b v="0"/>
    <n v="14"/>
    <b v="0"/>
    <s v="theater/spaces"/>
    <n v="3.9750000000000001E-2"/>
    <n v="422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d v="2016-10-07T09:00:00"/>
    <n v="1474027501"/>
    <x v="3097"/>
    <b v="0"/>
    <n v="42"/>
    <b v="0"/>
    <s v="theater/spaces"/>
    <n v="0.17150000000000001"/>
    <n v="125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d v="2016-02-07T19:17:00"/>
    <n v="1450724449"/>
    <x v="3098"/>
    <b v="0"/>
    <n v="27"/>
    <b v="0"/>
    <s v="theater/spaces"/>
    <n v="3.608004104669061E-2"/>
    <n v="1736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d v="2016-02-11T23:33:11"/>
    <n v="1452659591"/>
    <x v="3099"/>
    <b v="0"/>
    <n v="5"/>
    <b v="0"/>
    <s v="theater/spaces"/>
    <n v="0.13900000000000001"/>
    <n v="101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d v="2014-10-20T09:56:15"/>
    <n v="1411224975"/>
    <x v="3100"/>
    <b v="0"/>
    <n v="13"/>
    <b v="0"/>
    <s v="theater/spaces"/>
    <n v="0.15225"/>
    <n v="1052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d v="2015-07-16T02:56:00"/>
    <n v="1434445937"/>
    <x v="3101"/>
    <b v="0"/>
    <n v="12"/>
    <b v="0"/>
    <s v="theater/spaces"/>
    <n v="0.12"/>
    <n v="1063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3:10:18"/>
    <n v="1467619818"/>
    <x v="3102"/>
    <b v="0"/>
    <n v="90"/>
    <b v="0"/>
    <s v="theater/spaces"/>
    <n v="0.391125"/>
    <n v="327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d v="2015-06-11T22:45:06"/>
    <n v="1428896706"/>
    <x v="3103"/>
    <b v="0"/>
    <n v="2"/>
    <b v="0"/>
    <s v="theater/spaces"/>
    <n v="2.6829268292682929E-3"/>
    <n v="3134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d v="2015-02-02T21:00:00"/>
    <n v="1420235311"/>
    <x v="3104"/>
    <b v="0"/>
    <n v="5"/>
    <b v="0"/>
    <s v="theater/spaces"/>
    <n v="0.29625000000000001"/>
    <n v="59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d v="2014-10-19T00:00:00"/>
    <n v="1408986916"/>
    <x v="3105"/>
    <b v="0"/>
    <n v="31"/>
    <b v="0"/>
    <s v="theater/spaces"/>
    <n v="0.4236099230111206"/>
    <n v="183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d v="2015-09-16T17:00:00"/>
    <n v="1440497876"/>
    <x v="3106"/>
    <b v="0"/>
    <n v="4"/>
    <b v="0"/>
    <s v="theater/spaces"/>
    <n v="4.1000000000000002E-2"/>
    <n v="1258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d v="2015-05-11T14:32:31"/>
    <n v="1430767951"/>
    <x v="3107"/>
    <b v="0"/>
    <n v="29"/>
    <b v="0"/>
    <s v="theater/spaces"/>
    <n v="0.197625"/>
    <n v="3973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d v="2015-04-28T10:19:54"/>
    <n v="1425053994"/>
    <x v="3108"/>
    <b v="0"/>
    <n v="2"/>
    <b v="0"/>
    <s v="theater/spaces"/>
    <n v="5.1999999999999995E-4"/>
    <n v="3965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d v="2014-08-27T22:00:10"/>
    <n v="1406170810"/>
    <x v="3109"/>
    <b v="0"/>
    <n v="114"/>
    <b v="0"/>
    <s v="theater/spaces"/>
    <n v="0.25030188679245285"/>
    <n v="3329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d v="2017-02-18T19:45:19"/>
    <n v="1484009119"/>
    <x v="3110"/>
    <b v="0"/>
    <n v="1"/>
    <b v="0"/>
    <s v="theater/spaces"/>
    <n v="4.0000000000000002E-4"/>
    <n v="3321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d v="2014-10-04T09:17:00"/>
    <n v="1409753820"/>
    <x v="3111"/>
    <b v="0"/>
    <n v="76"/>
    <b v="0"/>
    <s v="theater/spaces"/>
    <n v="0.26640000000000003"/>
    <n v="2669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d v="2016-10-31T21:55:34"/>
    <n v="1472784934"/>
    <x v="3112"/>
    <b v="0"/>
    <n v="9"/>
    <b v="0"/>
    <s v="theater/spaces"/>
    <n v="4.7363636363636365E-2"/>
    <n v="2924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d v="2015-04-17T12:33:02"/>
    <n v="1426699982"/>
    <x v="3113"/>
    <b v="0"/>
    <n v="37"/>
    <b v="0"/>
    <s v="theater/spaces"/>
    <n v="4.2435339894712751E-2"/>
    <n v="257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d v="2014-09-21T10:10:50"/>
    <n v="1406128250"/>
    <x v="3114"/>
    <b v="0"/>
    <n v="0"/>
    <b v="0"/>
    <s v="theater/spaces"/>
    <n v="0"/>
    <n v="2317.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d v="2016-06-05T05:43:47"/>
    <n v="1462531427"/>
    <x v="3115"/>
    <b v="0"/>
    <n v="1"/>
    <b v="0"/>
    <s v="theater/spaces"/>
    <n v="0.03"/>
    <n v="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d v="2015-04-01T07:22:05"/>
    <n v="1426681325"/>
    <x v="3116"/>
    <b v="0"/>
    <n v="10"/>
    <b v="0"/>
    <s v="theater/spaces"/>
    <n v="0.57333333333333336"/>
    <n v="36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d v="2016-05-27T08:12:00"/>
    <n v="1463648360"/>
    <x v="3117"/>
    <b v="0"/>
    <n v="1"/>
    <b v="0"/>
    <s v="theater/spaces"/>
    <n v="1E-3"/>
    <n v="215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d v="2016-07-02T10:35:23"/>
    <n v="1465832123"/>
    <x v="3118"/>
    <b v="0"/>
    <n v="2"/>
    <b v="0"/>
    <s v="theater/spaces"/>
    <n v="3.0999999999999999E-3"/>
    <n v="775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d v="2015-03-26T19:05:32"/>
    <n v="1424826332"/>
    <x v="3119"/>
    <b v="0"/>
    <n v="1"/>
    <b v="0"/>
    <s v="theater/spaces"/>
    <n v="5.0000000000000001E-4"/>
    <n v="777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d v="2016-05-05T16:36:36"/>
    <n v="1457303796"/>
    <x v="3120"/>
    <b v="0"/>
    <n v="10"/>
    <b v="0"/>
    <s v="theater/spaces"/>
    <n v="9.8461538461538464E-5"/>
    <n v="66.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d v="2014-09-26T11:18:55"/>
    <n v="1406564335"/>
    <x v="3121"/>
    <b v="0"/>
    <n v="1"/>
    <b v="0"/>
    <s v="theater/spaces"/>
    <n v="6.6666666666666671E-3"/>
    <n v="69"/>
    <x v="1"/>
    <x v="38"/>
  </r>
  <r>
    <n v="3122"/>
    <s v="be back soon (Canceled)"/>
    <s v="cancelled until further notice"/>
    <n v="199"/>
    <n v="116"/>
    <x v="1"/>
    <x v="0"/>
    <x v="0"/>
    <n v="1478733732"/>
    <d v="2016-11-09T18:22:12"/>
    <n v="1478298132"/>
    <x v="3122"/>
    <b v="0"/>
    <n v="2"/>
    <b v="0"/>
    <s v="theater/spaces"/>
    <n v="0.58291457286432158"/>
    <n v="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18:49:58"/>
    <n v="1465516198"/>
    <x v="3123"/>
    <b v="0"/>
    <n v="348"/>
    <b v="0"/>
    <s v="theater/spaces"/>
    <n v="0.68153600000000003"/>
    <n v="4265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3:43:21"/>
    <n v="1417718601"/>
    <x v="3124"/>
    <b v="0"/>
    <n v="4"/>
    <b v="0"/>
    <s v="theater/spaces"/>
    <n v="3.2499999999999997E-5"/>
    <n v="42609"/>
    <x v="1"/>
    <x v="38"/>
  </r>
  <r>
    <n v="3125"/>
    <s v="N/A (Canceled)"/>
    <s v="N/A"/>
    <n v="1500000"/>
    <n v="0"/>
    <x v="1"/>
    <x v="0"/>
    <x v="0"/>
    <n v="1452142672"/>
    <d v="2016-01-06T23:57:52"/>
    <n v="1449550672"/>
    <x v="3125"/>
    <b v="0"/>
    <n v="0"/>
    <b v="0"/>
    <s v="theater/spaces"/>
    <n v="0"/>
    <n v="1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18:26:02"/>
    <n v="1456532762"/>
    <x v="3126"/>
    <b v="0"/>
    <n v="17"/>
    <b v="0"/>
    <s v="theater/spaces"/>
    <n v="4.1599999999999998E-2"/>
    <n v="5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15:33:49"/>
    <n v="1422650029"/>
    <x v="3127"/>
    <b v="0"/>
    <n v="0"/>
    <b v="0"/>
    <s v="theater/spaces"/>
    <n v="0"/>
    <n v="52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3:49:01"/>
    <n v="1487101741"/>
    <x v="3128"/>
    <b v="0"/>
    <n v="117"/>
    <b v="0"/>
    <s v="theater/plays"/>
    <n v="1.0860666666666667"/>
    <n v="81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4:13:39"/>
    <n v="1489090419"/>
    <x v="3129"/>
    <b v="0"/>
    <n v="1"/>
    <b v="0"/>
    <s v="theater/plays"/>
    <n v="8.0000000000000002E-3"/>
    <n v="815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d v="2017-04-13T23:59:00"/>
    <n v="1489504916"/>
    <x v="3130"/>
    <b v="0"/>
    <n v="4"/>
    <b v="0"/>
    <s v="theater/plays"/>
    <n v="3.7499999999999999E-2"/>
    <n v="192.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d v="2017-04-08T07:54:05"/>
    <n v="1489067645"/>
    <x v="3131"/>
    <b v="0"/>
    <n v="12"/>
    <b v="0"/>
    <s v="theater/plays"/>
    <n v="0.15731707317073171"/>
    <n v="510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d v="2017-04-21T02:24:20"/>
    <n v="1487579060"/>
    <x v="3132"/>
    <b v="0"/>
    <n v="1"/>
    <b v="0"/>
    <s v="theater/plays"/>
    <n v="3.3333333333333332E-4"/>
    <n v="327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d v="2017-03-24T07:33:54"/>
    <n v="1487770434"/>
    <x v="3133"/>
    <b v="0"/>
    <n v="16"/>
    <b v="0"/>
    <s v="theater/plays"/>
    <n v="1.08"/>
    <n v="2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1:16:59"/>
    <n v="1488820619"/>
    <x v="3134"/>
    <b v="0"/>
    <n v="12"/>
    <b v="0"/>
    <s v="theater/plays"/>
    <n v="0.22500000000000001"/>
    <n v="38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3T22:38:41"/>
    <n v="1489376321"/>
    <x v="3135"/>
    <b v="0"/>
    <n v="7"/>
    <b v="0"/>
    <s v="theater/plays"/>
    <n v="0.20849420849420849"/>
    <n v="193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d v="2017-03-31T17:59:00"/>
    <n v="1487847954"/>
    <x v="3136"/>
    <b v="0"/>
    <n v="22"/>
    <b v="0"/>
    <s v="theater/plays"/>
    <n v="1.278"/>
    <n v="40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4:12:00"/>
    <n v="1489439669"/>
    <x v="3137"/>
    <b v="0"/>
    <n v="1"/>
    <b v="0"/>
    <s v="theater/plays"/>
    <n v="3.3333333333333333E-2"/>
    <n v="344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d v="2017-04-03T10:30:07"/>
    <n v="1489591807"/>
    <x v="3138"/>
    <b v="0"/>
    <n v="0"/>
    <b v="0"/>
    <s v="theater/plays"/>
    <n v="0"/>
    <n v="2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d v="2017-03-24T23:33:00"/>
    <n v="1487485760"/>
    <x v="3139"/>
    <b v="0"/>
    <n v="6"/>
    <b v="0"/>
    <s v="theater/plays"/>
    <n v="5.3999999999999999E-2"/>
    <n v="1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d v="2017-04-07T11:15:03"/>
    <n v="1488993303"/>
    <x v="3140"/>
    <b v="0"/>
    <n v="4"/>
    <b v="0"/>
    <s v="theater/plays"/>
    <n v="9.5999999999999992E-3"/>
    <n v="139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d v="2017-04-16T15:00:00"/>
    <n v="1488823488"/>
    <x v="3141"/>
    <b v="0"/>
    <n v="8"/>
    <b v="0"/>
    <s v="theater/plays"/>
    <n v="0.51600000000000001"/>
    <n v="17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d v="2017-03-19T06:18:59"/>
    <n v="1487333939"/>
    <x v="3142"/>
    <b v="0"/>
    <n v="3"/>
    <b v="0"/>
    <s v="theater/plays"/>
    <n v="1.6363636363636365E-2"/>
    <n v="151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3:35:56"/>
    <n v="1489480556"/>
    <x v="3143"/>
    <b v="0"/>
    <n v="0"/>
    <b v="0"/>
    <s v="theater/plays"/>
    <n v="0"/>
    <n v="22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1:00:00"/>
    <n v="1488459307"/>
    <x v="3144"/>
    <b v="0"/>
    <n v="30"/>
    <b v="0"/>
    <s v="theater/plays"/>
    <n v="0.754"/>
    <n v="3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18:58:54"/>
    <n v="1485478734"/>
    <x v="3145"/>
    <b v="0"/>
    <n v="0"/>
    <b v="0"/>
    <s v="theater/plays"/>
    <n v="0"/>
    <n v="377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d v="2017-04-16T10:22:46"/>
    <n v="1488471766"/>
    <x v="3146"/>
    <b v="0"/>
    <n v="12"/>
    <b v="0"/>
    <s v="theater/plays"/>
    <n v="0.105"/>
    <n v="2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d v="2014-11-06T19:15:55"/>
    <n v="1411859755"/>
    <x v="3147"/>
    <b v="1"/>
    <n v="213"/>
    <b v="1"/>
    <s v="theater/plays"/>
    <n v="1.1752499999999999"/>
    <n v="14377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d v="2014-09-30T23:00:00"/>
    <n v="1410278284"/>
    <x v="3148"/>
    <b v="1"/>
    <n v="57"/>
    <b v="1"/>
    <s v="theater/plays"/>
    <n v="1.3116666666666668"/>
    <n v="1293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d v="2012-12-06T21:00:00"/>
    <n v="1352766300"/>
    <x v="3149"/>
    <b v="1"/>
    <n v="25"/>
    <b v="1"/>
    <s v="theater/plays"/>
    <n v="1.04"/>
    <n v="1830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4T23:00:00"/>
    <n v="1288160403"/>
    <x v="3150"/>
    <b v="1"/>
    <n v="104"/>
    <b v="1"/>
    <s v="theater/plays"/>
    <n v="1.01"/>
    <n v="24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d v="2014-09-10T15:09:34"/>
    <n v="1407787774"/>
    <x v="3151"/>
    <b v="1"/>
    <n v="34"/>
    <b v="1"/>
    <s v="theater/plays"/>
    <n v="1.004"/>
    <n v="3524.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d v="2013-11-02T15:49:27"/>
    <n v="1380833367"/>
    <x v="3152"/>
    <b v="1"/>
    <n v="67"/>
    <b v="1"/>
    <s v="theater/plays"/>
    <n v="1.0595454545454546"/>
    <n v="2922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d v="2011-04-30T23:59:00"/>
    <n v="1301542937"/>
    <x v="3153"/>
    <b v="1"/>
    <n v="241"/>
    <b v="1"/>
    <s v="theater/plays"/>
    <n v="3.3558333333333334"/>
    <n v="6199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d v="2012-04-01T15:00:58"/>
    <n v="1330722058"/>
    <x v="3154"/>
    <b v="1"/>
    <n v="123"/>
    <b v="1"/>
    <s v="theater/plays"/>
    <n v="1.1292857142857142"/>
    <n v="8986.2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d v="2012-12-20T06:58:45"/>
    <n v="1353412725"/>
    <x v="3155"/>
    <b v="1"/>
    <n v="302"/>
    <b v="1"/>
    <s v="theater/plays"/>
    <n v="1.885046"/>
    <n v="8665.1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d v="2012-06-01T17:52:24"/>
    <n v="1335567144"/>
    <x v="3156"/>
    <b v="1"/>
    <n v="89"/>
    <b v="1"/>
    <s v="theater/plays"/>
    <n v="1.0181818181818181"/>
    <n v="7512.6149999999998"/>
    <x v="1"/>
    <x v="6"/>
  </r>
  <r>
    <n v="3157"/>
    <s v="Summer FourPlay"/>
    <s v="Four Directors.  Four One Acts.  Four Genres.  For You."/>
    <n v="4000"/>
    <n v="4040"/>
    <x v="0"/>
    <x v="0"/>
    <x v="0"/>
    <n v="1405746000"/>
    <d v="2014-07-19T00:00:00"/>
    <n v="1404932105"/>
    <x v="3157"/>
    <b v="1"/>
    <n v="41"/>
    <b v="1"/>
    <s v="theater/plays"/>
    <n v="1.01"/>
    <n v="4820"/>
    <x v="1"/>
    <x v="6"/>
  </r>
  <r>
    <n v="3158"/>
    <s v="Nursery Crimes"/>
    <s v="A 40s crime-noir play using nursery rhyme characters."/>
    <n v="5000"/>
    <n v="5700"/>
    <x v="0"/>
    <x v="0"/>
    <x v="0"/>
    <n v="1374523752"/>
    <d v="2013-07-22T15:09:12"/>
    <n v="1371931752"/>
    <x v="3158"/>
    <b v="1"/>
    <n v="69"/>
    <b v="1"/>
    <s v="theater/plays"/>
    <n v="1.1399999999999999"/>
    <n v="487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d v="2012-01-18T18:00:00"/>
    <n v="1323221761"/>
    <x v="3159"/>
    <b v="1"/>
    <n v="52"/>
    <b v="1"/>
    <s v="theater/plays"/>
    <n v="1.3348133333333334"/>
    <n v="3851.1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d v="2014-08-12T23:59:00"/>
    <n v="1405923687"/>
    <x v="3160"/>
    <b v="1"/>
    <n v="57"/>
    <b v="1"/>
    <s v="theater/plays"/>
    <n v="1.0153333333333334"/>
    <n v="3285.6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07:52:02"/>
    <n v="1410785522"/>
    <x v="3161"/>
    <b v="1"/>
    <n v="74"/>
    <b v="1"/>
    <s v="theater/plays"/>
    <n v="1.0509999999999999"/>
    <n v="3335.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d v="2014-07-06T21:00:00"/>
    <n v="1402331262"/>
    <x v="3162"/>
    <b v="1"/>
    <n v="63"/>
    <b v="1"/>
    <s v="theater/plays"/>
    <n v="1.2715000000000001"/>
    <n v="35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d v="2014-06-15T13:05:25"/>
    <n v="1400263525"/>
    <x v="3163"/>
    <b v="1"/>
    <n v="72"/>
    <b v="1"/>
    <s v="theater/plays"/>
    <n v="1.1115384615384616"/>
    <n v="976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4:20:15"/>
    <n v="1399490415"/>
    <x v="3164"/>
    <b v="1"/>
    <n v="71"/>
    <b v="1"/>
    <s v="theater/plays"/>
    <n v="1.0676000000000001"/>
    <n v="8559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d v="2011-05-02T22:59:00"/>
    <n v="1302493760"/>
    <x v="3165"/>
    <b v="1"/>
    <n v="21"/>
    <b v="1"/>
    <s v="theater/plays"/>
    <n v="1.6266666666666667"/>
    <n v="1944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d v="2014-11-26T02:59:00"/>
    <n v="1414514153"/>
    <x v="3166"/>
    <b v="1"/>
    <n v="930"/>
    <b v="1"/>
    <s v="theater/plays"/>
    <n v="1.6022808571428573"/>
    <n v="2864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d v="2014-08-01T23:13:01"/>
    <n v="1405743181"/>
    <x v="3167"/>
    <b v="1"/>
    <n v="55"/>
    <b v="1"/>
    <s v="theater/plays"/>
    <n v="1.1616666666666666"/>
    <n v="29782.4150000000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d v="2014-06-13T17:00:00"/>
    <n v="1399948353"/>
    <x v="3168"/>
    <b v="1"/>
    <n v="61"/>
    <b v="1"/>
    <s v="theater/plays"/>
    <n v="1.242"/>
    <n v="3295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d v="2013-12-12T23:59:00"/>
    <n v="1384364561"/>
    <x v="3169"/>
    <b v="1"/>
    <n v="82"/>
    <b v="1"/>
    <s v="theater/plays"/>
    <n v="1.030125"/>
    <n v="567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d v="2014-07-01T23:00:00"/>
    <n v="1401414944"/>
    <x v="3170"/>
    <b v="1"/>
    <n v="71"/>
    <b v="1"/>
    <s v="theater/plays"/>
    <n v="1.1225000000000001"/>
    <n v="524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09:35:58"/>
    <n v="1459953358"/>
    <x v="3171"/>
    <b v="1"/>
    <n v="117"/>
    <b v="1"/>
    <s v="theater/plays"/>
    <n v="1.0881428571428571"/>
    <n v="493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2:31:08"/>
    <n v="1326648668"/>
    <x v="3172"/>
    <b v="1"/>
    <n v="29"/>
    <b v="1"/>
    <s v="theater/plays"/>
    <n v="1.1499999999999999"/>
    <n v="4958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16:04:52"/>
    <n v="1409173492"/>
    <x v="3173"/>
    <b v="1"/>
    <n v="74"/>
    <b v="1"/>
    <s v="theater/plays"/>
    <n v="1.03"/>
    <n v="63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15:45:08"/>
    <n v="1407789908"/>
    <x v="3174"/>
    <b v="1"/>
    <n v="23"/>
    <b v="1"/>
    <s v="theater/plays"/>
    <n v="1.0113333333333334"/>
    <n v="66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d v="2011-02-17T16:17:07"/>
    <n v="1292793427"/>
    <x v="3175"/>
    <b v="1"/>
    <n v="60"/>
    <b v="1"/>
    <s v="theater/plays"/>
    <n v="1.0955999999999999"/>
    <n v="42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d v="2013-08-18T10:00:00"/>
    <n v="1374531631"/>
    <x v="3176"/>
    <b v="1"/>
    <n v="55"/>
    <b v="1"/>
    <s v="theater/plays"/>
    <n v="1.148421052631579"/>
    <n v="383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d v="2014-06-21T11:00:09"/>
    <n v="1400774409"/>
    <x v="3177"/>
    <b v="1"/>
    <n v="51"/>
    <b v="1"/>
    <s v="theater/plays"/>
    <n v="1.1739999999999999"/>
    <n v="2558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09:31:15"/>
    <n v="1402929075"/>
    <x v="3178"/>
    <b v="1"/>
    <n v="78"/>
    <b v="1"/>
    <s v="theater/plays"/>
    <n v="1.7173333333333334"/>
    <n v="2755.5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d v="2013-05-06T11:51:11"/>
    <n v="1365699071"/>
    <x v="3179"/>
    <b v="1"/>
    <n v="62"/>
    <b v="1"/>
    <s v="theater/plays"/>
    <n v="1.1416238095238094"/>
    <n v="3685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d v="2014-06-20T04:54:09"/>
    <n v="1400666049"/>
    <x v="3180"/>
    <b v="1"/>
    <n v="45"/>
    <b v="1"/>
    <s v="theater/plays"/>
    <n v="1.1975"/>
    <n v="3115.9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d v="2014-06-15T11:00:00"/>
    <n v="1400570787"/>
    <x v="3181"/>
    <b v="1"/>
    <n v="15"/>
    <b v="1"/>
    <s v="theater/plays"/>
    <n v="1.0900000000000001"/>
    <n v="99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d v="2012-01-31T12:00:00"/>
    <n v="1323211621"/>
    <x v="3182"/>
    <b v="1"/>
    <n v="151"/>
    <b v="1"/>
    <s v="theater/plays"/>
    <n v="1.0088571428571429"/>
    <n v="3803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d v="2013-08-23T14:04:29"/>
    <n v="1375729469"/>
    <x v="3183"/>
    <b v="1"/>
    <n v="68"/>
    <b v="1"/>
    <s v="theater/plays"/>
    <n v="1.0900000000000001"/>
    <n v="4893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d v="2014-07-01T18:50:31"/>
    <n v="1401666631"/>
    <x v="3184"/>
    <b v="1"/>
    <n v="46"/>
    <b v="1"/>
    <s v="theater/plays"/>
    <n v="1.0720930232558139"/>
    <n v="3667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d v="2014-07-16T18:27:21"/>
    <n v="1404948441"/>
    <x v="3185"/>
    <b v="1"/>
    <n v="24"/>
    <b v="1"/>
    <s v="theater/plays"/>
    <n v="1"/>
    <n v="280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d v="2014-09-16T16:00:00"/>
    <n v="1408313438"/>
    <x v="3186"/>
    <b v="1"/>
    <n v="70"/>
    <b v="1"/>
    <s v="theater/plays"/>
    <n v="1.0218750000000001"/>
    <n v="21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0:59:33"/>
    <n v="1405439973"/>
    <x v="3187"/>
    <b v="1"/>
    <n v="244"/>
    <b v="1"/>
    <s v="theater/plays"/>
    <n v="1.1629333333333334"/>
    <n v="1035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d v="2015-06-10T04:58:22"/>
    <n v="1432115902"/>
    <x v="3188"/>
    <b v="0"/>
    <n v="9"/>
    <b v="0"/>
    <s v="theater/musical"/>
    <n v="0.65"/>
    <n v="878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d v="2015-05-24T03:18:52"/>
    <n v="1429863532"/>
    <x v="3189"/>
    <b v="0"/>
    <n v="19"/>
    <b v="0"/>
    <s v="theater/musical"/>
    <n v="0.12327272727272727"/>
    <n v="345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d v="2016-12-08T23:37:55"/>
    <n v="1478662675"/>
    <x v="3190"/>
    <b v="0"/>
    <n v="0"/>
    <b v="0"/>
    <s v="theater/musical"/>
    <n v="0"/>
    <n v="339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d v="2016-08-16T13:07:49"/>
    <n v="1466186869"/>
    <x v="3191"/>
    <b v="0"/>
    <n v="4"/>
    <b v="0"/>
    <s v="theater/musical"/>
    <n v="4.0266666666666666E-2"/>
    <n v="75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d v="2015-02-28T17:00:00"/>
    <n v="1421274859"/>
    <x v="3192"/>
    <b v="0"/>
    <n v="8"/>
    <b v="0"/>
    <s v="theater/musical"/>
    <n v="1.0200000000000001E-2"/>
    <n v="126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d v="2015-02-20T18:14:16"/>
    <n v="1420586056"/>
    <x v="3193"/>
    <b v="0"/>
    <n v="24"/>
    <b v="0"/>
    <s v="theater/musical"/>
    <n v="0.1174"/>
    <n v="344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d v="2015-07-26T20:29:58"/>
    <n v="1435368598"/>
    <x v="3194"/>
    <b v="0"/>
    <n v="0"/>
    <b v="0"/>
    <s v="theater/musical"/>
    <n v="0"/>
    <n v="293.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d v="2015-02-12T09:15:42"/>
    <n v="1421158542"/>
    <x v="3195"/>
    <b v="0"/>
    <n v="39"/>
    <b v="0"/>
    <s v="theater/musical"/>
    <n v="0.59142857142857141"/>
    <n v="103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d v="2015-08-01T09:00:00"/>
    <n v="1433254875"/>
    <x v="3196"/>
    <b v="0"/>
    <n v="6"/>
    <b v="0"/>
    <s v="theater/musical"/>
    <n v="5.9999999999999995E-4"/>
    <n v="193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d v="2015-02-04T06:50:18"/>
    <n v="1420458618"/>
    <x v="3197"/>
    <b v="0"/>
    <n v="4"/>
    <b v="0"/>
    <s v="theater/musical"/>
    <n v="0.1145"/>
    <n v="14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d v="2015-02-16T05:11:17"/>
    <n v="1420798277"/>
    <x v="3198"/>
    <b v="0"/>
    <n v="3"/>
    <b v="0"/>
    <s v="theater/musical"/>
    <n v="3.6666666666666666E-3"/>
    <n v="627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d v="2014-09-06T16:00:00"/>
    <n v="1407435418"/>
    <x v="3199"/>
    <b v="0"/>
    <n v="53"/>
    <b v="0"/>
    <s v="theater/musical"/>
    <n v="0.52159999999999995"/>
    <n v="135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d v="2016-04-30T00:34:00"/>
    <n v="1459410101"/>
    <x v="3200"/>
    <b v="0"/>
    <n v="1"/>
    <b v="0"/>
    <s v="theater/musical"/>
    <n v="2.0000000000000002E-5"/>
    <n v="1304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3:24:37"/>
    <n v="1407695077"/>
    <x v="3201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d v="2015-12-14T00:59:00"/>
    <n v="1445027346"/>
    <x v="3202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d v="2015-09-25T18:43:42"/>
    <n v="1440632622"/>
    <x v="3203"/>
    <b v="0"/>
    <n v="6"/>
    <b v="0"/>
    <s v="theater/musical"/>
    <n v="0.25"/>
    <n v="148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d v="2015-07-17T11:14:00"/>
    <n v="1434558479"/>
    <x v="3204"/>
    <b v="0"/>
    <n v="0"/>
    <b v="0"/>
    <s v="theater/musical"/>
    <n v="0"/>
    <n v="12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d v="2015-05-01T03:59:32"/>
    <n v="1427878772"/>
    <x v="3205"/>
    <b v="0"/>
    <n v="12"/>
    <b v="0"/>
    <s v="theater/musical"/>
    <n v="3.4125000000000003E-2"/>
    <n v="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d v="2015-09-19T01:37:31"/>
    <n v="1440052651"/>
    <x v="3206"/>
    <b v="0"/>
    <n v="0"/>
    <b v="0"/>
    <s v="theater/musical"/>
    <n v="0"/>
    <n v="136.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d v="2015-04-23T00:40:07"/>
    <n v="1424587207"/>
    <x v="3207"/>
    <b v="0"/>
    <n v="36"/>
    <b v="0"/>
    <s v="theater/musical"/>
    <n v="0.46363636363636362"/>
    <n v="12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d v="2014-07-28T09:31:17"/>
    <n v="1404743477"/>
    <x v="3208"/>
    <b v="1"/>
    <n v="82"/>
    <b v="1"/>
    <s v="theater/plays"/>
    <n v="1.0349999999999999"/>
    <n v="3862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18:00:00"/>
    <n v="1400512658"/>
    <x v="3209"/>
    <b v="1"/>
    <n v="226"/>
    <b v="1"/>
    <s v="theater/plays"/>
    <n v="1.1932315789473684"/>
    <n v="8255.3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d v="2012-05-31T22:59:00"/>
    <n v="1334442519"/>
    <x v="3210"/>
    <b v="1"/>
    <n v="60"/>
    <b v="1"/>
    <s v="theater/plays"/>
    <n v="1.2576666666666667"/>
    <n v="7554.3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4T21:00:00"/>
    <n v="1405346680"/>
    <x v="3211"/>
    <b v="1"/>
    <n v="322"/>
    <b v="1"/>
    <s v="theater/plays"/>
    <n v="1.1974347826086957"/>
    <n v="15657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d v="2014-08-08T14:05:51"/>
    <n v="1404932751"/>
    <x v="3212"/>
    <b v="1"/>
    <n v="94"/>
    <b v="1"/>
    <s v="theater/plays"/>
    <n v="1.2625"/>
    <n v="16295.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d v="2015-07-26T13:19:19"/>
    <n v="1434478759"/>
    <x v="3213"/>
    <b v="1"/>
    <n v="47"/>
    <b v="1"/>
    <s v="theater/plays"/>
    <n v="1.0011666666666668"/>
    <n v="5528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18:55:00"/>
    <n v="1448823673"/>
    <x v="3214"/>
    <b v="1"/>
    <n v="115"/>
    <b v="1"/>
    <s v="theater/plays"/>
    <n v="1.0213333333333334"/>
    <n v="9131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09T22:59:00"/>
    <n v="1438617471"/>
    <x v="3215"/>
    <b v="1"/>
    <n v="134"/>
    <b v="1"/>
    <s v="theater/plays"/>
    <n v="1.0035142857142858"/>
    <n v="23689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d v="2015-07-11T09:30:00"/>
    <n v="1433934371"/>
    <x v="3216"/>
    <b v="1"/>
    <n v="35"/>
    <b v="1"/>
    <s v="theater/plays"/>
    <n v="1.0004999999999999"/>
    <n v="1856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d v="2016-11-04T08:06:24"/>
    <n v="1475672784"/>
    <x v="3217"/>
    <b v="1"/>
    <n v="104"/>
    <b v="1"/>
    <s v="theater/plays"/>
    <n v="1.1602222222222223"/>
    <n v="361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0T19:00:00"/>
    <n v="1417132986"/>
    <x v="3218"/>
    <b v="1"/>
    <n v="184"/>
    <b v="1"/>
    <s v="theater/plays"/>
    <n v="1.0209999999999999"/>
    <n v="8736.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d v="2015-03-22T17:35:47"/>
    <n v="1424043347"/>
    <x v="3219"/>
    <b v="1"/>
    <n v="119"/>
    <b v="1"/>
    <s v="theater/plays"/>
    <n v="1.0011000000000001"/>
    <n v="16137"/>
    <x v="1"/>
    <x v="6"/>
  </r>
  <r>
    <n v="3220"/>
    <s v="Burners"/>
    <s v="A sci-fi thriller for the stage opening March 10 in Los Angeles."/>
    <n v="15000"/>
    <n v="15126"/>
    <x v="0"/>
    <x v="0"/>
    <x v="0"/>
    <n v="1489352400"/>
    <d v="2017-03-12T16:00:00"/>
    <n v="1486411204"/>
    <x v="3220"/>
    <b v="1"/>
    <n v="59"/>
    <b v="1"/>
    <s v="theater/plays"/>
    <n v="1.0084"/>
    <n v="1757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1:43:23"/>
    <n v="1433090603"/>
    <x v="3221"/>
    <b v="1"/>
    <n v="113"/>
    <b v="1"/>
    <s v="theater/plays"/>
    <n v="1.0342499999999999"/>
    <n v="9631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d v="2015-10-24T16:29:00"/>
    <n v="1443016697"/>
    <x v="3222"/>
    <b v="1"/>
    <n v="84"/>
    <b v="1"/>
    <s v="theater/plays"/>
    <n v="1.248"/>
    <n v="3628.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d v="2015-08-20T15:02:56"/>
    <n v="1437508976"/>
    <x v="3223"/>
    <b v="1"/>
    <n v="74"/>
    <b v="1"/>
    <s v="theater/plays"/>
    <n v="1.0951612903225807"/>
    <n v="325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d v="2017-01-10T00:00:00"/>
    <n v="1479932713"/>
    <x v="3224"/>
    <b v="1"/>
    <n v="216"/>
    <b v="1"/>
    <s v="theater/plays"/>
    <n v="1.0203333333333333"/>
    <n v="17002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d v="2016-06-03T16:00:00"/>
    <n v="1463145938"/>
    <x v="3225"/>
    <b v="1"/>
    <n v="39"/>
    <b v="1"/>
    <s v="theater/plays"/>
    <n v="1.0235000000000001"/>
    <n v="16328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d v="2015-10-30T09:00:12"/>
    <n v="1443621612"/>
    <x v="3226"/>
    <b v="1"/>
    <n v="21"/>
    <b v="1"/>
    <s v="theater/plays"/>
    <n v="1.0416666666666667"/>
    <n v="1648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d v="2017-01-17T16:10:36"/>
    <n v="1482095436"/>
    <x v="3227"/>
    <b v="0"/>
    <n v="30"/>
    <b v="1"/>
    <s v="theater/plays"/>
    <n v="1.25"/>
    <n v="1375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d v="2015-12-16T23:59:00"/>
    <n v="1447606884"/>
    <x v="3228"/>
    <b v="1"/>
    <n v="37"/>
    <b v="1"/>
    <s v="theater/plays"/>
    <n v="1.0234285714285714"/>
    <n v="433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d v="2014-11-20T02:59:58"/>
    <n v="1413874798"/>
    <x v="3229"/>
    <b v="1"/>
    <n v="202"/>
    <b v="1"/>
    <s v="theater/plays"/>
    <n v="1.0786500000000001"/>
    <n v="14368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d v="2014-09-30T22:59:00"/>
    <n v="1410840126"/>
    <x v="3230"/>
    <b v="1"/>
    <n v="37"/>
    <b v="1"/>
    <s v="theater/plays"/>
    <n v="1.0988461538461538"/>
    <n v="1221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d v="2016-04-16T17:39:07"/>
    <n v="1458254347"/>
    <x v="3231"/>
    <b v="0"/>
    <n v="28"/>
    <b v="1"/>
    <s v="theater/plays"/>
    <n v="1.61"/>
    <n v="2233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d v="2016-05-03T22:59:00"/>
    <n v="1459711917"/>
    <x v="3232"/>
    <b v="1"/>
    <n v="26"/>
    <b v="1"/>
    <s v="theater/plays"/>
    <n v="1.3120000000000001"/>
    <n v="146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d v="2017-03-02T14:19:15"/>
    <n v="1485890355"/>
    <x v="3233"/>
    <b v="0"/>
    <n v="61"/>
    <b v="1"/>
    <s v="theater/plays"/>
    <n v="1.1879999999999999"/>
    <n v="36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18:31:00"/>
    <n v="1483124208"/>
    <x v="3234"/>
    <b v="0"/>
    <n v="115"/>
    <b v="1"/>
    <s v="theater/plays"/>
    <n v="1.0039275000000001"/>
    <n v="4977.854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3:20:51"/>
    <n v="1464769251"/>
    <x v="3235"/>
    <b v="1"/>
    <n v="181"/>
    <b v="1"/>
    <s v="theater/plays"/>
    <n v="1.0320666666666667"/>
    <n v="9748.354999999999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17:00:33"/>
    <n v="1480370433"/>
    <x v="3236"/>
    <b v="0"/>
    <n v="110"/>
    <b v="1"/>
    <s v="theater/plays"/>
    <n v="1.006"/>
    <n v="17800.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d v="2015-09-28T22:59:00"/>
    <n v="1441452184"/>
    <x v="3237"/>
    <b v="1"/>
    <n v="269"/>
    <b v="1"/>
    <s v="theater/plays"/>
    <n v="1.0078754285714286"/>
    <n v="2769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d v="2015-07-01T07:14:58"/>
    <n v="1433160898"/>
    <x v="3238"/>
    <b v="1"/>
    <n v="79"/>
    <b v="1"/>
    <s v="theater/plays"/>
    <n v="1.1232142857142857"/>
    <n v="19210.3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d v="2015-10-25T18:59:00"/>
    <n v="1443665293"/>
    <x v="3239"/>
    <b v="1"/>
    <n v="104"/>
    <b v="1"/>
    <s v="theater/plays"/>
    <n v="1.0591914022517912"/>
    <n v="4676.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18:00:00"/>
    <n v="1484843948"/>
    <x v="3240"/>
    <b v="0"/>
    <n v="34"/>
    <b v="1"/>
    <s v="theater/plays"/>
    <n v="1.0056666666666667"/>
    <n v="4612.9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1:59:00"/>
    <n v="1410421670"/>
    <x v="3241"/>
    <b v="1"/>
    <n v="167"/>
    <b v="1"/>
    <s v="theater/plays"/>
    <n v="1.1530588235294117"/>
    <n v="640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d v="2014-09-19T13:08:12"/>
    <n v="1408558092"/>
    <x v="3242"/>
    <b v="1"/>
    <n v="183"/>
    <b v="1"/>
    <s v="theater/plays"/>
    <n v="1.273042"/>
    <n v="11265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d v="2015-10-08T19:00:00"/>
    <n v="1442283562"/>
    <x v="3243"/>
    <b v="1"/>
    <n v="71"/>
    <b v="1"/>
    <s v="theater/plays"/>
    <n v="1.028375"/>
    <n v="10478.70999999999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d v="2016-12-01T12:39:42"/>
    <n v="1478018382"/>
    <x v="3244"/>
    <b v="0"/>
    <n v="69"/>
    <b v="1"/>
    <s v="theater/plays"/>
    <n v="1.0293749999999999"/>
    <n v="493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d v="2015-06-11T21:00:00"/>
    <n v="1431354258"/>
    <x v="3245"/>
    <b v="0"/>
    <n v="270"/>
    <b v="1"/>
    <s v="theater/plays"/>
    <n v="1.043047619047619"/>
    <n v="11775.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d v="2015-09-11T22:59:00"/>
    <n v="1439551200"/>
    <x v="3246"/>
    <b v="1"/>
    <n v="193"/>
    <b v="1"/>
    <s v="theater/plays"/>
    <n v="1.1122000000000001"/>
    <n v="165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d v="2015-07-12T05:25:12"/>
    <n v="1434104712"/>
    <x v="3247"/>
    <b v="1"/>
    <n v="57"/>
    <b v="1"/>
    <s v="theater/plays"/>
    <n v="1.0586"/>
    <n v="6884.2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d v="2015-04-04T15:19:17"/>
    <n v="1425590357"/>
    <x v="3248"/>
    <b v="1"/>
    <n v="200"/>
    <b v="1"/>
    <s v="theater/plays"/>
    <n v="1.0079166666666666"/>
    <n v="7370.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d v="2015-06-20T12:55:14"/>
    <n v="1432230914"/>
    <x v="3249"/>
    <b v="1"/>
    <n v="88"/>
    <b v="1"/>
    <s v="theater/plays"/>
    <n v="1.0492727272727274"/>
    <n v="893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3:48:44"/>
    <n v="1412617724"/>
    <x v="3250"/>
    <b v="1"/>
    <n v="213"/>
    <b v="1"/>
    <s v="theater/plays"/>
    <n v="1.01552"/>
    <n v="15579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d v="2015-06-21T12:32:46"/>
    <n v="1432315966"/>
    <x v="3251"/>
    <b v="1"/>
    <n v="20"/>
    <b v="1"/>
    <s v="theater/plays"/>
    <n v="1.1073333333333333"/>
    <n v="13524.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d v="2016-09-07T06:20:40"/>
    <n v="1470655240"/>
    <x v="3252"/>
    <b v="1"/>
    <n v="50"/>
    <b v="1"/>
    <s v="theater/plays"/>
    <n v="1.2782222222222221"/>
    <n v="2268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d v="2016-09-07T22:45:00"/>
    <n v="1471701028"/>
    <x v="3253"/>
    <b v="1"/>
    <n v="115"/>
    <b v="1"/>
    <s v="theater/plays"/>
    <n v="1.0182500000000001"/>
    <n v="11620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5T20:03:29"/>
    <n v="1424743409"/>
    <x v="3254"/>
    <b v="1"/>
    <n v="186"/>
    <b v="1"/>
    <s v="theater/plays"/>
    <n v="1.012576923076923"/>
    <n v="16764.2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3:26:15"/>
    <n v="1410114375"/>
    <x v="3255"/>
    <b v="1"/>
    <n v="18"/>
    <b v="1"/>
    <s v="theater/plays"/>
    <n v="1.75"/>
    <n v="6844.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d v="2015-06-10T22:59:00"/>
    <n v="1432129577"/>
    <x v="3256"/>
    <b v="1"/>
    <n v="176"/>
    <b v="1"/>
    <s v="theater/plays"/>
    <n v="1.2806"/>
    <n v="6665.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08:25:52"/>
    <n v="1485177952"/>
    <x v="3257"/>
    <b v="0"/>
    <n v="41"/>
    <b v="1"/>
    <s v="theater/plays"/>
    <n v="1.0629949999999999"/>
    <n v="7465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d v="2015-01-08T16:17:41"/>
    <n v="1418159861"/>
    <x v="3258"/>
    <b v="1"/>
    <n v="75"/>
    <b v="1"/>
    <s v="theater/plays"/>
    <n v="1.052142857142857"/>
    <n v="4745.49499999999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d v="2016-09-30T22:59:00"/>
    <n v="1472753745"/>
    <x v="3259"/>
    <b v="1"/>
    <n v="97"/>
    <b v="1"/>
    <s v="theater/plays"/>
    <n v="1.0616782608695652"/>
    <n v="15891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d v="2015-11-30T12:08:38"/>
    <n v="1445875718"/>
    <x v="3260"/>
    <b v="1"/>
    <n v="73"/>
    <b v="1"/>
    <s v="theater/plays"/>
    <n v="1.0924"/>
    <n v="14940.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d v="2015-07-16T12:24:36"/>
    <n v="1434475476"/>
    <x v="3261"/>
    <b v="1"/>
    <n v="49"/>
    <b v="1"/>
    <s v="theater/plays"/>
    <n v="1.0045454545454546"/>
    <n v="4388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d v="2014-12-21T23:00:00"/>
    <n v="1416555262"/>
    <x v="3262"/>
    <b v="1"/>
    <n v="134"/>
    <b v="1"/>
    <s v="theater/plays"/>
    <n v="1.0304098360655738"/>
    <n v="794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d v="2015-10-30T16:00:00"/>
    <n v="1444220588"/>
    <x v="3263"/>
    <b v="1"/>
    <n v="68"/>
    <b v="1"/>
    <s v="theater/plays"/>
    <n v="1.121664"/>
    <n v="7687.5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d v="2015-01-28T17:00:00"/>
    <n v="1421089938"/>
    <x v="3264"/>
    <b v="1"/>
    <n v="49"/>
    <b v="1"/>
    <s v="theater/plays"/>
    <n v="1.03"/>
    <n v="2689.5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d v="2015-12-03T12:00:00"/>
    <n v="1446570315"/>
    <x v="3265"/>
    <b v="1"/>
    <n v="63"/>
    <b v="1"/>
    <s v="theater/plays"/>
    <n v="1.64"/>
    <n v="3501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d v="2015-06-12T16:00:00"/>
    <n v="1431435122"/>
    <x v="3266"/>
    <b v="1"/>
    <n v="163"/>
    <b v="1"/>
    <s v="theater/plays"/>
    <n v="1.3128333333333333"/>
    <n v="6152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3:11:00"/>
    <n v="1434564660"/>
    <x v="3267"/>
    <b v="1"/>
    <n v="288"/>
    <b v="1"/>
    <s v="theater/plays"/>
    <n v="1.0209999999999999"/>
    <n v="1159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d v="2016-08-24T16:42:08"/>
    <n v="1470692528"/>
    <x v="3268"/>
    <b v="1"/>
    <n v="42"/>
    <b v="1"/>
    <s v="theater/plays"/>
    <n v="1.28"/>
    <n v="8937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d v="2015-06-16T06:00:00"/>
    <n v="1431509397"/>
    <x v="3269"/>
    <b v="1"/>
    <n v="70"/>
    <b v="1"/>
    <s v="theater/plays"/>
    <n v="1.0149999999999999"/>
    <n v="534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07:47:45"/>
    <n v="1434113265"/>
    <x v="3270"/>
    <b v="1"/>
    <n v="30"/>
    <b v="1"/>
    <s v="theater/plays"/>
    <n v="1.0166666666666666"/>
    <n v="4975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d v="2014-11-02T06:29:35"/>
    <n v="1412332175"/>
    <x v="3271"/>
    <b v="1"/>
    <n v="51"/>
    <b v="1"/>
    <s v="theater/plays"/>
    <n v="1.3"/>
    <n v="189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d v="2015-11-06T08:00:09"/>
    <n v="1444219209"/>
    <x v="3272"/>
    <b v="1"/>
    <n v="145"/>
    <b v="1"/>
    <s v="theater/plays"/>
    <n v="1.5443"/>
    <n v="869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d v="2016-09-14T14:00:00"/>
    <n v="1472498042"/>
    <x v="3273"/>
    <b v="1"/>
    <n v="21"/>
    <b v="1"/>
    <s v="theater/plays"/>
    <n v="1.0740000000000001"/>
    <n v="9869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d v="2016-03-15T16:00:00"/>
    <n v="1454259272"/>
    <x v="3274"/>
    <b v="1"/>
    <n v="286"/>
    <b v="1"/>
    <s v="theater/plays"/>
    <n v="1.0132258064516129"/>
    <n v="10000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d v="2015-02-08T23:30:00"/>
    <n v="1421183271"/>
    <x v="3275"/>
    <b v="1"/>
    <n v="12"/>
    <b v="1"/>
    <s v="theater/plays"/>
    <n v="1.0027777777777778"/>
    <n v="87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d v="2016-03-31T22:59:00"/>
    <n v="1456526879"/>
    <x v="3276"/>
    <b v="1"/>
    <n v="100"/>
    <b v="1"/>
    <s v="theater/plays"/>
    <n v="1.1684444444444444"/>
    <n v="3531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d v="2014-11-18T12:23:26"/>
    <n v="1413735806"/>
    <x v="3277"/>
    <b v="1"/>
    <n v="100"/>
    <b v="1"/>
    <s v="theater/plays"/>
    <n v="1.0860000000000001"/>
    <n v="534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d v="2015-05-30T15:21:43"/>
    <n v="1430425303"/>
    <x v="3278"/>
    <b v="1"/>
    <n v="34"/>
    <b v="1"/>
    <s v="theater/plays"/>
    <n v="1.034"/>
    <n v="4007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3-31T20:27:39"/>
    <n v="1456885659"/>
    <x v="3279"/>
    <b v="0"/>
    <n v="63"/>
    <b v="1"/>
    <s v="theater/plays"/>
    <n v="1.1427586206896552"/>
    <n v="4606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d v="2015-06-01T00:00:00"/>
    <n v="1430158198"/>
    <x v="3280"/>
    <b v="0"/>
    <n v="30"/>
    <b v="1"/>
    <s v="theater/plays"/>
    <n v="1.03"/>
    <n v="434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d v="2015-09-01T19:28:25"/>
    <n v="1438561705"/>
    <x v="3281"/>
    <b v="0"/>
    <n v="47"/>
    <b v="1"/>
    <s v="theater/plays"/>
    <n v="1.216"/>
    <n v="407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8T23:39:48"/>
    <n v="1458103188"/>
    <x v="3282"/>
    <b v="0"/>
    <n v="237"/>
    <b v="1"/>
    <s v="theater/plays"/>
    <n v="1.026467741935484"/>
    <n v="1895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d v="2016-02-10T16:00:00"/>
    <n v="1452448298"/>
    <x v="3283"/>
    <b v="0"/>
    <n v="47"/>
    <b v="1"/>
    <s v="theater/plays"/>
    <n v="1.0475000000000001"/>
    <n v="16329.2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d v="2016-01-29T00:59:00"/>
    <n v="1452546853"/>
    <x v="3284"/>
    <b v="0"/>
    <n v="15"/>
    <b v="1"/>
    <s v="theater/plays"/>
    <n v="1.016"/>
    <n v="1943"/>
    <x v="1"/>
    <x v="6"/>
  </r>
  <r>
    <n v="3285"/>
    <s v="By Morning"/>
    <s v="A new play by Matthew Gasda"/>
    <n v="4999"/>
    <n v="5604"/>
    <x v="0"/>
    <x v="0"/>
    <x v="0"/>
    <n v="1488258000"/>
    <d v="2017-02-28T00:00:00"/>
    <n v="1485556626"/>
    <x v="3285"/>
    <b v="0"/>
    <n v="81"/>
    <b v="1"/>
    <s v="theater/plays"/>
    <n v="1.1210242048409682"/>
    <n v="432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15:09:42"/>
    <n v="1468699782"/>
    <x v="3286"/>
    <b v="0"/>
    <n v="122"/>
    <b v="1"/>
    <s v="theater/plays"/>
    <n v="1.0176666666666667"/>
    <n v="10434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d v="2015-11-28T13:00:28"/>
    <n v="1446573628"/>
    <x v="3287"/>
    <b v="0"/>
    <n v="34"/>
    <b v="1"/>
    <s v="theater/plays"/>
    <n v="1"/>
    <n v="8882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18:00:00"/>
    <n v="1463337315"/>
    <x v="3288"/>
    <b v="0"/>
    <n v="207"/>
    <b v="1"/>
    <s v="theater/plays"/>
    <n v="1.0026489999999999"/>
    <n v="6263.2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d v="2017-02-20T03:50:02"/>
    <n v="1485161402"/>
    <x v="3289"/>
    <b v="0"/>
    <n v="25"/>
    <b v="1"/>
    <s v="theater/plays"/>
    <n v="1.3304200000000002"/>
    <n v="5345.8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d v="2017-03-11T07:21:31"/>
    <n v="1486642891"/>
    <x v="3290"/>
    <b v="0"/>
    <n v="72"/>
    <b v="1"/>
    <s v="theater/plays"/>
    <n v="1.212"/>
    <n v="1544.60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d v="2015-09-16T22:59:00"/>
    <n v="1439743900"/>
    <x v="3291"/>
    <b v="0"/>
    <n v="14"/>
    <b v="1"/>
    <s v="theater/plays"/>
    <n v="1.1399999999999999"/>
    <n v="149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d v="2015-12-04T14:29:08"/>
    <n v="1444069748"/>
    <x v="3292"/>
    <b v="0"/>
    <n v="15"/>
    <b v="1"/>
    <s v="theater/plays"/>
    <n v="2.8613861386138613"/>
    <n v="429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d v="2017-03-04T05:12:32"/>
    <n v="1486030352"/>
    <x v="3293"/>
    <b v="0"/>
    <n v="91"/>
    <b v="1"/>
    <s v="theater/plays"/>
    <n v="1.7044444444444444"/>
    <n v="3979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07:59:14"/>
    <n v="1431867554"/>
    <x v="3294"/>
    <b v="0"/>
    <n v="24"/>
    <b v="1"/>
    <s v="theater/plays"/>
    <n v="1.1833333333333333"/>
    <n v="419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d v="2016-09-26T05:37:09"/>
    <n v="1472294229"/>
    <x v="3295"/>
    <b v="0"/>
    <n v="27"/>
    <b v="1"/>
    <s v="theater/plays"/>
    <n v="1.0285857142857142"/>
    <n v="715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d v="2015-11-22T17:00:00"/>
    <n v="1446401372"/>
    <x v="3296"/>
    <b v="0"/>
    <n v="47"/>
    <b v="1"/>
    <s v="theater/plays"/>
    <n v="1.4406666666666668"/>
    <n v="1440.505000000000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d v="2015-07-27T17:59:00"/>
    <n v="1436380256"/>
    <x v="3297"/>
    <b v="0"/>
    <n v="44"/>
    <b v="1"/>
    <s v="theater/plays"/>
    <n v="1.0007272727272727"/>
    <n v="3832.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d v="2015-09-12T19:00:00"/>
    <n v="1440370768"/>
    <x v="3298"/>
    <b v="0"/>
    <n v="72"/>
    <b v="1"/>
    <s v="theater/plays"/>
    <n v="1.0173000000000001"/>
    <n v="7838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d v="2015-10-14T17:01:03"/>
    <n v="1442268063"/>
    <x v="3299"/>
    <b v="0"/>
    <n v="63"/>
    <b v="1"/>
    <s v="theater/plays"/>
    <n v="1.1619999999999999"/>
    <n v="6829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d v="2015-04-29T12:51:02"/>
    <n v="1428515462"/>
    <x v="3300"/>
    <b v="0"/>
    <n v="88"/>
    <b v="1"/>
    <s v="theater/plays"/>
    <n v="1.3616666666666666"/>
    <n v="3785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d v="2016-08-01T01:59:00"/>
    <n v="1466185176"/>
    <x v="3301"/>
    <b v="0"/>
    <n v="70"/>
    <b v="1"/>
    <s v="theater/plays"/>
    <n v="1.3346666666666667"/>
    <n v="4044.5"/>
    <x v="1"/>
    <x v="6"/>
  </r>
  <r>
    <n v="3302"/>
    <s v="El muro de BorÃ­s KiÃ©n"/>
    <s v="FilosofÃ­a de los anÃ³nimos"/>
    <n v="8400"/>
    <n v="8685"/>
    <x v="0"/>
    <x v="3"/>
    <x v="3"/>
    <n v="1481099176"/>
    <d v="2016-12-07T03:26:16"/>
    <n v="1478507176"/>
    <x v="3302"/>
    <b v="0"/>
    <n v="50"/>
    <b v="1"/>
    <s v="theater/plays"/>
    <n v="1.0339285714285715"/>
    <n v="6344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d v="2015-03-28T09:38:04"/>
    <n v="1424533084"/>
    <x v="3303"/>
    <b v="0"/>
    <n v="35"/>
    <b v="1"/>
    <s v="theater/plays"/>
    <n v="1.1588888888888889"/>
    <n v="5385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d v="2016-12-22T09:59:12"/>
    <n v="1479826752"/>
    <x v="3304"/>
    <b v="0"/>
    <n v="175"/>
    <b v="1"/>
    <s v="theater/plays"/>
    <n v="1.0451666666666666"/>
    <n v="8881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15:32:28"/>
    <n v="1435782748"/>
    <x v="3305"/>
    <b v="0"/>
    <n v="20"/>
    <b v="1"/>
    <s v="theater/plays"/>
    <n v="1.0202500000000001"/>
    <n v="9879.2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09T22:00:00"/>
    <n v="1462252542"/>
    <x v="3306"/>
    <b v="0"/>
    <n v="54"/>
    <b v="1"/>
    <s v="theater/plays"/>
    <n v="1.7533333333333334"/>
    <n v="3355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d v="2016-05-14T20:22:19"/>
    <n v="1460683339"/>
    <x v="3307"/>
    <b v="0"/>
    <n v="20"/>
    <b v="1"/>
    <s v="theater/plays"/>
    <n v="1.0668"/>
    <n v="1848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d v="2016-04-13T16:02:45"/>
    <n v="1458766965"/>
    <x v="3308"/>
    <b v="0"/>
    <n v="57"/>
    <b v="1"/>
    <s v="theater/plays"/>
    <n v="1.2228571428571429"/>
    <n v="2673.4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d v="2016-10-16T10:36:18"/>
    <n v="1473953778"/>
    <x v="3309"/>
    <b v="0"/>
    <n v="31"/>
    <b v="1"/>
    <s v="theater/plays"/>
    <n v="1.5942857142857143"/>
    <n v="2419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d v="2015-10-06T17:17:05"/>
    <n v="1441577825"/>
    <x v="3310"/>
    <b v="0"/>
    <n v="31"/>
    <b v="1"/>
    <s v="theater/plays"/>
    <n v="1.0007692307692309"/>
    <n v="3531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2:00:10"/>
    <n v="1442473210"/>
    <x v="3311"/>
    <b v="0"/>
    <n v="45"/>
    <b v="1"/>
    <s v="theater/plays"/>
    <n v="1.0984"/>
    <n v="462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d v="2016-11-11T17:00:00"/>
    <n v="1477077946"/>
    <x v="3312"/>
    <b v="0"/>
    <n v="41"/>
    <b v="1"/>
    <s v="theater/plays"/>
    <n v="1.0004"/>
    <n v="2623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d v="2016-01-26T20:00:00"/>
    <n v="1452664317"/>
    <x v="3313"/>
    <b v="0"/>
    <n v="29"/>
    <b v="1"/>
    <s v="theater/plays"/>
    <n v="1.1605000000000001"/>
    <n v="24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d v="2015-05-08T15:05:00"/>
    <n v="1428733511"/>
    <x v="3314"/>
    <b v="0"/>
    <n v="58"/>
    <b v="1"/>
    <s v="theater/plays"/>
    <n v="2.1074999999999999"/>
    <n v="2003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d v="2016-05-06T02:17:21"/>
    <n v="1459927041"/>
    <x v="3315"/>
    <b v="0"/>
    <n v="89"/>
    <b v="1"/>
    <s v="theater/plays"/>
    <n v="1.1000000000000001"/>
    <n v="304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08:54:00"/>
    <n v="1404680075"/>
    <x v="3316"/>
    <b v="0"/>
    <n v="125"/>
    <b v="1"/>
    <s v="theater/plays"/>
    <n v="1.0008673425918038"/>
    <n v="8073.5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d v="2016-06-07T19:57:04"/>
    <n v="1462755424"/>
    <x v="3317"/>
    <b v="0"/>
    <n v="18"/>
    <b v="1"/>
    <s v="theater/plays"/>
    <n v="1.0619047619047619"/>
    <n v="6431.09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d v="2016-04-10T21:30:00"/>
    <n v="1456902893"/>
    <x v="3318"/>
    <b v="0"/>
    <n v="32"/>
    <b v="1"/>
    <s v="theater/plays"/>
    <n v="1.256"/>
    <n v="1813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d v="2015-01-31T09:03:06"/>
    <n v="1418824986"/>
    <x v="3319"/>
    <b v="0"/>
    <n v="16"/>
    <b v="1"/>
    <s v="theater/plays"/>
    <n v="1.08"/>
    <n v="152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d v="2016-06-21T20:05:57"/>
    <n v="1463965557"/>
    <x v="3320"/>
    <b v="0"/>
    <n v="38"/>
    <b v="1"/>
    <s v="theater/plays"/>
    <n v="1.01"/>
    <n v="153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d v="2014-10-15T22:59:00"/>
    <n v="1412216665"/>
    <x v="3321"/>
    <b v="0"/>
    <n v="15"/>
    <b v="1"/>
    <s v="theater/plays"/>
    <n v="1.0740000000000001"/>
    <n v="153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d v="2016-06-21T22:55:00"/>
    <n v="1464653696"/>
    <x v="3322"/>
    <b v="0"/>
    <n v="23"/>
    <b v="1"/>
    <s v="theater/plays"/>
    <n v="1.0151515151515151"/>
    <n v="1943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3:46:48"/>
    <n v="1472201208"/>
    <x v="3323"/>
    <b v="0"/>
    <n v="49"/>
    <b v="1"/>
    <s v="theater/plays"/>
    <n v="1.2589999999999999"/>
    <n v="2304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d v="2016-06-05T08:59:50"/>
    <n v="1463925590"/>
    <x v="3324"/>
    <b v="0"/>
    <n v="10"/>
    <b v="1"/>
    <s v="theater/plays"/>
    <n v="1.0166666666666666"/>
    <n v="139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d v="2015-04-05T12:51:17"/>
    <n v="1425235877"/>
    <x v="3325"/>
    <b v="0"/>
    <n v="15"/>
    <b v="1"/>
    <s v="theater/plays"/>
    <n v="1.125"/>
    <n v="987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d v="2015-03-08T11:08:25"/>
    <n v="1423242505"/>
    <x v="3326"/>
    <b v="0"/>
    <n v="57"/>
    <b v="1"/>
    <s v="theater/plays"/>
    <n v="1.0137499999999999"/>
    <n v="42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d v="2016-05-08T03:59:26"/>
    <n v="1460105966"/>
    <x v="3327"/>
    <b v="0"/>
    <n v="33"/>
    <b v="1"/>
    <s v="theater/plays"/>
    <n v="1.0125"/>
    <n v="446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4T20:00:00"/>
    <n v="1404308883"/>
    <x v="3328"/>
    <b v="0"/>
    <n v="9"/>
    <b v="1"/>
    <s v="theater/plays"/>
    <n v="1.4638888888888888"/>
    <n v="1722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d v="2014-07-27T18:00:00"/>
    <n v="1405583108"/>
    <x v="3329"/>
    <b v="0"/>
    <n v="26"/>
    <b v="1"/>
    <s v="theater/plays"/>
    <n v="1.1679999999999999"/>
    <n v="1901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d v="2015-04-01T15:17:48"/>
    <n v="1425331068"/>
    <x v="3330"/>
    <b v="0"/>
    <n v="69"/>
    <b v="1"/>
    <s v="theater/plays"/>
    <n v="1.0626666666666666"/>
    <n v="138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d v="2015-10-06T11:44:46"/>
    <n v="1441125886"/>
    <x v="3331"/>
    <b v="0"/>
    <n v="65"/>
    <b v="1"/>
    <s v="theater/plays"/>
    <n v="1.0451999999999999"/>
    <n v="341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d v="2014-07-19T15:38:50"/>
    <n v="1403210330"/>
    <x v="3332"/>
    <b v="0"/>
    <n v="83"/>
    <b v="1"/>
    <s v="theater/plays"/>
    <n v="1"/>
    <n v="561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d v="2015-06-15T11:14:40"/>
    <n v="1432484080"/>
    <x v="3333"/>
    <b v="0"/>
    <n v="111"/>
    <b v="1"/>
    <s v="theater/plays"/>
    <n v="1.0457142857142858"/>
    <n v="483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d v="2015-07-30T07:30:22"/>
    <n v="1435667422"/>
    <x v="3334"/>
    <b v="0"/>
    <n v="46"/>
    <b v="1"/>
    <s v="theater/plays"/>
    <n v="1.3862051149573753"/>
    <n v="45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d v="2014-08-03T18:00:00"/>
    <n v="1404749446"/>
    <x v="3335"/>
    <b v="0"/>
    <n v="63"/>
    <b v="1"/>
    <s v="theater/plays"/>
    <n v="1.0032000000000001"/>
    <n v="5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d v="2016-04-05T03:34:06"/>
    <n v="1457429646"/>
    <x v="3336"/>
    <b v="0"/>
    <n v="9"/>
    <b v="1"/>
    <s v="theater/plays"/>
    <n v="1"/>
    <n v="263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d v="2014-10-10T16:00:00"/>
    <n v="1411109167"/>
    <x v="3337"/>
    <b v="0"/>
    <n v="34"/>
    <b v="1"/>
    <s v="theater/plays"/>
    <n v="1.1020000000000001"/>
    <n v="1502.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d v="2017-02-24T08:48:00"/>
    <n v="1486129680"/>
    <x v="3338"/>
    <b v="0"/>
    <n v="112"/>
    <b v="1"/>
    <s v="theater/plays"/>
    <n v="1.0218"/>
    <n v="904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d v="2016-07-28T10:58:38"/>
    <n v="1467129518"/>
    <x v="3339"/>
    <b v="0"/>
    <n v="47"/>
    <b v="1"/>
    <s v="theater/plays"/>
    <n v="1.0435000000000001"/>
    <n v="1183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d v="2016-12-06T18:22:34"/>
    <n v="1478906554"/>
    <x v="3340"/>
    <b v="0"/>
    <n v="38"/>
    <b v="1"/>
    <s v="theater/plays"/>
    <n v="1.3816666666666666"/>
    <n v="6246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2:00:00"/>
    <n v="1463771421"/>
    <x v="3341"/>
    <b v="0"/>
    <n v="28"/>
    <b v="1"/>
    <s v="theater/plays"/>
    <n v="1"/>
    <n v="3747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d v="2015-03-31T23:59:00"/>
    <n v="1425020810"/>
    <x v="3342"/>
    <b v="0"/>
    <n v="78"/>
    <b v="1"/>
    <s v="theater/plays"/>
    <n v="1.0166666666666666"/>
    <n v="472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d v="2016-04-13T08:18:00"/>
    <n v="1458770384"/>
    <x v="3343"/>
    <b v="0"/>
    <n v="23"/>
    <b v="1"/>
    <s v="theater/plays"/>
    <n v="1.7142857142857142"/>
    <n v="36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d v="2014-08-29T23:48:13"/>
    <n v="1406782093"/>
    <x v="3344"/>
    <b v="0"/>
    <n v="40"/>
    <b v="1"/>
    <s v="theater/plays"/>
    <n v="1.0144444444444445"/>
    <n v="288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d v="2015-04-17T19:37:00"/>
    <n v="1424226768"/>
    <x v="3345"/>
    <b v="0"/>
    <n v="13"/>
    <b v="1"/>
    <s v="theater/plays"/>
    <n v="1.3"/>
    <n v="2607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d v="2015-02-25T19:35:10"/>
    <n v="1424306110"/>
    <x v="3346"/>
    <b v="0"/>
    <n v="18"/>
    <b v="1"/>
    <s v="theater/plays"/>
    <n v="1.1000000000000001"/>
    <n v="11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d v="2016-05-08T16:00:00"/>
    <n v="1461503654"/>
    <x v="3347"/>
    <b v="0"/>
    <n v="22"/>
    <b v="1"/>
    <s v="theater/plays"/>
    <n v="1.1944999999999999"/>
    <n v="2019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d v="2016-04-29T22:59:00"/>
    <n v="1459949080"/>
    <x v="3348"/>
    <b v="0"/>
    <n v="79"/>
    <b v="1"/>
    <s v="theater/plays"/>
    <n v="1.002909090909091"/>
    <n v="3952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2:00:00"/>
    <n v="1463971172"/>
    <x v="3349"/>
    <b v="0"/>
    <n v="14"/>
    <b v="1"/>
    <s v="theater/plays"/>
    <n v="1.534"/>
    <n v="352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d v="2015-11-29T18:00:00"/>
    <n v="1445791811"/>
    <x v="3350"/>
    <b v="0"/>
    <n v="51"/>
    <b v="1"/>
    <s v="theater/plays"/>
    <n v="1.0442857142857143"/>
    <n v="2594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d v="2014-07-23T06:00:00"/>
    <n v="1402910965"/>
    <x v="3351"/>
    <b v="0"/>
    <n v="54"/>
    <b v="1"/>
    <s v="theater/plays"/>
    <n v="1.0109999999999999"/>
    <n v="43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d v="2016-07-01T18:00:00"/>
    <n v="1462492178"/>
    <x v="3352"/>
    <b v="0"/>
    <n v="70"/>
    <b v="1"/>
    <s v="theater/plays"/>
    <n v="1.0751999999999999"/>
    <n v="5215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d v="2016-05-02T18:00:00"/>
    <n v="1461061350"/>
    <x v="3353"/>
    <b v="0"/>
    <n v="44"/>
    <b v="1"/>
    <s v="theater/plays"/>
    <n v="3.15"/>
    <n v="3475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d v="2015-10-28T23:01:00"/>
    <n v="1443029206"/>
    <x v="3354"/>
    <b v="0"/>
    <n v="55"/>
    <b v="1"/>
    <s v="theater/plays"/>
    <n v="1.0193333333333334"/>
    <n v="231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d v="2016-05-10T06:17:00"/>
    <n v="1461941527"/>
    <x v="3355"/>
    <b v="0"/>
    <n v="15"/>
    <b v="1"/>
    <s v="theater/plays"/>
    <n v="1.2628571428571429"/>
    <n v="26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d v="2016-07-15T14:34:32"/>
    <n v="1466019272"/>
    <x v="3356"/>
    <b v="0"/>
    <n v="27"/>
    <b v="1"/>
    <s v="theater/plays"/>
    <n v="1.014"/>
    <n v="1865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d v="2014-08-01T05:01:50"/>
    <n v="1404295310"/>
    <x v="3357"/>
    <b v="0"/>
    <n v="21"/>
    <b v="1"/>
    <s v="theater/plays"/>
    <n v="1.01"/>
    <n v="177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d v="2014-11-19T03:27:59"/>
    <n v="1413790079"/>
    <x v="3358"/>
    <b v="0"/>
    <n v="162"/>
    <b v="1"/>
    <s v="theater/plays"/>
    <n v="1.0299"/>
    <n v="615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d v="2017-02-24T20:22:14"/>
    <n v="1484097734"/>
    <x v="3359"/>
    <b v="0"/>
    <n v="23"/>
    <b v="1"/>
    <s v="theater/plays"/>
    <n v="1.0625"/>
    <n v="7274.5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d v="2016-12-14T10:59:00"/>
    <n v="1479866343"/>
    <x v="3360"/>
    <b v="0"/>
    <n v="72"/>
    <b v="1"/>
    <s v="theater/plays"/>
    <n v="1.0137777777777779"/>
    <n v="668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d v="2014-09-01T10:59:00"/>
    <n v="1408062990"/>
    <x v="3361"/>
    <b v="0"/>
    <n v="68"/>
    <b v="1"/>
    <s v="theater/plays"/>
    <n v="1.1346000000000001"/>
    <n v="7398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d v="2015-03-06T23:55:00"/>
    <n v="1424484717"/>
    <x v="3362"/>
    <b v="0"/>
    <n v="20"/>
    <b v="1"/>
    <s v="theater/plays"/>
    <n v="2.1800000000000002"/>
    <n v="3381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d v="2014-08-19T11:00:00"/>
    <n v="1406831445"/>
    <x v="3363"/>
    <b v="0"/>
    <n v="26"/>
    <b v="1"/>
    <s v="theater/plays"/>
    <n v="1.0141935483870967"/>
    <n v="447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d v="2016-03-15T16:00:00"/>
    <n v="1456183649"/>
    <x v="3364"/>
    <b v="0"/>
    <n v="72"/>
    <b v="1"/>
    <s v="theater/plays"/>
    <n v="1.0593333333333332"/>
    <n v="551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d v="2015-12-12T21:26:32"/>
    <n v="1447381592"/>
    <x v="3365"/>
    <b v="0"/>
    <n v="3"/>
    <b v="1"/>
    <s v="theater/plays"/>
    <n v="1.04"/>
    <n v="288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d v="2015-05-12T20:37:17"/>
    <n v="1428889037"/>
    <x v="3366"/>
    <b v="0"/>
    <n v="18"/>
    <b v="1"/>
    <s v="theater/plays"/>
    <n v="2.21"/>
    <n v="185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d v="2015-08-01T17:24:54"/>
    <n v="1436307894"/>
    <x v="3367"/>
    <b v="0"/>
    <n v="30"/>
    <b v="1"/>
    <s v="theater/plays"/>
    <n v="1.1866666666666668"/>
    <n v="997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d v="2015-01-01T00:00:00"/>
    <n v="1416977259"/>
    <x v="3368"/>
    <b v="0"/>
    <n v="23"/>
    <b v="1"/>
    <s v="theater/plays"/>
    <n v="1.046"/>
    <n v="96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d v="2017-01-14T19:59:40"/>
    <n v="1479257980"/>
    <x v="3369"/>
    <b v="0"/>
    <n v="54"/>
    <b v="1"/>
    <s v="theater/plays"/>
    <n v="1.0389999999999999"/>
    <n v="3120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d v="2016-12-17T03:00:00"/>
    <n v="1479283285"/>
    <x v="3370"/>
    <b v="0"/>
    <n v="26"/>
    <b v="1"/>
    <s v="theater/plays"/>
    <n v="1.1773333333333333"/>
    <n v="3480.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d v="2015-12-02T15:59:25"/>
    <n v="1446670765"/>
    <x v="3371"/>
    <b v="0"/>
    <n v="9"/>
    <b v="1"/>
    <s v="theater/plays"/>
    <n v="1.385"/>
    <n v="1021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d v="2014-08-24T23:59:00"/>
    <n v="1407157756"/>
    <x v="3372"/>
    <b v="0"/>
    <n v="27"/>
    <b v="1"/>
    <s v="theater/plays"/>
    <n v="1.0349999999999999"/>
    <n v="65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d v="2015-07-18T11:00:00"/>
    <n v="1435177840"/>
    <x v="3373"/>
    <b v="0"/>
    <n v="30"/>
    <b v="1"/>
    <s v="theater/plays"/>
    <n v="1.0024999999999999"/>
    <n v="152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d v="2015-10-28T12:33:36"/>
    <n v="1443461616"/>
    <x v="3374"/>
    <b v="0"/>
    <n v="52"/>
    <b v="1"/>
    <s v="theater/plays"/>
    <n v="1.0657142857142856"/>
    <n v="2867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d v="2014-05-18T09:39:33"/>
    <n v="1399387173"/>
    <x v="3375"/>
    <b v="0"/>
    <n v="17"/>
    <b v="1"/>
    <s v="theater/plays"/>
    <n v="1"/>
    <n v="33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d v="2015-04-25T10:49:54"/>
    <n v="1424796594"/>
    <x v="3376"/>
    <b v="0"/>
    <n v="19"/>
    <b v="1"/>
    <s v="theater/plays"/>
    <n v="1.0001249999999999"/>
    <n v="55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1:56:00"/>
    <n v="1424280899"/>
    <x v="3377"/>
    <b v="0"/>
    <n v="77"/>
    <b v="1"/>
    <s v="theater/plays"/>
    <n v="1.0105"/>
    <n v="8042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08:08:00"/>
    <n v="1407400306"/>
    <x v="3378"/>
    <b v="0"/>
    <n v="21"/>
    <b v="1"/>
    <s v="theater/plays"/>
    <n v="1.0763636363636364"/>
    <n v="433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d v="2015-08-26T18:00:00"/>
    <n v="1439122800"/>
    <x v="3379"/>
    <b v="0"/>
    <n v="38"/>
    <b v="1"/>
    <s v="theater/plays"/>
    <n v="1.0365"/>
    <n v="1332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18:52:58"/>
    <n v="1414277578"/>
    <x v="3380"/>
    <b v="0"/>
    <n v="28"/>
    <b v="1"/>
    <s v="theater/plays"/>
    <n v="1.0443333333333333"/>
    <n v="260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0T22:26:23"/>
    <n v="1423455983"/>
    <x v="3381"/>
    <b v="0"/>
    <n v="48"/>
    <b v="1"/>
    <s v="theater/plays"/>
    <n v="1.0225"/>
    <n v="3611.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d v="2016-08-01T17:59:00"/>
    <n v="1467973256"/>
    <x v="3382"/>
    <b v="0"/>
    <n v="46"/>
    <b v="1"/>
    <s v="theater/plays"/>
    <n v="1.0074285714285713"/>
    <n v="380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d v="2016-06-23T13:47:00"/>
    <n v="1464979620"/>
    <x v="3383"/>
    <b v="0"/>
    <n v="30"/>
    <b v="1"/>
    <s v="theater/plays"/>
    <n v="1.1171428571428572"/>
    <n v="2740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d v="2015-11-20T22:00:00"/>
    <n v="1444874768"/>
    <x v="3384"/>
    <b v="0"/>
    <n v="64"/>
    <b v="1"/>
    <s v="theater/plays"/>
    <n v="1.0001100000000001"/>
    <n v="3977.8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d v="2014-12-10T15:49:12"/>
    <n v="1415652552"/>
    <x v="3385"/>
    <b v="0"/>
    <n v="15"/>
    <b v="1"/>
    <s v="theater/plays"/>
    <n v="1"/>
    <n v="4000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d v="2014-12-03T10:28:26"/>
    <n v="1415028506"/>
    <x v="3386"/>
    <b v="0"/>
    <n v="41"/>
    <b v="1"/>
    <s v="theater/plays"/>
    <n v="1.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d v="2014-12-14T13:18:08"/>
    <n v="1415125088"/>
    <x v="3387"/>
    <b v="0"/>
    <n v="35"/>
    <b v="1"/>
    <s v="theater/plays"/>
    <n v="1.1686666666666667"/>
    <n v="280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d v="2015-06-18T06:04:01"/>
    <n v="1432033441"/>
    <x v="3388"/>
    <b v="0"/>
    <n v="45"/>
    <b v="1"/>
    <s v="theater/plays"/>
    <n v="1.038"/>
    <n v="2531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d v="2016-06-03T08:31:22"/>
    <n v="1462368682"/>
    <x v="3389"/>
    <b v="0"/>
    <n v="62"/>
    <b v="1"/>
    <s v="theater/plays"/>
    <n v="1.145"/>
    <n v="6503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3:35:45"/>
    <n v="1403721345"/>
    <x v="3390"/>
    <b v="0"/>
    <n v="22"/>
    <b v="1"/>
    <s v="theater/plays"/>
    <n v="1.024"/>
    <n v="64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d v="2014-08-08T17:28:00"/>
    <n v="1404997548"/>
    <x v="3391"/>
    <b v="0"/>
    <n v="18"/>
    <b v="1"/>
    <s v="theater/plays"/>
    <n v="2.23"/>
    <n v="1325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15:17:35"/>
    <n v="1458245855"/>
    <x v="3392"/>
    <b v="0"/>
    <n v="12"/>
    <b v="1"/>
    <s v="theater/plays"/>
    <n v="1"/>
    <n v="807.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d v="2014-11-05T19:46:00"/>
    <n v="1413065230"/>
    <x v="3393"/>
    <b v="0"/>
    <n v="44"/>
    <b v="1"/>
    <s v="theater/plays"/>
    <n v="1.0580000000000001"/>
    <n v="10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d v="2014-07-27T09:17:25"/>
    <n v="1403878645"/>
    <x v="3394"/>
    <b v="0"/>
    <n v="27"/>
    <b v="1"/>
    <s v="theater/plays"/>
    <n v="1.4236363636363636"/>
    <n v="118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d v="2015-05-30T13:10:00"/>
    <n v="1431795944"/>
    <x v="3395"/>
    <b v="0"/>
    <n v="38"/>
    <b v="1"/>
    <s v="theater/plays"/>
    <n v="1.84"/>
    <n v="851.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d v="2014-05-31T22:59:00"/>
    <n v="1399286589"/>
    <x v="3396"/>
    <b v="0"/>
    <n v="28"/>
    <b v="1"/>
    <s v="theater/plays"/>
    <n v="1.0433333333333332"/>
    <n v="124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d v="2016-02-18T17:00:00"/>
    <n v="1452338929"/>
    <x v="3397"/>
    <b v="0"/>
    <n v="24"/>
    <b v="1"/>
    <s v="theater/plays"/>
    <n v="1.1200000000000001"/>
    <n v="922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d v="2014-11-21T12:00:00"/>
    <n v="1414605776"/>
    <x v="3398"/>
    <b v="0"/>
    <n v="65"/>
    <b v="1"/>
    <s v="theater/plays"/>
    <n v="1.1107499999999999"/>
    <n v="236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d v="2015-02-21T17:05:25"/>
    <n v="1421964325"/>
    <x v="3399"/>
    <b v="0"/>
    <n v="46"/>
    <b v="1"/>
    <s v="theater/plays"/>
    <n v="1.0375000000000001"/>
    <n v="284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17:53:34"/>
    <n v="1405378414"/>
    <x v="3400"/>
    <b v="0"/>
    <n v="85"/>
    <b v="1"/>
    <s v="theater/plays"/>
    <n v="1.0041"/>
    <n v="564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2:22:26"/>
    <n v="1436376146"/>
    <x v="3401"/>
    <b v="0"/>
    <n v="66"/>
    <b v="1"/>
    <s v="theater/plays"/>
    <n v="1.0186206896551724"/>
    <n v="6497.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1T21:31:00"/>
    <n v="1444747843"/>
    <x v="3402"/>
    <b v="0"/>
    <n v="165"/>
    <b v="1"/>
    <s v="theater/plays"/>
    <n v="1.0976666666666666"/>
    <n v="9709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d v="2015-06-25T06:05:24"/>
    <n v="1432638324"/>
    <x v="3403"/>
    <b v="0"/>
    <n v="17"/>
    <b v="1"/>
    <s v="theater/plays"/>
    <n v="1"/>
    <n v="9232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d v="2015-06-17T07:05:02"/>
    <n v="1432814702"/>
    <x v="3404"/>
    <b v="0"/>
    <n v="3"/>
    <b v="1"/>
    <s v="theater/plays"/>
    <n v="1.22"/>
    <n v="130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d v="2016-03-01T18:59:00"/>
    <n v="1455063886"/>
    <x v="3405"/>
    <b v="0"/>
    <n v="17"/>
    <b v="1"/>
    <s v="theater/plays"/>
    <n v="1.3757142857142857"/>
    <n v="54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d v="2014-07-16T06:49:36"/>
    <n v="1401623376"/>
    <x v="3406"/>
    <b v="0"/>
    <n v="91"/>
    <b v="1"/>
    <s v="theater/plays"/>
    <n v="1.0031000000000001"/>
    <n v="5256.2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d v="2014-07-06T05:08:09"/>
    <n v="1402049289"/>
    <x v="3407"/>
    <b v="0"/>
    <n v="67"/>
    <b v="1"/>
    <s v="theater/plays"/>
    <n v="1.071"/>
    <n v="6086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d v="2014-07-18T18:48:24"/>
    <n v="1403135304"/>
    <x v="3408"/>
    <b v="0"/>
    <n v="18"/>
    <b v="1"/>
    <s v="theater/plays"/>
    <n v="2.11"/>
    <n v="1598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d v="2016-07-31T15:58:00"/>
    <n v="1466710358"/>
    <x v="3409"/>
    <b v="0"/>
    <n v="21"/>
    <b v="1"/>
    <s v="theater/plays"/>
    <n v="1.236"/>
    <n v="836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d v="2016-06-06T02:00:00"/>
    <n v="1462841990"/>
    <x v="3410"/>
    <b v="0"/>
    <n v="40"/>
    <b v="1"/>
    <s v="theater/plays"/>
    <n v="1.085"/>
    <n v="1936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d v="2015-10-07T19:32:52"/>
    <n v="1442536372"/>
    <x v="3411"/>
    <b v="0"/>
    <n v="78"/>
    <b v="1"/>
    <s v="theater/plays"/>
    <n v="1.0356666666666667"/>
    <n v="939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d v="2014-09-27T18:01:02"/>
    <n v="1409266862"/>
    <x v="3412"/>
    <b v="0"/>
    <n v="26"/>
    <b v="1"/>
    <s v="theater/plays"/>
    <n v="1"/>
    <n v="9267.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d v="2015-02-27T23:59:00"/>
    <n v="1424280938"/>
    <x v="3413"/>
    <b v="0"/>
    <n v="14"/>
    <b v="1"/>
    <s v="theater/plays"/>
    <n v="1.3"/>
    <n v="182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d v="2016-12-01T02:59:00"/>
    <n v="1478030325"/>
    <x v="3414"/>
    <b v="0"/>
    <n v="44"/>
    <b v="1"/>
    <s v="theater/plays"/>
    <n v="1.0349999999999999"/>
    <n v="1877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d v="2016-04-17T18:30:00"/>
    <n v="1459999656"/>
    <x v="3415"/>
    <b v="0"/>
    <n v="9"/>
    <b v="1"/>
    <s v="theater/plays"/>
    <n v="1"/>
    <n v="1652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3:30:00"/>
    <n v="1427363645"/>
    <x v="3416"/>
    <b v="0"/>
    <n v="30"/>
    <b v="1"/>
    <s v="theater/plays"/>
    <n v="1.196"/>
    <n v="24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d v="2014-10-25T19:43:00"/>
    <n v="1410558948"/>
    <x v="3417"/>
    <b v="0"/>
    <n v="45"/>
    <b v="1"/>
    <s v="theater/plays"/>
    <n v="1.0000058823529412"/>
    <n v="3242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d v="2014-05-23T15:01:47"/>
    <n v="1398283307"/>
    <x v="3418"/>
    <b v="0"/>
    <n v="56"/>
    <b v="1"/>
    <s v="theater/plays"/>
    <n v="1.00875"/>
    <n v="2867.50500000000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d v="2016-04-06T16:30:00"/>
    <n v="1458416585"/>
    <x v="3419"/>
    <b v="0"/>
    <n v="46"/>
    <b v="1"/>
    <s v="theater/plays"/>
    <n v="1.0654545454545454"/>
    <n v="3482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d v="2016-02-13T19:00:00"/>
    <n v="1454638202"/>
    <x v="3420"/>
    <b v="0"/>
    <n v="34"/>
    <b v="1"/>
    <s v="theater/plays"/>
    <n v="1.38"/>
    <n v="194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d v="2015-03-04T13:59:23"/>
    <n v="1422903563"/>
    <x v="3421"/>
    <b v="0"/>
    <n v="98"/>
    <b v="1"/>
    <s v="theater/plays"/>
    <n v="1.0115000000000001"/>
    <n v="5540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d v="2015-12-13T19:00:00"/>
    <n v="1447594176"/>
    <x v="3422"/>
    <b v="0"/>
    <n v="46"/>
    <b v="1"/>
    <s v="theater/plays"/>
    <n v="1.091"/>
    <n v="669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d v="2015-04-24T16:52:21"/>
    <n v="1427320341"/>
    <x v="3423"/>
    <b v="0"/>
    <n v="10"/>
    <b v="1"/>
    <s v="theater/plays"/>
    <n v="1.4"/>
    <n v="1811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d v="2015-02-05T01:59:00"/>
    <n v="1421252084"/>
    <x v="3424"/>
    <b v="0"/>
    <n v="76"/>
    <b v="1"/>
    <s v="theater/plays"/>
    <n v="1.0358333333333334"/>
    <n v="3282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09:48:56"/>
    <n v="1409669336"/>
    <x v="3425"/>
    <b v="0"/>
    <n v="104"/>
    <b v="1"/>
    <s v="theater/plays"/>
    <n v="1.0297033333333332"/>
    <n v="18553.0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d v="2014-09-20T21:00:00"/>
    <n v="1409620903"/>
    <x v="3426"/>
    <b v="0"/>
    <n v="87"/>
    <b v="1"/>
    <s v="theater/plays"/>
    <n v="1.0813333333333333"/>
    <n v="17473.0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d v="2014-07-02T10:29:12"/>
    <n v="1401722952"/>
    <x v="3427"/>
    <b v="0"/>
    <n v="29"/>
    <b v="1"/>
    <s v="theater/plays"/>
    <n v="1"/>
    <n v="2777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d v="2015-02-28T12:00:00"/>
    <n v="1422983847"/>
    <x v="3428"/>
    <b v="0"/>
    <n v="51"/>
    <b v="1"/>
    <s v="theater/plays"/>
    <n v="1.0275000000000001"/>
    <n v="177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d v="2016-11-01T19:31:01"/>
    <n v="1476837061"/>
    <x v="3429"/>
    <b v="0"/>
    <n v="12"/>
    <b v="1"/>
    <s v="theater/plays"/>
    <n v="1.3"/>
    <n v="11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17:41:41"/>
    <n v="1404168101"/>
    <x v="3430"/>
    <b v="0"/>
    <n v="72"/>
    <b v="1"/>
    <s v="theater/plays"/>
    <n v="1.0854949999999999"/>
    <n v="1182.9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d v="2014-08-18T12:32:33"/>
    <n v="1405791153"/>
    <x v="3431"/>
    <b v="0"/>
    <n v="21"/>
    <b v="1"/>
    <s v="theater/plays"/>
    <n v="1"/>
    <n v="2085.494999999999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d v="2016-02-05T17:00:00"/>
    <n v="1452520614"/>
    <x v="3432"/>
    <b v="0"/>
    <n v="42"/>
    <b v="1"/>
    <s v="theater/plays"/>
    <n v="1.0965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d v="2014-06-16T22:00:00"/>
    <n v="1400290255"/>
    <x v="3433"/>
    <b v="0"/>
    <n v="71"/>
    <b v="1"/>
    <s v="theater/plays"/>
    <n v="1.0026315789473683"/>
    <n v="585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d v="2014-07-10T04:07:49"/>
    <n v="1402391269"/>
    <x v="3434"/>
    <b v="0"/>
    <n v="168"/>
    <b v="1"/>
    <s v="theater/plays"/>
    <n v="1.0555000000000001"/>
    <n v="1004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6T22:00:00"/>
    <n v="1469112493"/>
    <x v="3435"/>
    <b v="0"/>
    <n v="19"/>
    <b v="1"/>
    <s v="theater/plays"/>
    <n v="1.1200000000000001"/>
    <n v="5837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1:28:00"/>
    <n v="1406811593"/>
    <x v="3436"/>
    <b v="0"/>
    <n v="37"/>
    <b v="1"/>
    <s v="theater/plays"/>
    <n v="1.0589999999999999"/>
    <n v="320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2:03:40"/>
    <n v="1437411820"/>
    <x v="3437"/>
    <b v="0"/>
    <n v="36"/>
    <b v="1"/>
    <s v="theater/plays"/>
    <n v="1.01"/>
    <n v="4162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d v="2015-05-02T16:00:00"/>
    <n v="1428358567"/>
    <x v="3438"/>
    <b v="0"/>
    <n v="14"/>
    <b v="1"/>
    <s v="theater/plays"/>
    <n v="1.042"/>
    <n v="2817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d v="2016-01-18T23:59:00"/>
    <n v="1452030730"/>
    <x v="3439"/>
    <b v="0"/>
    <n v="18"/>
    <b v="1"/>
    <s v="theater/plays"/>
    <n v="1.3467833333333334"/>
    <n v="2110.5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d v="2014-07-11T11:15:00"/>
    <n v="1403146628"/>
    <x v="3440"/>
    <b v="0"/>
    <n v="82"/>
    <b v="1"/>
    <s v="theater/plays"/>
    <n v="1.052184"/>
    <n v="3438.5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d v="2015-11-13T15:17:00"/>
    <n v="1445077121"/>
    <x v="3441"/>
    <b v="0"/>
    <n v="43"/>
    <b v="1"/>
    <s v="theater/plays"/>
    <n v="1.026"/>
    <n v="3912.9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d v="2015-05-30T15:11:12"/>
    <n v="1430424672"/>
    <x v="3442"/>
    <b v="0"/>
    <n v="8"/>
    <b v="1"/>
    <s v="theater/plays"/>
    <n v="1"/>
    <n v="1407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d v="2014-09-09T07:35:46"/>
    <n v="1407674146"/>
    <x v="3443"/>
    <b v="0"/>
    <n v="45"/>
    <b v="1"/>
    <s v="theater/plays"/>
    <n v="1.855"/>
    <n v="1052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d v="2016-06-08T08:59:00"/>
    <n v="1464677986"/>
    <x v="3444"/>
    <b v="0"/>
    <n v="20"/>
    <b v="1"/>
    <s v="theater/plays"/>
    <n v="2.89"/>
    <n v="136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d v="2015-10-23T07:43:56"/>
    <n v="1443185036"/>
    <x v="3445"/>
    <b v="0"/>
    <n v="31"/>
    <b v="1"/>
    <s v="theater/plays"/>
    <n v="1"/>
    <n v="1433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07:20:00"/>
    <n v="1421092725"/>
    <x v="3446"/>
    <b v="0"/>
    <n v="25"/>
    <b v="1"/>
    <s v="theater/plays"/>
    <n v="1.0820000000000001"/>
    <n v="154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d v="2016-03-18T15:20:12"/>
    <n v="1454448012"/>
    <x v="3447"/>
    <b v="0"/>
    <n v="14"/>
    <b v="1"/>
    <s v="theater/plays"/>
    <n v="1.0780000000000001"/>
    <n v="108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d v="2014-12-16T21:51:29"/>
    <n v="1416192689"/>
    <x v="3448"/>
    <b v="0"/>
    <n v="45"/>
    <b v="1"/>
    <s v="theater/plays"/>
    <n v="1.0976190476190477"/>
    <n v="1691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d v="2016-07-08T23:00:00"/>
    <n v="1465607738"/>
    <x v="3449"/>
    <b v="0"/>
    <n v="20"/>
    <b v="1"/>
    <s v="theater/plays"/>
    <n v="1.70625"/>
    <n v="18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d v="2015-04-02T10:54:31"/>
    <n v="1422809671"/>
    <x v="3450"/>
    <b v="0"/>
    <n v="39"/>
    <b v="1"/>
    <s v="theater/plays"/>
    <n v="1.52"/>
    <n v="1062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d v="2015-04-21T12:22:07"/>
    <n v="1427304127"/>
    <x v="3451"/>
    <b v="0"/>
    <n v="16"/>
    <b v="1"/>
    <s v="theater/plays"/>
    <n v="1.0123076923076924"/>
    <n v="70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d v="2014-07-22T22:59:00"/>
    <n v="1404141626"/>
    <x v="3452"/>
    <b v="0"/>
    <n v="37"/>
    <b v="1"/>
    <s v="theater/plays"/>
    <n v="1.532"/>
    <n v="10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d v="2016-08-13T18:29:16"/>
    <n v="1465946956"/>
    <x v="3453"/>
    <b v="0"/>
    <n v="14"/>
    <b v="1"/>
    <s v="theater/plays"/>
    <n v="1.2833333333333334"/>
    <n v="958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d v="2014-07-31T11:45:59"/>
    <n v="1404233159"/>
    <x v="3454"/>
    <b v="0"/>
    <n v="21"/>
    <b v="1"/>
    <s v="theater/plays"/>
    <n v="1.0071428571428571"/>
    <n v="54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3:00:27"/>
    <n v="1473789627"/>
    <x v="3455"/>
    <b v="0"/>
    <n v="69"/>
    <b v="1"/>
    <s v="theater/plays"/>
    <n v="1.0065"/>
    <n v="538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1:59:00"/>
    <n v="1404190567"/>
    <x v="3456"/>
    <b v="0"/>
    <n v="16"/>
    <b v="1"/>
    <s v="theater/plays"/>
    <n v="1.913"/>
    <n v="7902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d v="2015-02-12T00:59:00"/>
    <n v="1421081857"/>
    <x v="3457"/>
    <b v="0"/>
    <n v="55"/>
    <b v="1"/>
    <s v="theater/plays"/>
    <n v="1.4019999999999999"/>
    <n v="4271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d v="2015-02-02T23:27:00"/>
    <n v="1420606303"/>
    <x v="3458"/>
    <b v="0"/>
    <n v="27"/>
    <b v="1"/>
    <s v="theater/plays"/>
    <n v="1.2433537832310839"/>
    <n v="201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d v="2016-05-20T06:31:00"/>
    <n v="1461151860"/>
    <x v="3459"/>
    <b v="0"/>
    <n v="36"/>
    <b v="1"/>
    <s v="theater/plays"/>
    <n v="1.262"/>
    <n v="92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d v="2014-08-15T07:39:12"/>
    <n v="1406896752"/>
    <x v="3460"/>
    <b v="0"/>
    <n v="19"/>
    <b v="1"/>
    <s v="theater/plays"/>
    <n v="1.9"/>
    <n v="790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d v="2016-10-28T22:00:00"/>
    <n v="1475248279"/>
    <x v="3461"/>
    <b v="0"/>
    <n v="12"/>
    <b v="1"/>
    <s v="theater/plays"/>
    <n v="1.39"/>
    <n v="822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d v="2015-07-10T13:00:00"/>
    <n v="1435181628"/>
    <x v="3462"/>
    <b v="0"/>
    <n v="17"/>
    <b v="1"/>
    <s v="theater/plays"/>
    <n v="2.02"/>
    <n v="6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d v="2016-10-10T22:59:00"/>
    <n v="1472594585"/>
    <x v="3463"/>
    <b v="0"/>
    <n v="114"/>
    <b v="1"/>
    <s v="theater/plays"/>
    <n v="1.0338000000000001"/>
    <n v="5421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d v="2016-08-22T22:07:17"/>
    <n v="1469329637"/>
    <x v="3464"/>
    <b v="0"/>
    <n v="93"/>
    <b v="1"/>
    <s v="theater/plays"/>
    <n v="1.023236"/>
    <n v="7727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d v="2015-08-09T11:00:00"/>
    <n v="1436972472"/>
    <x v="3465"/>
    <b v="0"/>
    <n v="36"/>
    <b v="1"/>
    <s v="theater/plays"/>
    <n v="1.03"/>
    <n v="3588.0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d v="2016-04-19T18:27:30"/>
    <n v="1455928050"/>
    <x v="3466"/>
    <b v="0"/>
    <n v="61"/>
    <b v="1"/>
    <s v="theater/plays"/>
    <n v="1.2714285714285714"/>
    <n v="3255"/>
    <x v="1"/>
    <x v="6"/>
  </r>
  <r>
    <n v="3467"/>
    <s v="Venus in Fur, Los Angeles."/>
    <s v="Venus in Fur, By David Ives."/>
    <n v="3000"/>
    <n v="3030"/>
    <x v="0"/>
    <x v="0"/>
    <x v="0"/>
    <n v="1426864032"/>
    <d v="2015-03-20T10:07:12"/>
    <n v="1424275632"/>
    <x v="3467"/>
    <b v="0"/>
    <n v="47"/>
    <b v="1"/>
    <s v="theater/plays"/>
    <n v="1.01"/>
    <n v="374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d v="2016-09-20T22:00:00"/>
    <n v="1471976529"/>
    <x v="3468"/>
    <b v="0"/>
    <n v="17"/>
    <b v="1"/>
    <s v="theater/plays"/>
    <n v="1.2178"/>
    <n v="760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0:24:05"/>
    <n v="1459265045"/>
    <x v="3469"/>
    <b v="0"/>
    <n v="63"/>
    <b v="1"/>
    <s v="theater/plays"/>
    <n v="1.1339285714285714"/>
    <n v="7676.5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d v="2016-07-15T16:38:00"/>
    <n v="1465345902"/>
    <x v="3470"/>
    <b v="0"/>
    <n v="9"/>
    <b v="1"/>
    <s v="theater/plays"/>
    <n v="1.5"/>
    <n v="177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d v="2014-08-31T15:00:00"/>
    <n v="1405971690"/>
    <x v="3471"/>
    <b v="0"/>
    <n v="30"/>
    <b v="1"/>
    <s v="theater/plays"/>
    <n v="2.1459999999999999"/>
    <n v="72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d v="2014-11-06T00:59:00"/>
    <n v="1413432331"/>
    <x v="3472"/>
    <b v="0"/>
    <n v="23"/>
    <b v="1"/>
    <s v="theater/plays"/>
    <n v="1.0205"/>
    <n v="155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d v="2015-03-20T15:27:00"/>
    <n v="1425067296"/>
    <x v="3473"/>
    <b v="0"/>
    <n v="33"/>
    <b v="1"/>
    <s v="theater/plays"/>
    <n v="1"/>
    <n v="3470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d v="2016-07-20T07:02:11"/>
    <n v="1466424131"/>
    <x v="3474"/>
    <b v="0"/>
    <n v="39"/>
    <b v="1"/>
    <s v="theater/plays"/>
    <n v="1.01"/>
    <n v="346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d v="2014-11-02T19:00:00"/>
    <n v="1412629704"/>
    <x v="3475"/>
    <b v="0"/>
    <n v="17"/>
    <b v="1"/>
    <s v="theater/plays"/>
    <n v="1.1333333333333333"/>
    <n v="118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d v="2014-10-26T22:00:00"/>
    <n v="1412836990"/>
    <x v="3476"/>
    <b v="0"/>
    <n v="6"/>
    <b v="1"/>
    <s v="theater/plays"/>
    <n v="1.04"/>
    <n v="32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d v="2015-05-16T22:00:00"/>
    <n v="1430761243"/>
    <x v="3477"/>
    <b v="0"/>
    <n v="39"/>
    <b v="1"/>
    <s v="theater/plays"/>
    <n v="1.1533333333333333"/>
    <n v="119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16:00:00"/>
    <n v="1424296822"/>
    <x v="3478"/>
    <b v="0"/>
    <n v="57"/>
    <b v="1"/>
    <s v="theater/plays"/>
    <n v="1.1285000000000001"/>
    <n v="2166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d v="2014-06-21T15:31:20"/>
    <n v="1400790680"/>
    <x v="3479"/>
    <b v="0"/>
    <n v="56"/>
    <b v="1"/>
    <s v="theater/plays"/>
    <n v="1.2786666666666666"/>
    <n v="2087.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d v="2015-07-10T16:00:00"/>
    <n v="1434440227"/>
    <x v="3480"/>
    <b v="0"/>
    <n v="13"/>
    <b v="1"/>
    <s v="theater/plays"/>
    <n v="1.4266666666666667"/>
    <n v="202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d v="2015-01-02T00:56:28"/>
    <n v="1418709388"/>
    <x v="3481"/>
    <b v="0"/>
    <n v="95"/>
    <b v="1"/>
    <s v="theater/plays"/>
    <n v="1.1879999999999999"/>
    <n v="701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d v="2014-07-06T13:31:06"/>
    <n v="1402079466"/>
    <x v="3482"/>
    <b v="0"/>
    <n v="80"/>
    <b v="1"/>
    <s v="theater/plays"/>
    <n v="1.3833333333333333"/>
    <n v="80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d v="2014-07-03T11:03:01"/>
    <n v="1401811381"/>
    <x v="3483"/>
    <b v="0"/>
    <n v="133"/>
    <b v="1"/>
    <s v="theater/plays"/>
    <n v="1.599402985074627"/>
    <n v="47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3:14:59"/>
    <n v="1463422499"/>
    <x v="3484"/>
    <b v="0"/>
    <n v="44"/>
    <b v="1"/>
    <s v="theater/plays"/>
    <n v="1.1424000000000001"/>
    <n v="41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1:38:00"/>
    <n v="1451839080"/>
    <x v="3485"/>
    <b v="0"/>
    <n v="30"/>
    <b v="1"/>
    <s v="theater/plays"/>
    <n v="1.0060606060606061"/>
    <n v="225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1:59:00"/>
    <n v="1430600401"/>
    <x v="3486"/>
    <b v="0"/>
    <n v="56"/>
    <b v="1"/>
    <s v="theater/plays"/>
    <n v="1.552"/>
    <n v="31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d v="2015-06-24T17:34:12"/>
    <n v="1432593252"/>
    <x v="3487"/>
    <b v="0"/>
    <n v="66"/>
    <b v="1"/>
    <s v="theater/plays"/>
    <n v="1.2775000000000001"/>
    <n v="3605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d v="2015-04-17T11:00:00"/>
    <n v="1427221560"/>
    <x v="3488"/>
    <b v="0"/>
    <n v="29"/>
    <b v="1"/>
    <s v="theater/plays"/>
    <n v="1.212"/>
    <n v="3095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d v="2014-05-24T16:00:00"/>
    <n v="1398352531"/>
    <x v="3489"/>
    <b v="0"/>
    <n v="72"/>
    <b v="1"/>
    <s v="theater/plays"/>
    <n v="1.127"/>
    <n v="4635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4:15:24"/>
    <n v="1457982924"/>
    <x v="3490"/>
    <b v="0"/>
    <n v="27"/>
    <b v="1"/>
    <s v="theater/plays"/>
    <n v="1.2749999999999999"/>
    <n v="34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d v="2015-05-18T00:59:44"/>
    <n v="1430114384"/>
    <x v="3491"/>
    <b v="0"/>
    <n v="10"/>
    <b v="1"/>
    <s v="theater/plays"/>
    <n v="1.5820000000000001"/>
    <n v="103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d v="2015-10-25T19:13:17"/>
    <n v="1442794397"/>
    <x v="3492"/>
    <b v="0"/>
    <n v="35"/>
    <b v="1"/>
    <s v="theater/plays"/>
    <n v="1.0526894736842105"/>
    <n v="2395.6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d v="2014-08-17T00:11:00"/>
    <n v="1406580436"/>
    <x v="3493"/>
    <b v="0"/>
    <n v="29"/>
    <b v="1"/>
    <s v="theater/plays"/>
    <n v="1"/>
    <n v="2750.109999999999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1:00:00"/>
    <n v="1479186575"/>
    <x v="3494"/>
    <b v="0"/>
    <n v="13"/>
    <b v="1"/>
    <s v="theater/plays"/>
    <n v="1"/>
    <n v="95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d v="2014-11-01T12:18:00"/>
    <n v="1412360309"/>
    <x v="3495"/>
    <b v="0"/>
    <n v="72"/>
    <b v="1"/>
    <s v="theater/plays"/>
    <n v="1.0686"/>
    <n v="28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d v="2016-09-11T15:19:26"/>
    <n v="1470169166"/>
    <x v="3496"/>
    <b v="0"/>
    <n v="78"/>
    <b v="1"/>
    <s v="theater/plays"/>
    <n v="1.244"/>
    <n v="4537.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d v="2016-06-02T17:00:00"/>
    <n v="1463852904"/>
    <x v="3497"/>
    <b v="0"/>
    <n v="49"/>
    <b v="1"/>
    <s v="theater/plays"/>
    <n v="1.0870406189555126"/>
    <n v="27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d v="2016-05-28T16:44:00"/>
    <n v="1459309704"/>
    <x v="3498"/>
    <b v="0"/>
    <n v="42"/>
    <b v="1"/>
    <s v="theater/plays"/>
    <n v="1.0242424242424242"/>
    <n v="168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d v="2015-07-01T01:59:00"/>
    <n v="1431046325"/>
    <x v="3499"/>
    <b v="0"/>
    <n v="35"/>
    <b v="1"/>
    <s v="theater/plays"/>
    <n v="1.0549999999999999"/>
    <n v="19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d v="2016-03-06T23:59:00"/>
    <n v="1455919438"/>
    <x v="3500"/>
    <b v="0"/>
    <n v="42"/>
    <b v="1"/>
    <s v="theater/plays"/>
    <n v="1.0629999999999999"/>
    <n v="1586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d v="2015-09-11T13:19:55"/>
    <n v="1439835595"/>
    <x v="3501"/>
    <b v="0"/>
    <n v="42"/>
    <b v="1"/>
    <s v="theater/plays"/>
    <n v="1.0066666666666666"/>
    <n v="1286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d v="2016-03-15T22:59:00"/>
    <n v="1456862924"/>
    <x v="3502"/>
    <b v="0"/>
    <n v="31"/>
    <b v="1"/>
    <s v="theater/plays"/>
    <n v="1.054"/>
    <n v="28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d v="2016-07-24T06:28:48"/>
    <n v="1466767728"/>
    <x v="3503"/>
    <b v="0"/>
    <n v="38"/>
    <b v="1"/>
    <s v="theater/plays"/>
    <n v="1.0755999999999999"/>
    <n v="3452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d v="2015-11-19T13:58:11"/>
    <n v="1445363891"/>
    <x v="3504"/>
    <b v="0"/>
    <n v="8"/>
    <b v="1"/>
    <s v="theater/plays"/>
    <n v="1"/>
    <n v="1844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2T23:00:00"/>
    <n v="1398983245"/>
    <x v="3505"/>
    <b v="0"/>
    <n v="39"/>
    <b v="1"/>
    <s v="theater/plays"/>
    <n v="1.0376000000000001"/>
    <n v="179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2:37:20"/>
    <n v="1404927440"/>
    <x v="3506"/>
    <b v="0"/>
    <n v="29"/>
    <b v="1"/>
    <s v="theater/plays"/>
    <n v="1.0149999999999999"/>
    <n v="2819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d v="2016-05-31T17:08:57"/>
    <n v="1462140537"/>
    <x v="3507"/>
    <b v="0"/>
    <n v="72"/>
    <b v="1"/>
    <s v="theater/plays"/>
    <n v="1.044"/>
    <n v="674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d v="2016-05-10T16:00:00"/>
    <n v="1460914253"/>
    <x v="3508"/>
    <b v="0"/>
    <n v="15"/>
    <b v="1"/>
    <s v="theater/plays"/>
    <n v="1.8"/>
    <n v="531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d v="2014-11-20T23:55:00"/>
    <n v="1415392666"/>
    <x v="3509"/>
    <b v="0"/>
    <n v="33"/>
    <b v="1"/>
    <s v="theater/plays"/>
    <n v="1.0633333333333332"/>
    <n v="168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d v="2014-07-02T09:54:06"/>
    <n v="1402584846"/>
    <x v="3510"/>
    <b v="0"/>
    <n v="15"/>
    <b v="1"/>
    <s v="theater/plays"/>
    <n v="1.0055555555555555"/>
    <n v="2047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d v="2014-11-07T13:30:00"/>
    <n v="1413406695"/>
    <x v="3511"/>
    <b v="0"/>
    <n v="19"/>
    <b v="1"/>
    <s v="theater/plays"/>
    <n v="1.012"/>
    <n v="1211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d v="2015-04-23T06:53:12"/>
    <n v="1424609592"/>
    <x v="3512"/>
    <b v="0"/>
    <n v="17"/>
    <b v="1"/>
    <s v="theater/plays"/>
    <n v="1"/>
    <n v="12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d v="2014-06-03T23:59:00"/>
    <n v="1400725112"/>
    <x v="3513"/>
    <b v="0"/>
    <n v="44"/>
    <b v="1"/>
    <s v="theater/plays"/>
    <n v="1.1839285714285714"/>
    <n v="21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d v="2015-02-01T23:59:00"/>
    <n v="1421439552"/>
    <x v="3514"/>
    <b v="0"/>
    <n v="10"/>
    <b v="1"/>
    <s v="theater/plays"/>
    <n v="1.1000000000000001"/>
    <n v="1932.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d v="2015-05-31T13:32:51"/>
    <n v="1430505171"/>
    <x v="3515"/>
    <b v="0"/>
    <n v="46"/>
    <b v="1"/>
    <s v="theater/plays"/>
    <n v="1.0266666666666666"/>
    <n v="181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d v="2014-09-07T22:00:00"/>
    <n v="1407197670"/>
    <x v="3516"/>
    <b v="0"/>
    <n v="11"/>
    <b v="1"/>
    <s v="theater/plays"/>
    <n v="1"/>
    <n v="279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d v="2014-07-04T06:00:00"/>
    <n v="1401910634"/>
    <x v="3517"/>
    <b v="0"/>
    <n v="13"/>
    <b v="1"/>
    <s v="theater/plays"/>
    <n v="1"/>
    <n v="32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d v="2014-10-02T09:21:00"/>
    <n v="1410461299"/>
    <x v="3518"/>
    <b v="0"/>
    <n v="33"/>
    <b v="1"/>
    <s v="theater/plays"/>
    <n v="1.10046"/>
    <n v="2825.345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d v="2015-03-04T09:22:30"/>
    <n v="1422886950"/>
    <x v="3519"/>
    <b v="0"/>
    <n v="28"/>
    <b v="1"/>
    <s v="theater/plays"/>
    <n v="1.0135000000000001"/>
    <n v="1838.84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d v="2015-09-06T08:47:00"/>
    <n v="1439322412"/>
    <x v="3520"/>
    <b v="0"/>
    <n v="21"/>
    <b v="1"/>
    <s v="theater/plays"/>
    <n v="1.0075000000000001"/>
    <n v="202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3:40:20"/>
    <n v="1409388020"/>
    <x v="3521"/>
    <b v="0"/>
    <n v="13"/>
    <b v="1"/>
    <s v="theater/plays"/>
    <n v="1.6942857142857144"/>
    <n v="130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d v="2015-09-15T05:06:00"/>
    <n v="1439924246"/>
    <x v="3522"/>
    <b v="0"/>
    <n v="34"/>
    <b v="1"/>
    <s v="theater/plays"/>
    <n v="1"/>
    <n v="99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d v="2016-09-25T18:00:00"/>
    <n v="1469871148"/>
    <x v="3523"/>
    <b v="0"/>
    <n v="80"/>
    <b v="1"/>
    <s v="theater/plays"/>
    <n v="1.1365000000000001"/>
    <n v="2970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d v="2014-09-12T23:00:00"/>
    <n v="1409336373"/>
    <x v="3524"/>
    <b v="0"/>
    <n v="74"/>
    <b v="1"/>
    <s v="theater/plays"/>
    <n v="1.0156000000000001"/>
    <n v="735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d v="2015-08-09T11:00:00"/>
    <n v="1438188106"/>
    <x v="3525"/>
    <b v="0"/>
    <n v="7"/>
    <b v="1"/>
    <s v="theater/plays"/>
    <n v="1.06"/>
    <n v="53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d v="2016-04-28T00:59:00"/>
    <n v="1459411371"/>
    <x v="3526"/>
    <b v="0"/>
    <n v="34"/>
    <b v="1"/>
    <s v="theater/plays"/>
    <n v="1.02"/>
    <n v="19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0T22:59:00"/>
    <n v="1434069205"/>
    <x v="3527"/>
    <b v="0"/>
    <n v="86"/>
    <b v="1"/>
    <s v="theater/plays"/>
    <n v="1.1691666666666667"/>
    <n v="519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d v="2017-01-18T07:01:58"/>
    <n v="1483012918"/>
    <x v="3528"/>
    <b v="0"/>
    <n v="37"/>
    <b v="1"/>
    <s v="theater/plays"/>
    <n v="1.0115151515151515"/>
    <n v="434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2T20:00:00"/>
    <n v="1434997018"/>
    <x v="3529"/>
    <b v="0"/>
    <n v="18"/>
    <b v="1"/>
    <s v="theater/plays"/>
    <n v="1.32"/>
    <n v="1164.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15:00:00"/>
    <n v="1457881057"/>
    <x v="3530"/>
    <b v="0"/>
    <n v="22"/>
    <b v="1"/>
    <s v="theater/plays"/>
    <n v="1"/>
    <n v="1705"/>
    <x v="1"/>
    <x v="6"/>
  </r>
  <r>
    <n v="3531"/>
    <s v="The Reinvention of Lily Johnson"/>
    <s v="A political comedy for a crazy election year"/>
    <n v="1000"/>
    <n v="1280"/>
    <x v="0"/>
    <x v="0"/>
    <x v="0"/>
    <n v="1467301334"/>
    <d v="2016-06-30T10:42:14"/>
    <n v="1464709334"/>
    <x v="3531"/>
    <b v="0"/>
    <n v="26"/>
    <b v="1"/>
    <s v="theater/plays"/>
    <n v="1.28"/>
    <n v="201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d v="2014-09-17T22:59:00"/>
    <n v="1409667827"/>
    <x v="3532"/>
    <b v="0"/>
    <n v="27"/>
    <b v="1"/>
    <s v="theater/plays"/>
    <n v="1.1895833333333334"/>
    <n v="121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d v="2015-11-11T14:16:07"/>
    <n v="1444673767"/>
    <x v="3533"/>
    <b v="0"/>
    <n v="8"/>
    <b v="1"/>
    <s v="theater/plays"/>
    <n v="1.262"/>
    <n v="886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d v="2015-10-01T10:00:23"/>
    <n v="1440687623"/>
    <x v="3534"/>
    <b v="0"/>
    <n v="204"/>
    <b v="1"/>
    <s v="theater/plays"/>
    <n v="1.5620000000000001"/>
    <n v="4220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d v="2015-10-02T13:00:00"/>
    <n v="1441120910"/>
    <x v="3535"/>
    <b v="0"/>
    <n v="46"/>
    <b v="1"/>
    <s v="theater/plays"/>
    <n v="1.0315000000000001"/>
    <n v="4936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d v="2015-12-20T06:59:00"/>
    <n v="1448040425"/>
    <x v="3536"/>
    <b v="0"/>
    <n v="17"/>
    <b v="1"/>
    <s v="theater/plays"/>
    <n v="1.5333333333333334"/>
    <n v="1146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d v="2014-11-17T02:59:00"/>
    <n v="1413016216"/>
    <x v="3537"/>
    <b v="0"/>
    <n v="28"/>
    <b v="1"/>
    <s v="theater/plays"/>
    <n v="1.8044444444444445"/>
    <n v="72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d v="2016-08-17T05:05:40"/>
    <n v="1469009140"/>
    <x v="3538"/>
    <b v="0"/>
    <n v="83"/>
    <b v="1"/>
    <s v="theater/plays"/>
    <n v="1.2845"/>
    <n v="1893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d v="2016-09-08T13:08:42"/>
    <n v="1471543722"/>
    <x v="3539"/>
    <b v="0"/>
    <n v="13"/>
    <b v="1"/>
    <s v="theater/plays"/>
    <n v="1.1966666666666668"/>
    <n v="1643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d v="2016-06-25T19:04:51"/>
    <n v="1464307491"/>
    <x v="3540"/>
    <b v="0"/>
    <n v="8"/>
    <b v="1"/>
    <s v="theater/plays"/>
    <n v="1.23"/>
    <n v="543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2:31:15"/>
    <n v="1438882275"/>
    <x v="3541"/>
    <b v="0"/>
    <n v="32"/>
    <b v="1"/>
    <s v="theater/plays"/>
    <n v="1.05"/>
    <n v="814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d v="2014-09-07T09:23:42"/>
    <n v="1404915822"/>
    <x v="3542"/>
    <b v="0"/>
    <n v="85"/>
    <b v="1"/>
    <s v="theater/plays"/>
    <n v="1.0223636363636364"/>
    <n v="344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d v="2015-06-25T13:07:39"/>
    <n v="1432663659"/>
    <x v="3543"/>
    <b v="0"/>
    <n v="29"/>
    <b v="1"/>
    <s v="theater/plays"/>
    <n v="1.0466666666666666"/>
    <n v="3596.5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d v="2015-03-07T14:57:37"/>
    <n v="1423166257"/>
    <x v="3544"/>
    <b v="0"/>
    <n v="24"/>
    <b v="1"/>
    <s v="theater/plays"/>
    <n v="1"/>
    <n v="20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4:22:39"/>
    <n v="1426188159"/>
    <x v="3545"/>
    <b v="0"/>
    <n v="8"/>
    <b v="1"/>
    <s v="theater/plays"/>
    <n v="1.004"/>
    <n v="1375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d v="2015-03-31T22:59:00"/>
    <n v="1426002684"/>
    <x v="3546"/>
    <b v="0"/>
    <n v="19"/>
    <b v="1"/>
    <s v="theater/plays"/>
    <n v="1.0227272727272727"/>
    <n v="68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d v="2016-05-13T22:59:00"/>
    <n v="1461117201"/>
    <x v="3547"/>
    <b v="0"/>
    <n v="336"/>
    <b v="1"/>
    <s v="theater/plays"/>
    <n v="1.1440928571428572"/>
    <n v="20584.1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d v="2016-03-04T20:00:00"/>
    <n v="1455230214"/>
    <x v="3548"/>
    <b v="0"/>
    <n v="13"/>
    <b v="1"/>
    <s v="theater/plays"/>
    <n v="1.019047619047619"/>
    <n v="21091.62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d v="2015-09-04T04:27:53"/>
    <n v="1438939673"/>
    <x v="3549"/>
    <b v="0"/>
    <n v="42"/>
    <b v="1"/>
    <s v="theater/plays"/>
    <n v="1.02"/>
    <n v="158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d v="2016-05-02T16:26:38"/>
    <n v="1459632398"/>
    <x v="3550"/>
    <b v="0"/>
    <n v="64"/>
    <b v="1"/>
    <s v="theater/plays"/>
    <n v="1.048"/>
    <n v="182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d v="2014-05-22T17:07:00"/>
    <n v="1398342170"/>
    <x v="3551"/>
    <b v="0"/>
    <n v="25"/>
    <b v="1"/>
    <s v="theater/plays"/>
    <n v="1.0183333333333333"/>
    <n v="207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09:05:24"/>
    <n v="1401372324"/>
    <x v="3552"/>
    <b v="0"/>
    <n v="20"/>
    <b v="1"/>
    <s v="theater/plays"/>
    <n v="1"/>
    <n v="1150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d v="2015-08-11T19:00:00"/>
    <n v="1436575280"/>
    <x v="3553"/>
    <b v="0"/>
    <n v="104"/>
    <b v="1"/>
    <s v="theater/plays"/>
    <n v="1.0627272727272727"/>
    <n v="330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d v="2015-02-11T12:00:00"/>
    <n v="1421025159"/>
    <x v="3554"/>
    <b v="0"/>
    <n v="53"/>
    <b v="1"/>
    <s v="theater/plays"/>
    <n v="1.1342219999999998"/>
    <n v="5758.0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d v="2016-11-17T06:36:34"/>
    <n v="1476786994"/>
    <x v="3555"/>
    <b v="0"/>
    <n v="14"/>
    <b v="1"/>
    <s v="theater/plays"/>
    <n v="1"/>
    <n v="4035.554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d v="2014-08-17T10:35:24"/>
    <n v="1403105724"/>
    <x v="3556"/>
    <b v="0"/>
    <n v="20"/>
    <b v="1"/>
    <s v="theater/plays"/>
    <n v="1.0045454545454546"/>
    <n v="23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1:38:31"/>
    <n v="1396334311"/>
    <x v="3557"/>
    <b v="0"/>
    <n v="558"/>
    <b v="1"/>
    <s v="theater/plays"/>
    <n v="1.0003599999999999"/>
    <n v="5112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d v="2015-06-26T16:00:00"/>
    <n v="1431718575"/>
    <x v="3558"/>
    <b v="0"/>
    <n v="22"/>
    <b v="1"/>
    <s v="theater/plays"/>
    <n v="1.44"/>
    <n v="5027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d v="2015-07-31T03:58:00"/>
    <n v="1436408308"/>
    <x v="3559"/>
    <b v="0"/>
    <n v="24"/>
    <b v="1"/>
    <s v="theater/plays"/>
    <n v="1.0349999999999999"/>
    <n v="76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d v="2015-05-26T21:45:00"/>
    <n v="1429651266"/>
    <x v="3560"/>
    <b v="0"/>
    <n v="74"/>
    <b v="1"/>
    <s v="theater/plays"/>
    <n v="1.0843750000000001"/>
    <n v="2252.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3:36:00"/>
    <n v="1437236378"/>
    <x v="3561"/>
    <b v="0"/>
    <n v="54"/>
    <b v="1"/>
    <s v="theater/plays"/>
    <n v="1.024"/>
    <n v="30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17:00:00"/>
    <n v="1457115427"/>
    <x v="3562"/>
    <b v="0"/>
    <n v="31"/>
    <b v="1"/>
    <s v="theater/plays"/>
    <n v="1.4888888888888889"/>
    <n v="1514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4:00:00"/>
    <n v="1467648456"/>
    <x v="3563"/>
    <b v="0"/>
    <n v="25"/>
    <b v="1"/>
    <s v="theater/plays"/>
    <n v="1.0549000000000002"/>
    <n v="498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d v="2015-10-05T11:00:00"/>
    <n v="1440082649"/>
    <x v="3564"/>
    <b v="0"/>
    <n v="17"/>
    <b v="1"/>
    <s v="theater/plays"/>
    <n v="1.0049999999999999"/>
    <n v="766.225000000000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d v="2014-12-31T12:50:08"/>
    <n v="1417456208"/>
    <x v="3565"/>
    <b v="0"/>
    <n v="12"/>
    <b v="1"/>
    <s v="theater/plays"/>
    <n v="1.3055555555555556"/>
    <n v="109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07:11:23"/>
    <n v="1419423083"/>
    <x v="3566"/>
    <b v="0"/>
    <n v="38"/>
    <b v="1"/>
    <s v="theater/plays"/>
    <n v="1.0475000000000001"/>
    <n v="16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d v="2015-06-10T14:27:24"/>
    <n v="1431372444"/>
    <x v="3567"/>
    <b v="0"/>
    <n v="41"/>
    <b v="1"/>
    <s v="theater/plays"/>
    <n v="1.0880000000000001"/>
    <n v="1591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2:46:34"/>
    <n v="1408383994"/>
    <x v="3568"/>
    <b v="0"/>
    <n v="19"/>
    <b v="1"/>
    <s v="theater/plays"/>
    <n v="1.1100000000000001"/>
    <n v="109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d v="2015-01-08T11:31:36"/>
    <n v="1418142696"/>
    <x v="3569"/>
    <b v="0"/>
    <n v="41"/>
    <b v="1"/>
    <s v="theater/plays"/>
    <n v="1.0047999999999999"/>
    <n v="306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d v="2014-12-31T02:00:00"/>
    <n v="1417593483"/>
    <x v="3570"/>
    <b v="0"/>
    <n v="26"/>
    <b v="1"/>
    <s v="theater/plays"/>
    <n v="1.1435"/>
    <n v="3655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d v="2014-10-30T15:36:53"/>
    <n v="1412109413"/>
    <x v="3571"/>
    <b v="0"/>
    <n v="25"/>
    <b v="1"/>
    <s v="theater/plays"/>
    <n v="1.2206666666666666"/>
    <n v="205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d v="2015-06-21T08:41:22"/>
    <n v="1432302082"/>
    <x v="3572"/>
    <b v="0"/>
    <n v="9"/>
    <b v="1"/>
    <s v="theater/plays"/>
    <n v="1"/>
    <n v="1165.5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d v="2014-11-08T05:00:46"/>
    <n v="1412845246"/>
    <x v="3573"/>
    <b v="0"/>
    <n v="78"/>
    <b v="1"/>
    <s v="theater/plays"/>
    <n v="1.028"/>
    <n v="179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18:37:28"/>
    <n v="1413326248"/>
    <x v="3574"/>
    <b v="0"/>
    <n v="45"/>
    <b v="1"/>
    <s v="theater/plays"/>
    <n v="1.0612068965517241"/>
    <n v="4619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0T22:59:00"/>
    <n v="1468176527"/>
    <x v="3575"/>
    <b v="0"/>
    <n v="102"/>
    <b v="1"/>
    <s v="theater/plays"/>
    <n v="1.0133000000000001"/>
    <n v="81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d v="2016-12-05T09:10:54"/>
    <n v="1475759454"/>
    <x v="3576"/>
    <b v="0"/>
    <n v="5"/>
    <b v="1"/>
    <s v="theater/plays"/>
    <n v="1"/>
    <n v="5116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d v="2015-04-26T01:28:00"/>
    <n v="1427741583"/>
    <x v="3577"/>
    <b v="0"/>
    <n v="27"/>
    <b v="1"/>
    <s v="theater/plays"/>
    <n v="1.3"/>
    <n v="44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d v="2016-04-30T12:36:17"/>
    <n v="1459445777"/>
    <x v="3578"/>
    <b v="0"/>
    <n v="37"/>
    <b v="1"/>
    <s v="theater/plays"/>
    <n v="1.0001333333333333"/>
    <n v="1140.099999999999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d v="2016-03-31T12:17:36"/>
    <n v="1456856256"/>
    <x v="3579"/>
    <b v="0"/>
    <n v="14"/>
    <b v="1"/>
    <s v="theater/plays"/>
    <n v="1"/>
    <n v="1000.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d v="2015-02-28T23:59:00"/>
    <n v="1421900022"/>
    <x v="3580"/>
    <b v="0"/>
    <n v="27"/>
    <b v="1"/>
    <s v="theater/plays"/>
    <n v="1.1388888888888888"/>
    <n v="7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d v="2014-07-30T06:18:30"/>
    <n v="1405509510"/>
    <x v="3581"/>
    <b v="0"/>
    <n v="45"/>
    <b v="1"/>
    <s v="theater/plays"/>
    <n v="1"/>
    <n v="126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d v="2016-04-04T21:18:02"/>
    <n v="1458613082"/>
    <x v="3582"/>
    <b v="0"/>
    <n v="49"/>
    <b v="1"/>
    <s v="theater/plays"/>
    <n v="2.87"/>
    <n v="21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d v="2016-04-18T04:13:25"/>
    <n v="1455790405"/>
    <x v="3583"/>
    <b v="0"/>
    <n v="24"/>
    <b v="1"/>
    <s v="theater/plays"/>
    <n v="1.085"/>
    <n v="30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2:35:44"/>
    <n v="1434180944"/>
    <x v="3584"/>
    <b v="0"/>
    <n v="112"/>
    <b v="1"/>
    <s v="theater/plays"/>
    <n v="1.155"/>
    <n v="336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d v="2014-12-21T12:11:30"/>
    <n v="1416589890"/>
    <x v="3585"/>
    <b v="0"/>
    <n v="23"/>
    <b v="1"/>
    <s v="theater/plays"/>
    <n v="1.1911764705882353"/>
    <n v="3757.5"/>
    <x v="1"/>
    <x v="6"/>
  </r>
  <r>
    <n v="3586"/>
    <s v="Actors &amp; Musicians who are Blind or Autistic"/>
    <s v="See Theatre In A New Light"/>
    <n v="7500"/>
    <n v="8207"/>
    <x v="0"/>
    <x v="0"/>
    <x v="0"/>
    <n v="1474649070"/>
    <d v="2016-09-23T11:44:30"/>
    <n v="1469465070"/>
    <x v="3586"/>
    <b v="0"/>
    <n v="54"/>
    <b v="1"/>
    <s v="theater/plays"/>
    <n v="1.0942666666666667"/>
    <n v="6128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d v="2016-06-27T14:00:00"/>
    <n v="1463144254"/>
    <x v="3587"/>
    <b v="0"/>
    <n v="28"/>
    <b v="1"/>
    <s v="theater/plays"/>
    <n v="1.266"/>
    <n v="442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d v="2015-04-29T18:00:00"/>
    <n v="1428436410"/>
    <x v="3588"/>
    <b v="0"/>
    <n v="11"/>
    <b v="1"/>
    <s v="theater/plays"/>
    <n v="1.0049999999999999"/>
    <n v="41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d v="2015-05-26T10:32:27"/>
    <n v="1430494347"/>
    <x v="3589"/>
    <b v="0"/>
    <n v="62"/>
    <b v="1"/>
    <s v="theater/plays"/>
    <n v="1.2749999999999999"/>
    <n v="2650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d v="2014-10-20T03:00:34"/>
    <n v="1411200034"/>
    <x v="3590"/>
    <b v="0"/>
    <n v="73"/>
    <b v="1"/>
    <s v="theater/plays"/>
    <n v="1.0005999999999999"/>
    <n v="505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d v="2015-01-23T23:59:00"/>
    <n v="1419979544"/>
    <x v="3591"/>
    <b v="0"/>
    <n v="18"/>
    <b v="1"/>
    <s v="theater/plays"/>
    <n v="1.75"/>
    <n v="311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d v="2015-02-10T23:59:00"/>
    <n v="1418673307"/>
    <x v="3592"/>
    <b v="0"/>
    <n v="35"/>
    <b v="1"/>
    <s v="theater/plays"/>
    <n v="1.2725"/>
    <n v="188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d v="2015-01-05T15:26:00"/>
    <n v="1417469639"/>
    <x v="3593"/>
    <b v="0"/>
    <n v="43"/>
    <b v="1"/>
    <s v="theater/plays"/>
    <n v="1.1063333333333334"/>
    <n v="293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3T20:36:22"/>
    <n v="1470792982"/>
    <x v="3594"/>
    <b v="0"/>
    <n v="36"/>
    <b v="1"/>
    <s v="theater/plays"/>
    <n v="1.2593749999999999"/>
    <n v="266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d v="2015-03-13T01:59:00"/>
    <n v="1423959123"/>
    <x v="3595"/>
    <b v="0"/>
    <n v="62"/>
    <b v="1"/>
    <s v="theater/plays"/>
    <n v="1.1850000000000001"/>
    <n v="254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d v="2014-08-26T12:09:42"/>
    <n v="1407258582"/>
    <x v="3596"/>
    <b v="0"/>
    <n v="15"/>
    <b v="1"/>
    <s v="theater/plays"/>
    <n v="1.0772727272727274"/>
    <n v="213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d v="2016-03-03T00:59:00"/>
    <n v="1455717790"/>
    <x v="3597"/>
    <b v="0"/>
    <n v="33"/>
    <b v="1"/>
    <s v="theater/plays"/>
    <n v="1.026"/>
    <n v="1875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d v="2014-09-02T23:59:00"/>
    <n v="1408129822"/>
    <x v="3598"/>
    <b v="0"/>
    <n v="27"/>
    <b v="1"/>
    <s v="theater/plays"/>
    <n v="1.101"/>
    <n v="183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d v="2015-08-29T19:00:00"/>
    <n v="1438715077"/>
    <x v="3599"/>
    <b v="0"/>
    <n v="17"/>
    <b v="1"/>
    <s v="theater/plays"/>
    <n v="2.02"/>
    <n v="1055.5"/>
    <x v="1"/>
    <x v="6"/>
  </r>
  <r>
    <n v="3600"/>
    <s v="Pariah"/>
    <s v="The First Play From The Man Who Brought You The Black James Bond!"/>
    <n v="10"/>
    <n v="13"/>
    <x v="0"/>
    <x v="0"/>
    <x v="0"/>
    <n v="1476390164"/>
    <d v="2016-10-13T15:22:44"/>
    <n v="1473970964"/>
    <x v="3600"/>
    <b v="0"/>
    <n v="4"/>
    <b v="1"/>
    <s v="theater/plays"/>
    <n v="1.3"/>
    <n v="5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d v="2015-01-16T18:58:02"/>
    <n v="1418860682"/>
    <x v="3601"/>
    <b v="0"/>
    <n v="53"/>
    <b v="1"/>
    <s v="theater/plays"/>
    <n v="1.0435000000000001"/>
    <n v="10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d v="2016-05-17T16:27:59"/>
    <n v="1458336479"/>
    <x v="3602"/>
    <b v="0"/>
    <n v="49"/>
    <b v="1"/>
    <s v="theater/plays"/>
    <n v="1.0004999999999999"/>
    <n v="3044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16:44:40"/>
    <n v="1444164280"/>
    <x v="3603"/>
    <b v="0"/>
    <n v="57"/>
    <b v="1"/>
    <s v="theater/plays"/>
    <n v="1.7066666666666668"/>
    <n v="328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1:59:00"/>
    <n v="1461370956"/>
    <x v="3604"/>
    <b v="0"/>
    <n v="69"/>
    <b v="1"/>
    <s v="theater/plays"/>
    <n v="1.1283333333333334"/>
    <n v="297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d v="2016-02-13T14:02:06"/>
    <n v="1452798126"/>
    <x v="3605"/>
    <b v="0"/>
    <n v="15"/>
    <b v="1"/>
    <s v="theater/plays"/>
    <n v="1.84"/>
    <n v="1922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d v="2016-08-14T09:30:57"/>
    <n v="1468593057"/>
    <x v="3606"/>
    <b v="0"/>
    <n v="64"/>
    <b v="1"/>
    <s v="theater/plays"/>
    <n v="1.3026666666666666"/>
    <n v="21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d v="2015-12-14T19:00:00"/>
    <n v="1448924882"/>
    <x v="3607"/>
    <b v="0"/>
    <n v="20"/>
    <b v="1"/>
    <s v="theater/plays"/>
    <n v="1.0545454545454545"/>
    <n v="22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d v="2016-06-17T09:00:00"/>
    <n v="1463418090"/>
    <x v="3608"/>
    <b v="0"/>
    <n v="27"/>
    <b v="1"/>
    <s v="theater/plays"/>
    <n v="1"/>
    <n v="69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d v="2016-03-30T17:48:05"/>
    <n v="1456789685"/>
    <x v="3609"/>
    <b v="0"/>
    <n v="21"/>
    <b v="1"/>
    <s v="theater/plays"/>
    <n v="1.5331632653061225"/>
    <n v="190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d v="2015-08-17T05:22:16"/>
    <n v="1437214936"/>
    <x v="3610"/>
    <b v="0"/>
    <n v="31"/>
    <b v="1"/>
    <s v="theater/plays"/>
    <n v="1.623"/>
    <n v="231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3:53:21"/>
    <n v="1425891201"/>
    <x v="3611"/>
    <b v="0"/>
    <n v="51"/>
    <b v="1"/>
    <s v="theater/plays"/>
    <n v="1.36"/>
    <n v="251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d v="2014-06-09T12:26:51"/>
    <n v="1401470811"/>
    <x v="3612"/>
    <b v="0"/>
    <n v="57"/>
    <b v="1"/>
    <s v="theater/plays"/>
    <n v="1.444"/>
    <n v="53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d v="2014-06-28T09:09:34"/>
    <n v="1401372574"/>
    <x v="3613"/>
    <b v="0"/>
    <n v="20"/>
    <b v="1"/>
    <s v="theater/plays"/>
    <n v="1"/>
    <n v="42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d v="2015-06-18T20:00:16"/>
    <n v="1432083616"/>
    <x v="3614"/>
    <b v="0"/>
    <n v="71"/>
    <b v="1"/>
    <s v="theater/plays"/>
    <n v="1.008"/>
    <n v="188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d v="2015-12-10T09:14:56"/>
    <n v="1447164896"/>
    <x v="3615"/>
    <b v="0"/>
    <n v="72"/>
    <b v="1"/>
    <s v="theater/plays"/>
    <n v="1.0680000000000001"/>
    <n v="259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d v="2015-03-19T16:47:44"/>
    <n v="1424213264"/>
    <x v="3616"/>
    <b v="0"/>
    <n v="45"/>
    <b v="1"/>
    <s v="theater/plays"/>
    <n v="1.248"/>
    <n v="289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d v="2017-02-27T19:00:00"/>
    <n v="1486996729"/>
    <x v="3617"/>
    <b v="0"/>
    <n v="51"/>
    <b v="1"/>
    <s v="theater/plays"/>
    <n v="1.1891891891891893"/>
    <n v="20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0:04:10"/>
    <n v="1430751850"/>
    <x v="3618"/>
    <b v="0"/>
    <n v="56"/>
    <b v="1"/>
    <s v="theater/plays"/>
    <n v="1.01"/>
    <n v="14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d v="2016-11-19T17:00:00"/>
    <n v="1476760226"/>
    <x v="3619"/>
    <b v="0"/>
    <n v="17"/>
    <b v="1"/>
    <s v="theater/plays"/>
    <n v="1.1299999999999999"/>
    <n v="157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d v="2015-03-04T23:00:00"/>
    <n v="1422916261"/>
    <x v="3620"/>
    <b v="0"/>
    <n v="197"/>
    <b v="1"/>
    <s v="theater/plays"/>
    <n v="1.0519047619047619"/>
    <n v="6087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d v="2016-09-30T16:00:00"/>
    <n v="1473200844"/>
    <x v="3621"/>
    <b v="0"/>
    <n v="70"/>
    <b v="1"/>
    <s v="theater/plays"/>
    <n v="1.0973333333333333"/>
    <n v="7168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d v="2014-09-27T22:23:00"/>
    <n v="1409030371"/>
    <x v="3622"/>
    <b v="0"/>
    <n v="21"/>
    <b v="1"/>
    <s v="theater/plays"/>
    <n v="1.00099"/>
    <n v="2146.494999999999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d v="2014-07-26T02:00:00"/>
    <n v="1404841270"/>
    <x v="3623"/>
    <b v="0"/>
    <n v="34"/>
    <b v="1"/>
    <s v="theater/plays"/>
    <n v="1.2"/>
    <n v="2000.494999999999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3:34:50"/>
    <n v="1466793290"/>
    <x v="3624"/>
    <b v="0"/>
    <n v="39"/>
    <b v="1"/>
    <s v="theater/plays"/>
    <n v="1.049333333333333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0:39:37"/>
    <n v="1433259577"/>
    <x v="3625"/>
    <b v="0"/>
    <n v="78"/>
    <b v="1"/>
    <s v="theater/plays"/>
    <n v="1.0266666666666666"/>
    <n v="311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d v="2014-08-16T11:00:57"/>
    <n v="1406390457"/>
    <x v="3626"/>
    <b v="0"/>
    <n v="48"/>
    <b v="1"/>
    <s v="theater/plays"/>
    <n v="1.0182500000000001"/>
    <n v="357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d v="2016-05-20T22:59:00"/>
    <n v="1459446487"/>
    <x v="3627"/>
    <b v="0"/>
    <n v="29"/>
    <b v="1"/>
    <s v="theater/plays"/>
    <n v="1"/>
    <n v="3036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15:59:56"/>
    <n v="1444852796"/>
    <x v="3628"/>
    <b v="0"/>
    <n v="0"/>
    <b v="0"/>
    <s v="theater/musical"/>
    <n v="0"/>
    <n v="1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d v="2014-11-29T16:19:50"/>
    <n v="1414700390"/>
    <x v="3630"/>
    <b v="0"/>
    <n v="1"/>
    <b v="0"/>
    <s v="theater/musical"/>
    <n v="3.3333333333333332E-4"/>
    <n v="1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d v="2014-09-22T22:59:00"/>
    <n v="1409335497"/>
    <x v="3631"/>
    <b v="0"/>
    <n v="59"/>
    <b v="0"/>
    <s v="theater/musical"/>
    <n v="0.51023391812865493"/>
    <n v="436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d v="2014-11-23T17:29:09"/>
    <n v="1415053749"/>
    <x v="3632"/>
    <b v="0"/>
    <n v="1"/>
    <b v="0"/>
    <s v="theater/musical"/>
    <n v="0.2"/>
    <n v="4412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d v="2016-11-18T20:00:00"/>
    <n v="1475765867"/>
    <x v="3633"/>
    <b v="0"/>
    <n v="31"/>
    <b v="0"/>
    <s v="theater/musical"/>
    <n v="0.35239999999999999"/>
    <n v="93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d v="2017-01-13T22:59:00"/>
    <n v="1480219174"/>
    <x v="3634"/>
    <b v="0"/>
    <n v="18"/>
    <b v="0"/>
    <s v="theater/musical"/>
    <n v="4.2466666666666666E-2"/>
    <n v="2473.5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d v="2016-04-20T16:11:16"/>
    <n v="1458594676"/>
    <x v="3635"/>
    <b v="0"/>
    <n v="10"/>
    <b v="0"/>
    <s v="theater/musical"/>
    <n v="0.36457142857142855"/>
    <n v="2230.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d v="2015-09-14T11:40:29"/>
    <n v="1439224829"/>
    <x v="3636"/>
    <b v="0"/>
    <n v="0"/>
    <b v="0"/>
    <s v="theater/musical"/>
    <n v="0"/>
    <n v="638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d v="2015-01-01T11:48:55"/>
    <n v="1417538935"/>
    <x v="3637"/>
    <b v="0"/>
    <n v="14"/>
    <b v="0"/>
    <s v="theater/musical"/>
    <n v="0.30866666666666664"/>
    <n v="4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d v="2015-04-19T10:08:52"/>
    <n v="1424275732"/>
    <x v="3638"/>
    <b v="0"/>
    <n v="2"/>
    <b v="0"/>
    <s v="theater/musical"/>
    <n v="6.545454545454546E-2"/>
    <n v="57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d v="2016-10-07T10:11:00"/>
    <n v="1470672906"/>
    <x v="3639"/>
    <b v="0"/>
    <n v="1"/>
    <b v="0"/>
    <s v="theater/musical"/>
    <n v="4.0000000000000003E-5"/>
    <n v="108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d v="2015-05-10T13:45:30"/>
    <n v="1428691530"/>
    <x v="3640"/>
    <b v="0"/>
    <n v="3"/>
    <b v="0"/>
    <s v="theater/musical"/>
    <n v="5.5E-2"/>
    <n v="2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d v="2014-10-05T00:00:00"/>
    <n v="1410966179"/>
    <x v="3641"/>
    <b v="0"/>
    <n v="0"/>
    <b v="0"/>
    <s v="theater/musical"/>
    <n v="0"/>
    <n v="27.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d v="2015-11-16T23:27:19"/>
    <n v="1444274839"/>
    <x v="3643"/>
    <b v="0"/>
    <n v="0"/>
    <b v="0"/>
    <s v="theater/musical"/>
    <n v="0"/>
    <n v="7.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d v="2016-03-07T23:59:00"/>
    <n v="1454996887"/>
    <x v="3644"/>
    <b v="0"/>
    <n v="12"/>
    <b v="0"/>
    <s v="theater/musical"/>
    <n v="0.16420000000000001"/>
    <n v="4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d v="2016-11-21T19:17:18"/>
    <n v="1477178238"/>
    <x v="3645"/>
    <b v="0"/>
    <n v="1"/>
    <b v="0"/>
    <s v="theater/musical"/>
    <n v="1E-3"/>
    <n v="41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d v="2015-06-16T18:30:00"/>
    <n v="1431770802"/>
    <x v="3646"/>
    <b v="0"/>
    <n v="8"/>
    <b v="0"/>
    <s v="theater/musical"/>
    <n v="4.8099999999999997E-2"/>
    <n v="2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d v="2016-09-30T12:58:47"/>
    <n v="1471370327"/>
    <x v="3647"/>
    <b v="0"/>
    <n v="2"/>
    <b v="0"/>
    <s v="theater/musical"/>
    <n v="0.06"/>
    <n v="255.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d v="2014-10-05T02:00:45"/>
    <n v="1409900445"/>
    <x v="3648"/>
    <b v="0"/>
    <n v="73"/>
    <b v="1"/>
    <s v="theater/plays"/>
    <n v="1.003825"/>
    <n v="20091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d v="2014-06-16T12:06:34"/>
    <n v="1400691994"/>
    <x v="3649"/>
    <b v="0"/>
    <n v="8"/>
    <b v="1"/>
    <s v="theater/plays"/>
    <n v="1.04"/>
    <n v="20466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d v="2016-02-02T06:29:44"/>
    <n v="1452598184"/>
    <x v="3650"/>
    <b v="0"/>
    <n v="17"/>
    <b v="1"/>
    <s v="theater/plays"/>
    <n v="1"/>
    <n v="64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d v="2014-08-10T10:59:00"/>
    <n v="1404833442"/>
    <x v="3651"/>
    <b v="0"/>
    <n v="9"/>
    <b v="1"/>
    <s v="theater/plays"/>
    <n v="1.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d v="2016-08-24T22:59:00"/>
    <n v="1471188502"/>
    <x v="3652"/>
    <b v="0"/>
    <n v="17"/>
    <b v="1"/>
    <s v="theater/plays"/>
    <n v="2.5066666666666668"/>
    <n v="63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d v="2015-08-05T03:43:27"/>
    <n v="1436172207"/>
    <x v="3653"/>
    <b v="0"/>
    <n v="33"/>
    <b v="1"/>
    <s v="theater/plays"/>
    <n v="1.0049999999999999"/>
    <n v="138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2:00:00"/>
    <n v="1457690386"/>
    <x v="3654"/>
    <b v="0"/>
    <n v="38"/>
    <b v="1"/>
    <s v="theater/plays"/>
    <n v="1.744"/>
    <n v="231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d v="2015-07-18T01:59:00"/>
    <n v="1434654998"/>
    <x v="3655"/>
    <b v="0"/>
    <n v="79"/>
    <b v="1"/>
    <s v="theater/plays"/>
    <n v="1.1626000000000001"/>
    <n v="4214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d v="2017-02-01T17:59:00"/>
    <n v="1483393836"/>
    <x v="3656"/>
    <b v="0"/>
    <n v="46"/>
    <b v="1"/>
    <s v="theater/plays"/>
    <n v="1.0582"/>
    <n v="555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d v="2016-06-01T16:42:00"/>
    <n v="1462806419"/>
    <x v="3657"/>
    <b v="0"/>
    <n v="20"/>
    <b v="1"/>
    <s v="theater/plays"/>
    <n v="1.1074999999999999"/>
    <n v="3753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d v="2014-07-01T22:59:00"/>
    <n v="1400272580"/>
    <x v="3658"/>
    <b v="0"/>
    <n v="20"/>
    <b v="1"/>
    <s v="theater/plays"/>
    <n v="1.0066666666666666"/>
    <n v="1862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d v="2015-03-19T09:39:00"/>
    <n v="1424414350"/>
    <x v="3659"/>
    <b v="0"/>
    <n v="13"/>
    <b v="1"/>
    <s v="theater/plays"/>
    <n v="1.0203333333333333"/>
    <n v="228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d v="2014-12-23T16:08:45"/>
    <n v="1417208925"/>
    <x v="3660"/>
    <b v="0"/>
    <n v="22"/>
    <b v="1"/>
    <s v="theater/plays"/>
    <n v="1"/>
    <n v="1655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09T23:00:00"/>
    <n v="1458336672"/>
    <x v="3661"/>
    <b v="0"/>
    <n v="36"/>
    <b v="1"/>
    <s v="theater/plays"/>
    <n v="1.1100000000000001"/>
    <n v="179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d v="2015-03-30T23:16:54"/>
    <n v="1425187014"/>
    <x v="3662"/>
    <b v="0"/>
    <n v="40"/>
    <b v="1"/>
    <s v="theater/plays"/>
    <n v="1.0142500000000001"/>
    <n v="572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d v="2016-12-21T06:50:30"/>
    <n v="1477133430"/>
    <x v="3663"/>
    <b v="0"/>
    <n v="9"/>
    <b v="1"/>
    <s v="theater/plays"/>
    <n v="1.04"/>
    <n v="417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d v="2016-06-16T00:58:09"/>
    <n v="1464847089"/>
    <x v="3664"/>
    <b v="0"/>
    <n v="19"/>
    <b v="1"/>
    <s v="theater/plays"/>
    <n v="1.09375"/>
    <n v="554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d v="2015-10-28T14:54:00"/>
    <n v="1445109822"/>
    <x v="3665"/>
    <b v="0"/>
    <n v="14"/>
    <b v="1"/>
    <s v="theater/plays"/>
    <n v="1.1516129032258065"/>
    <n v="794.5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d v="2014-07-24T02:00:00"/>
    <n v="1404337382"/>
    <x v="3666"/>
    <b v="0"/>
    <n v="38"/>
    <b v="1"/>
    <s v="theater/plays"/>
    <n v="1"/>
    <n v="9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d v="2015-07-18T18:16:59"/>
    <n v="1434669419"/>
    <x v="3667"/>
    <b v="0"/>
    <n v="58"/>
    <b v="1"/>
    <s v="theater/plays"/>
    <n v="1.0317033333333334"/>
    <n v="21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3:33:00"/>
    <n v="1435670452"/>
    <x v="3668"/>
    <b v="0"/>
    <n v="28"/>
    <b v="1"/>
    <s v="theater/plays"/>
    <n v="1.0349999999999999"/>
    <n v="2065.05500000000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d v="2015-06-11T11:12:17"/>
    <n v="1431447137"/>
    <x v="3669"/>
    <b v="0"/>
    <n v="17"/>
    <b v="1"/>
    <s v="theater/plays"/>
    <n v="1.3819999999999999"/>
    <n v="1208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d v="2015-05-31T18:00:00"/>
    <n v="1431951611"/>
    <x v="3670"/>
    <b v="0"/>
    <n v="12"/>
    <b v="1"/>
    <s v="theater/plays"/>
    <n v="1.0954545454545455"/>
    <n v="811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d v="2014-07-20T22:59:00"/>
    <n v="1404140667"/>
    <x v="3671"/>
    <b v="0"/>
    <n v="40"/>
    <b v="1"/>
    <s v="theater/plays"/>
    <n v="1.0085714285714287"/>
    <n v="1885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d v="2014-09-26T17:43:04"/>
    <n v="1409179384"/>
    <x v="3672"/>
    <b v="0"/>
    <n v="57"/>
    <b v="1"/>
    <s v="theater/plays"/>
    <n v="1.0153333333333334"/>
    <n v="328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d v="2014-11-05T07:52:00"/>
    <n v="1412233497"/>
    <x v="3673"/>
    <b v="0"/>
    <n v="114"/>
    <b v="1"/>
    <s v="theater/plays"/>
    <n v="1.13625"/>
    <n v="3795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d v="2016-09-03T15:57:09"/>
    <n v="1467752229"/>
    <x v="3674"/>
    <b v="0"/>
    <n v="31"/>
    <b v="1"/>
    <s v="theater/plays"/>
    <n v="1"/>
    <n v="4522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d v="2016-05-15T18:00:00"/>
    <n v="1462285182"/>
    <x v="3675"/>
    <b v="0"/>
    <n v="3"/>
    <b v="1"/>
    <s v="theater/plays"/>
    <n v="1.4"/>
    <n v="22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d v="2014-09-12T14:34:44"/>
    <n v="1408995284"/>
    <x v="3676"/>
    <b v="0"/>
    <n v="16"/>
    <b v="1"/>
    <s v="theater/plays"/>
    <n v="1.2875000000000001"/>
    <n v="5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d v="2014-07-02T22:59:00"/>
    <n v="1402580818"/>
    <x v="3677"/>
    <b v="0"/>
    <n v="199"/>
    <b v="1"/>
    <s v="theater/plays"/>
    <n v="1.0290416666666666"/>
    <n v="6689.2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d v="2015-05-31T07:44:58"/>
    <n v="1430052298"/>
    <x v="3678"/>
    <b v="0"/>
    <n v="31"/>
    <b v="1"/>
    <s v="theater/plays"/>
    <n v="1.0249999999999999"/>
    <n v="7199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d v="2014-06-30T23:59:00"/>
    <n v="1401214581"/>
    <x v="3679"/>
    <b v="0"/>
    <n v="30"/>
    <b v="1"/>
    <s v="theater/plays"/>
    <n v="1.101"/>
    <n v="212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d v="2016-10-05T05:53:54"/>
    <n v="1473850434"/>
    <x v="3680"/>
    <b v="0"/>
    <n v="34"/>
    <b v="1"/>
    <s v="theater/plays"/>
    <n v="1.1276666666666666"/>
    <n v="2792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0:38:10"/>
    <n v="1452008290"/>
    <x v="3681"/>
    <b v="0"/>
    <n v="18"/>
    <b v="1"/>
    <s v="theater/plays"/>
    <n v="1.119"/>
    <n v="225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d v="2014-06-16T01:59:00"/>
    <n v="1399998418"/>
    <x v="3682"/>
    <b v="0"/>
    <n v="67"/>
    <b v="1"/>
    <s v="theater/plays"/>
    <n v="1.3919999999999999"/>
    <n v="2647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d v="2016-10-19T21:48:16"/>
    <n v="1474339696"/>
    <x v="3683"/>
    <b v="0"/>
    <n v="66"/>
    <b v="1"/>
    <s v="theater/plays"/>
    <n v="1.1085714285714285"/>
    <n v="402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d v="2015-09-01T23:19:46"/>
    <n v="1438575586"/>
    <x v="3684"/>
    <b v="0"/>
    <n v="23"/>
    <b v="1"/>
    <s v="theater/plays"/>
    <n v="1.3906666666666667"/>
    <n v="2461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d v="2014-05-19T16:00:00"/>
    <n v="1398348859"/>
    <x v="3685"/>
    <b v="0"/>
    <n v="126"/>
    <b v="1"/>
    <s v="theater/plays"/>
    <n v="1.0569999999999999"/>
    <n v="316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d v="2015-08-28T22:59:00"/>
    <n v="1439567660"/>
    <x v="3686"/>
    <b v="0"/>
    <n v="6"/>
    <b v="1"/>
    <s v="theater/plays"/>
    <n v="1.0142857142857142"/>
    <n v="282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0:14:15"/>
    <n v="1401254055"/>
    <x v="3687"/>
    <b v="0"/>
    <n v="25"/>
    <b v="1"/>
    <s v="theater/plays"/>
    <n v="1.0024500000000001"/>
    <n v="2683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d v="2014-08-08T13:53:24"/>
    <n v="1404932004"/>
    <x v="3688"/>
    <b v="0"/>
    <n v="39"/>
    <b v="1"/>
    <s v="theater/plays"/>
    <n v="1.0916666666666666"/>
    <n v="4143.6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17:25:00"/>
    <n v="1432410639"/>
    <x v="3689"/>
    <b v="0"/>
    <n v="62"/>
    <b v="1"/>
    <s v="theater/plays"/>
    <n v="1.1833333333333333"/>
    <n v="3412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d v="2014-11-27T10:21:23"/>
    <n v="1414506083"/>
    <x v="3690"/>
    <b v="0"/>
    <n v="31"/>
    <b v="1"/>
    <s v="theater/plays"/>
    <n v="1.2"/>
    <n v="267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d v="2015-03-01T23:59:00"/>
    <n v="1421426929"/>
    <x v="3691"/>
    <b v="0"/>
    <n v="274"/>
    <b v="1"/>
    <s v="theater/plays"/>
    <n v="1.2796000000000001"/>
    <n v="26492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d v="2014-09-18T19:00:00"/>
    <n v="1410304179"/>
    <x v="3692"/>
    <b v="0"/>
    <n v="17"/>
    <b v="1"/>
    <s v="theater/plays"/>
    <n v="1.26"/>
    <n v="2622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d v="2015-11-30T17:30:00"/>
    <n v="1446352529"/>
    <x v="3693"/>
    <b v="0"/>
    <n v="14"/>
    <b v="1"/>
    <s v="theater/plays"/>
    <n v="1.2912912912912913"/>
    <n v="84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d v="2016-06-05T21:00:00"/>
    <n v="1461985967"/>
    <x v="3694"/>
    <b v="0"/>
    <n v="60"/>
    <b v="1"/>
    <s v="theater/plays"/>
    <n v="1.0742857142857143"/>
    <n v="20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d v="2015-01-11T15:53:30"/>
    <n v="1419281610"/>
    <x v="3695"/>
    <b v="0"/>
    <n v="33"/>
    <b v="1"/>
    <s v="theater/plays"/>
    <n v="1.00125"/>
    <n v="388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d v="2015-02-13T09:48:36"/>
    <n v="1418654916"/>
    <x v="3696"/>
    <b v="0"/>
    <n v="78"/>
    <b v="1"/>
    <s v="theater/plays"/>
    <n v="1.55"/>
    <n v="3552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d v="2016-05-10T06:10:48"/>
    <n v="1461064248"/>
    <x v="3697"/>
    <b v="0"/>
    <n v="30"/>
    <b v="1"/>
    <s v="theater/plays"/>
    <n v="1.08"/>
    <n v="26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d v="2016-03-02T14:21:27"/>
    <n v="1454354487"/>
    <x v="3698"/>
    <b v="0"/>
    <n v="136"/>
    <b v="1"/>
    <s v="theater/plays"/>
    <n v="1.1052"/>
    <n v="384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d v="2014-10-15T09:26:56"/>
    <n v="1410791216"/>
    <x v="3699"/>
    <b v="0"/>
    <n v="40"/>
    <b v="1"/>
    <s v="theater/plays"/>
    <n v="1.008"/>
    <n v="402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d v="2014-09-30T11:00:00"/>
    <n v="1409493800"/>
    <x v="3700"/>
    <b v="0"/>
    <n v="18"/>
    <b v="1"/>
    <s v="theater/plays"/>
    <n v="1.212"/>
    <n v="15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d v="2015-06-04T07:59:53"/>
    <n v="1430830793"/>
    <x v="3701"/>
    <b v="0"/>
    <n v="39"/>
    <b v="1"/>
    <s v="theater/plays"/>
    <n v="1.0033333333333334"/>
    <n v="1055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17:59:00"/>
    <n v="1464958484"/>
    <x v="3702"/>
    <b v="0"/>
    <n v="21"/>
    <b v="1"/>
    <s v="theater/plays"/>
    <n v="1.0916666666666666"/>
    <n v="239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1:59:00"/>
    <n v="1467720388"/>
    <x v="3703"/>
    <b v="0"/>
    <n v="30"/>
    <b v="1"/>
    <s v="theater/plays"/>
    <n v="1.2342857142857142"/>
    <n v="2285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d v="2016-05-31T11:33:14"/>
    <n v="1459528394"/>
    <x v="3704"/>
    <b v="0"/>
    <n v="27"/>
    <b v="1"/>
    <s v="theater/plays"/>
    <n v="1.3633666666666666"/>
    <n v="852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d v="2014-06-23T13:00:00"/>
    <n v="1401714114"/>
    <x v="3705"/>
    <b v="0"/>
    <n v="35"/>
    <b v="1"/>
    <s v="theater/plays"/>
    <n v="1.0346657233816767"/>
    <n v="1667.005000000000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d v="2014-09-12T16:55:49"/>
    <n v="1409262949"/>
    <x v="3706"/>
    <b v="0"/>
    <n v="13"/>
    <b v="1"/>
    <s v="theater/plays"/>
    <n v="1.2133333333333334"/>
    <n v="2372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d v="2016-07-22T00:26:00"/>
    <n v="1467335378"/>
    <x v="3707"/>
    <b v="0"/>
    <n v="23"/>
    <b v="1"/>
    <s v="theater/plays"/>
    <n v="1.86"/>
    <n v="184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d v="2014-07-03T22:24:46"/>
    <n v="1403234686"/>
    <x v="3708"/>
    <b v="0"/>
    <n v="39"/>
    <b v="1"/>
    <s v="theater/plays"/>
    <n v="3"/>
    <n v="198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d v="2014-06-25T11:59:06"/>
    <n v="1401123546"/>
    <x v="3709"/>
    <b v="0"/>
    <n v="35"/>
    <b v="1"/>
    <s v="theater/plays"/>
    <n v="1.0825"/>
    <n v="159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d v="2015-04-03T08:49:48"/>
    <n v="1425908988"/>
    <x v="3710"/>
    <b v="0"/>
    <n v="27"/>
    <b v="1"/>
    <s v="theater/plays"/>
    <n v="1.4115384615384616"/>
    <n v="1458.75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d v="2014-06-15T11:00:00"/>
    <n v="1400606573"/>
    <x v="3711"/>
    <b v="0"/>
    <n v="21"/>
    <b v="1"/>
    <s v="theater/plays"/>
    <n v="1.1399999999999999"/>
    <n v="1202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d v="2015-05-31T01:59:00"/>
    <n v="1431230867"/>
    <x v="3712"/>
    <b v="0"/>
    <n v="104"/>
    <b v="1"/>
    <s v="theater/plays"/>
    <n v="1.5373333333333334"/>
    <n v="605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d v="2016-06-04T12:42:46"/>
    <n v="1463334166"/>
    <x v="3713"/>
    <b v="0"/>
    <n v="19"/>
    <b v="1"/>
    <s v="theater/plays"/>
    <n v="1.0149999999999999"/>
    <n v="678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d v="2015-05-25T22:59:00"/>
    <n v="1429881667"/>
    <x v="3714"/>
    <b v="0"/>
    <n v="97"/>
    <b v="1"/>
    <s v="theater/plays"/>
    <n v="1.0235000000000001"/>
    <n v="6132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d v="2015-03-31T07:52:00"/>
    <n v="1422834819"/>
    <x v="3715"/>
    <b v="0"/>
    <n v="27"/>
    <b v="1"/>
    <s v="theater/plays"/>
    <n v="1.0257142857142858"/>
    <n v="6912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d v="2016-01-21T16:18:29"/>
    <n v="1450819109"/>
    <x v="3716"/>
    <b v="0"/>
    <n v="24"/>
    <b v="1"/>
    <s v="theater/plays"/>
    <n v="1.5575000000000001"/>
    <n v="241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d v="2015-05-09T15:47:29"/>
    <n v="1428526049"/>
    <x v="3717"/>
    <b v="0"/>
    <n v="13"/>
    <b v="1"/>
    <s v="theater/plays"/>
    <n v="1.0075000000000001"/>
    <n v="263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d v="2015-02-27T12:11:15"/>
    <n v="1422465075"/>
    <x v="3718"/>
    <b v="0"/>
    <n v="46"/>
    <b v="1"/>
    <s v="theater/plays"/>
    <n v="2.3940000000000001"/>
    <n v="2613.5"/>
    <x v="1"/>
    <x v="6"/>
  </r>
  <r>
    <n v="3719"/>
    <s v="Corium"/>
    <s v="A new piece of physical theatre about love, regret and longing."/>
    <n v="200"/>
    <n v="420"/>
    <x v="0"/>
    <x v="1"/>
    <x v="1"/>
    <n v="1434994266"/>
    <d v="2015-06-22T12:31:06"/>
    <n v="1432402266"/>
    <x v="3719"/>
    <b v="0"/>
    <n v="4"/>
    <b v="1"/>
    <s v="theater/plays"/>
    <n v="2.1"/>
    <n v="808.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d v="2015-07-02T18:50:06"/>
    <n v="1433980206"/>
    <x v="3720"/>
    <b v="0"/>
    <n v="40"/>
    <b v="1"/>
    <s v="theater/plays"/>
    <n v="1.0451515151515152"/>
    <n v="193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18:28:04"/>
    <n v="1413412084"/>
    <x v="3721"/>
    <b v="0"/>
    <n v="44"/>
    <b v="1"/>
    <s v="theater/plays"/>
    <n v="1.008"/>
    <n v="4244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d v="2016-02-11T17:59:00"/>
    <n v="1452614847"/>
    <x v="3722"/>
    <b v="0"/>
    <n v="35"/>
    <b v="1"/>
    <s v="theater/plays"/>
    <n v="1.1120000000000001"/>
    <n v="3354"/>
    <x v="1"/>
    <x v="6"/>
  </r>
  <r>
    <n v="3723"/>
    <s v="Beauty and the Beast"/>
    <s v="Saltmine Theatre Company present Beauty and the Beast:"/>
    <n v="4500"/>
    <n v="4592"/>
    <x v="0"/>
    <x v="1"/>
    <x v="1"/>
    <n v="1417374262"/>
    <d v="2014-11-30T14:04:22"/>
    <n v="1414778662"/>
    <x v="3723"/>
    <b v="0"/>
    <n v="63"/>
    <b v="1"/>
    <s v="theater/plays"/>
    <n v="1.0204444444444445"/>
    <n v="313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18:00:00"/>
    <n v="1459856860"/>
    <x v="3724"/>
    <b v="0"/>
    <n v="89"/>
    <b v="1"/>
    <s v="theater/plays"/>
    <n v="1.0254767441860466"/>
    <n v="4500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d v="2016-02-18T16:30:00"/>
    <n v="1454366467"/>
    <x v="3725"/>
    <b v="0"/>
    <n v="15"/>
    <b v="1"/>
    <s v="theater/plays"/>
    <n v="1.27"/>
    <n v="2395.275000000000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d v="2016-04-29T16:00:00"/>
    <n v="1459567371"/>
    <x v="3726"/>
    <b v="0"/>
    <n v="46"/>
    <b v="1"/>
    <s v="theater/plays"/>
    <n v="3.3870588235294119"/>
    <n v="163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d v="2016-10-19T23:55:00"/>
    <n v="1474273294"/>
    <x v="3727"/>
    <b v="0"/>
    <n v="33"/>
    <b v="1"/>
    <s v="theater/plays"/>
    <n v="1.0075000000000001"/>
    <n v="244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d v="2015-08-18T23:06:16"/>
    <n v="1437365176"/>
    <x v="3728"/>
    <b v="0"/>
    <n v="31"/>
    <b v="0"/>
    <s v="theater/plays"/>
    <n v="9.3100000000000002E-2"/>
    <n v="1938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d v="2015-03-22T22:55:12"/>
    <n v="1423198512"/>
    <x v="3729"/>
    <b v="0"/>
    <n v="5"/>
    <b v="0"/>
    <s v="theater/plays"/>
    <n v="7.2400000000000006E-2"/>
    <n v="11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d v="2015-08-17T11:15:59"/>
    <n v="1437236159"/>
    <x v="3730"/>
    <b v="0"/>
    <n v="1"/>
    <b v="0"/>
    <s v="theater/plays"/>
    <n v="0.1"/>
    <n v="23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d v="2015-01-09T22:23:00"/>
    <n v="1418234646"/>
    <x v="3731"/>
    <b v="0"/>
    <n v="12"/>
    <b v="0"/>
    <s v="theater/plays"/>
    <n v="0.11272727272727273"/>
    <n v="3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d v="2015-01-24T07:00:00"/>
    <n v="1416932133"/>
    <x v="3732"/>
    <b v="0"/>
    <n v="4"/>
    <b v="0"/>
    <s v="theater/plays"/>
    <n v="0.15411764705882353"/>
    <n v="375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d v="2015-04-18T17:30:00"/>
    <n v="1428539708"/>
    <x v="3733"/>
    <b v="0"/>
    <n v="0"/>
    <b v="0"/>
    <s v="theater/plays"/>
    <n v="0"/>
    <n v="65.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d v="2015-05-25T16:38:16"/>
    <n v="1427405896"/>
    <x v="3734"/>
    <b v="0"/>
    <n v="7"/>
    <b v="0"/>
    <s v="theater/plays"/>
    <n v="0.28466666666666668"/>
    <n v="213.5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d v="2015-05-28T11:38:09"/>
    <n v="1430239089"/>
    <x v="3735"/>
    <b v="0"/>
    <n v="2"/>
    <b v="0"/>
    <s v="theater/plays"/>
    <n v="0.13333333333333333"/>
    <n v="223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d v="2015-03-23T13:00:00"/>
    <n v="1423847093"/>
    <x v="3736"/>
    <b v="0"/>
    <n v="1"/>
    <b v="0"/>
    <s v="theater/plays"/>
    <n v="6.6666666666666671E-3"/>
    <n v="15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d v="2015-11-12T01:59:00"/>
    <n v="1445358903"/>
    <x v="3737"/>
    <b v="0"/>
    <n v="4"/>
    <b v="0"/>
    <s v="theater/plays"/>
    <n v="0.21428571428571427"/>
    <n v="8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d v="2014-07-15T17:00:00"/>
    <n v="1403562705"/>
    <x v="3738"/>
    <b v="0"/>
    <n v="6"/>
    <b v="0"/>
    <s v="theater/plays"/>
    <n v="0.18"/>
    <n v="21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d v="2016-07-17T05:47:48"/>
    <n v="1467024468"/>
    <x v="3739"/>
    <b v="0"/>
    <n v="8"/>
    <b v="0"/>
    <s v="theater/plays"/>
    <n v="0.20125000000000001"/>
    <n v="537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d v="2014-08-11T20:53:58"/>
    <n v="1405217355"/>
    <x v="3740"/>
    <b v="0"/>
    <n v="14"/>
    <b v="0"/>
    <s v="theater/plays"/>
    <n v="0.17899999999999999"/>
    <n v="581.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d v="2015-12-17T17:05:50"/>
    <n v="1447797950"/>
    <x v="3741"/>
    <b v="0"/>
    <n v="0"/>
    <b v="0"/>
    <s v="theater/plays"/>
    <n v="0"/>
    <n v="17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d v="2014-09-06T00:09:04"/>
    <n v="1407388144"/>
    <x v="3742"/>
    <b v="0"/>
    <n v="4"/>
    <b v="0"/>
    <s v="theater/plays"/>
    <n v="0.02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d v="2014-07-03T12:02:44"/>
    <n v="1401814964"/>
    <x v="3743"/>
    <b v="0"/>
    <n v="0"/>
    <b v="0"/>
    <s v="theater/plays"/>
    <n v="0"/>
    <n v="5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d v="2014-08-10T11:45:02"/>
    <n v="1405097102"/>
    <x v="3745"/>
    <b v="0"/>
    <n v="1"/>
    <b v="0"/>
    <s v="theater/plays"/>
    <n v="0.1"/>
    <n v="5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d v="2016-10-08T04:20:39"/>
    <n v="1473326439"/>
    <x v="3746"/>
    <b v="0"/>
    <n v="1"/>
    <b v="0"/>
    <s v="theater/plays"/>
    <n v="2.3764705882352941E-2"/>
    <n v="106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d v="2015-07-05T17:59:00"/>
    <n v="1433833896"/>
    <x v="3747"/>
    <b v="0"/>
    <n v="1"/>
    <b v="0"/>
    <s v="theater/plays"/>
    <n v="0.01"/>
    <n v="113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d v="2016-02-16T00:59:00"/>
    <n v="1453827436"/>
    <x v="3748"/>
    <b v="0"/>
    <n v="52"/>
    <b v="1"/>
    <s v="theater/musical"/>
    <n v="1.0351999999999999"/>
    <n v="2600.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d v="2016-04-28T22:59:00"/>
    <n v="1459220588"/>
    <x v="3749"/>
    <b v="0"/>
    <n v="7"/>
    <b v="1"/>
    <s v="theater/musical"/>
    <n v="1.05"/>
    <n v="2850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2:59:00"/>
    <n v="1421105608"/>
    <x v="3750"/>
    <b v="0"/>
    <n v="28"/>
    <b v="1"/>
    <s v="theater/musical"/>
    <n v="1.0044999999999999"/>
    <n v="327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d v="2016-04-02T18:51:13"/>
    <n v="1454460673"/>
    <x v="3751"/>
    <b v="0"/>
    <n v="11"/>
    <b v="1"/>
    <s v="theater/musical"/>
    <n v="1.3260000000000001"/>
    <n v="3676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16:00:00"/>
    <n v="1473189335"/>
    <x v="3752"/>
    <b v="0"/>
    <n v="15"/>
    <b v="1"/>
    <s v="theater/musical"/>
    <n v="1.1299999999999999"/>
    <n v="945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d v="2015-06-02T19:00:00"/>
    <n v="1430768800"/>
    <x v="3753"/>
    <b v="0"/>
    <n v="30"/>
    <b v="1"/>
    <s v="theater/musical"/>
    <n v="1.0334000000000001"/>
    <n v="28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d v="2014-07-25T23:59:00"/>
    <n v="1403125737"/>
    <x v="3754"/>
    <b v="0"/>
    <n v="27"/>
    <b v="1"/>
    <s v="theater/musical"/>
    <n v="1.2"/>
    <n v="408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d v="2016-04-15T15:48:27"/>
    <n v="1458161307"/>
    <x v="3755"/>
    <b v="0"/>
    <n v="28"/>
    <b v="1"/>
    <s v="theater/musical"/>
    <n v="1.2963636363636364"/>
    <n v="1856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d v="2014-06-11T14:33:18"/>
    <n v="1399923198"/>
    <x v="3756"/>
    <b v="0"/>
    <n v="17"/>
    <b v="1"/>
    <s v="theater/musical"/>
    <n v="1.0111111111111111"/>
    <n v="2631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d v="2014-12-01T15:25:15"/>
    <n v="1415737515"/>
    <x v="3757"/>
    <b v="0"/>
    <n v="50"/>
    <b v="1"/>
    <s v="theater/musical"/>
    <n v="1.0851428571428572"/>
    <n v="4174"/>
    <x v="1"/>
    <x v="40"/>
  </r>
  <r>
    <n v="3758"/>
    <s v="Luigi's Ladies"/>
    <s v="LUIGI'S LADIES: an original one-woman musical comedy"/>
    <n v="1500"/>
    <n v="1535"/>
    <x v="0"/>
    <x v="0"/>
    <x v="0"/>
    <n v="1400475600"/>
    <d v="2014-05-19T00:00:00"/>
    <n v="1397819938"/>
    <x v="3758"/>
    <b v="0"/>
    <n v="26"/>
    <b v="1"/>
    <s v="theater/musical"/>
    <n v="1.0233333333333334"/>
    <n v="2666.5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d v="2015-08-25T21:35:53"/>
    <n v="1435372553"/>
    <x v="3759"/>
    <b v="0"/>
    <n v="88"/>
    <b v="1"/>
    <s v="theater/musical"/>
    <n v="1.1024425000000002"/>
    <n v="2972.3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07:36:26"/>
    <n v="1397133386"/>
    <x v="3760"/>
    <b v="0"/>
    <n v="91"/>
    <b v="1"/>
    <s v="theater/musical"/>
    <n v="1.010154"/>
    <n v="4730.270000000000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d v="2015-08-10T18:00:00"/>
    <n v="1434625937"/>
    <x v="3761"/>
    <b v="0"/>
    <n v="3"/>
    <b v="1"/>
    <s v="theater/musical"/>
    <n v="1"/>
    <n v="2775.385000000000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d v="2015-08-02T14:31:29"/>
    <n v="1436383889"/>
    <x v="3762"/>
    <b v="0"/>
    <n v="28"/>
    <b v="1"/>
    <s v="theater/musical"/>
    <n v="1.0624"/>
    <n v="9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d v="2015-04-01T12:00:26"/>
    <n v="1425319226"/>
    <x v="3763"/>
    <b v="0"/>
    <n v="77"/>
    <b v="1"/>
    <s v="theater/musical"/>
    <n v="1"/>
    <n v="31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d v="2016-05-28T19:36:00"/>
    <n v="1462824832"/>
    <x v="3764"/>
    <b v="0"/>
    <n v="27"/>
    <b v="1"/>
    <s v="theater/musical"/>
    <n v="1"/>
    <n v="325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d v="2014-07-30T13:38:02"/>
    <n v="1404153482"/>
    <x v="3765"/>
    <b v="0"/>
    <n v="107"/>
    <b v="1"/>
    <s v="theater/musical"/>
    <n v="1.1345714285714286"/>
    <n v="472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d v="2014-07-02T23:00:45"/>
    <n v="1401336045"/>
    <x v="3766"/>
    <b v="0"/>
    <n v="96"/>
    <b v="1"/>
    <s v="theater/musical"/>
    <n v="1.0265010000000001"/>
    <n v="9103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d v="2015-02-28T23:59:00"/>
    <n v="1423960097"/>
    <x v="3767"/>
    <b v="0"/>
    <n v="56"/>
    <b v="1"/>
    <s v="theater/musical"/>
    <n v="1.1675"/>
    <n v="6300.005000000000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2:28:10"/>
    <n v="1400002090"/>
    <x v="3768"/>
    <b v="0"/>
    <n v="58"/>
    <b v="1"/>
    <s v="theater/musical"/>
    <n v="1.0765274999999999"/>
    <n v="3320.5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d v="2016-04-15T09:21:19"/>
    <n v="1458138079"/>
    <x v="3769"/>
    <b v="0"/>
    <n v="15"/>
    <b v="1"/>
    <s v="theater/musical"/>
    <n v="1"/>
    <n v="2703.054999999999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d v="2015-06-13T17:20:10"/>
    <n v="1431642010"/>
    <x v="3770"/>
    <b v="0"/>
    <n v="20"/>
    <b v="1"/>
    <s v="theater/musical"/>
    <n v="1"/>
    <n v="155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d v="2016-05-17T19:00:00"/>
    <n v="1462307652"/>
    <x v="3771"/>
    <b v="0"/>
    <n v="38"/>
    <b v="1"/>
    <s v="theater/musical"/>
    <n v="1.46"/>
    <n v="17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d v="2016-11-29T01:00:00"/>
    <n v="1478616506"/>
    <x v="3772"/>
    <b v="0"/>
    <n v="33"/>
    <b v="1"/>
    <s v="theater/musical"/>
    <n v="1.1020000000000001"/>
    <n v="3485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d v="2016-11-14T21:08:00"/>
    <n v="1476317247"/>
    <x v="3773"/>
    <b v="0"/>
    <n v="57"/>
    <b v="1"/>
    <s v="theater/musical"/>
    <n v="1.0820000000000001"/>
    <n v="546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d v="2015-04-09T14:00:55"/>
    <n v="1427223655"/>
    <x v="3774"/>
    <b v="0"/>
    <n v="25"/>
    <b v="1"/>
    <s v="theater/musical"/>
    <n v="1"/>
    <n v="39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d v="2015-04-08T23:00:00"/>
    <n v="1426199843"/>
    <x v="3775"/>
    <b v="0"/>
    <n v="14"/>
    <b v="1"/>
    <s v="theater/musical"/>
    <n v="1.0024999999999999"/>
    <n v="225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7-31T20:00:00"/>
    <n v="1403599778"/>
    <x v="3776"/>
    <b v="0"/>
    <n v="94"/>
    <b v="1"/>
    <s v="theater/musical"/>
    <n v="1.0671250000000001"/>
    <n v="527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d v="2014-09-26T23:00:00"/>
    <n v="1409884821"/>
    <x v="3777"/>
    <b v="0"/>
    <n v="59"/>
    <b v="1"/>
    <s v="theater/musical"/>
    <n v="1.4319999999999999"/>
    <n v="5700.5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d v="2015-02-14T14:39:40"/>
    <n v="1418758780"/>
    <x v="3778"/>
    <b v="0"/>
    <n v="36"/>
    <b v="1"/>
    <s v="theater/musical"/>
    <n v="1.0504166666666668"/>
    <n v="2692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d v="2016-03-26T11:39:00"/>
    <n v="1456421940"/>
    <x v="3779"/>
    <b v="0"/>
    <n v="115"/>
    <b v="1"/>
    <s v="theater/musical"/>
    <n v="1.0398000000000001"/>
    <n v="905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d v="2015-07-13T15:06:00"/>
    <n v="1433999785"/>
    <x v="3780"/>
    <b v="0"/>
    <n v="30"/>
    <b v="1"/>
    <s v="theater/musical"/>
    <n v="1.2"/>
    <n v="9298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d v="2014-09-08T16:11:25"/>
    <n v="1408050685"/>
    <x v="3781"/>
    <b v="0"/>
    <n v="52"/>
    <b v="1"/>
    <s v="theater/musical"/>
    <n v="1.0966666666666667"/>
    <n v="396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d v="2016-07-24T18:00:00"/>
    <n v="1466887297"/>
    <x v="3782"/>
    <b v="0"/>
    <n v="27"/>
    <b v="1"/>
    <s v="theater/musical"/>
    <n v="1.0175000000000001"/>
    <n v="348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d v="2016-03-15T11:00:00"/>
    <n v="1455938520"/>
    <x v="3783"/>
    <b v="0"/>
    <n v="24"/>
    <b v="1"/>
    <s v="theater/musical"/>
    <n v="1.2891666666666666"/>
    <n v="179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d v="2016-07-10T18:32:12"/>
    <n v="1465601532"/>
    <x v="3784"/>
    <b v="0"/>
    <n v="10"/>
    <b v="1"/>
    <s v="theater/musical"/>
    <n v="1.1499999999999999"/>
    <n v="1348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d v="2016-08-02T05:03:00"/>
    <n v="1467040769"/>
    <x v="3785"/>
    <b v="0"/>
    <n v="30"/>
    <b v="1"/>
    <s v="theater/musical"/>
    <n v="1.5075000000000001"/>
    <n v="208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d v="2016-05-26T19:54:35"/>
    <n v="1461718475"/>
    <x v="3786"/>
    <b v="0"/>
    <n v="71"/>
    <b v="1"/>
    <s v="theater/musical"/>
    <n v="1.1096666666666666"/>
    <n v="4836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d v="2015-07-10T22:59:00"/>
    <n v="1434113406"/>
    <x v="3787"/>
    <b v="0"/>
    <n v="10"/>
    <b v="1"/>
    <s v="theater/musical"/>
    <n v="1.0028571428571429"/>
    <n v="3504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1:18:00"/>
    <n v="1448469719"/>
    <x v="3788"/>
    <b v="0"/>
    <n v="1"/>
    <b v="0"/>
    <s v="theater/musical"/>
    <n v="6.6666666666666671E-3"/>
    <n v="425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d v="2015-06-15T14:10:18"/>
    <n v="1431630618"/>
    <x v="3789"/>
    <b v="0"/>
    <n v="4"/>
    <b v="0"/>
    <s v="theater/musical"/>
    <n v="3.267605633802817E-2"/>
    <n v="30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d v="2016-11-22T12:00:23"/>
    <n v="1477238423"/>
    <x v="3790"/>
    <b v="0"/>
    <n v="0"/>
    <b v="0"/>
    <s v="theater/musical"/>
    <n v="0"/>
    <n v="58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17:32:09"/>
    <n v="1416954729"/>
    <x v="3793"/>
    <b v="0"/>
    <n v="24"/>
    <b v="0"/>
    <s v="theater/musical"/>
    <n v="0.59657142857142853"/>
    <n v="2105.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d v="2015-06-07T08:55:54"/>
    <n v="1431093354"/>
    <x v="3794"/>
    <b v="0"/>
    <n v="1"/>
    <b v="0"/>
    <s v="theater/musical"/>
    <n v="0.01"/>
    <n v="211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d v="2015-08-28T17:30:00"/>
    <n v="1437042490"/>
    <x v="3795"/>
    <b v="0"/>
    <n v="2"/>
    <b v="0"/>
    <s v="theater/musical"/>
    <n v="1.6666666666666666E-2"/>
    <n v="3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d v="2017-01-13T19:42:36"/>
    <n v="1479170556"/>
    <x v="3796"/>
    <b v="0"/>
    <n v="1"/>
    <b v="0"/>
    <s v="theater/musical"/>
    <n v="4.4444444444444447E-5"/>
    <n v="5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d v="2015-04-20T16:09:25"/>
    <n v="1426972165"/>
    <x v="3797"/>
    <b v="0"/>
    <n v="37"/>
    <b v="0"/>
    <s v="theater/musical"/>
    <n v="0.89666666666666661"/>
    <n v="2690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2:20:48"/>
    <n v="1405099248"/>
    <x v="3798"/>
    <b v="0"/>
    <n v="5"/>
    <b v="0"/>
    <s v="theater/musical"/>
    <n v="1.4642857142857143E-2"/>
    <n v="320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d v="2016-03-11T17:20:43"/>
    <n v="1455142843"/>
    <x v="3799"/>
    <b v="0"/>
    <n v="4"/>
    <b v="0"/>
    <s v="theater/musical"/>
    <n v="4.02E-2"/>
    <n v="713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d v="2015-01-10T23:59:00"/>
    <n v="1418146883"/>
    <x v="3800"/>
    <b v="0"/>
    <n v="16"/>
    <b v="0"/>
    <s v="theater/musical"/>
    <n v="4.0045454545454544E-2"/>
    <n v="641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d v="2015-01-02T11:13:36"/>
    <n v="1417536816"/>
    <x v="3801"/>
    <b v="0"/>
    <n v="9"/>
    <b v="0"/>
    <s v="theater/musical"/>
    <n v="8.5199999999999998E-2"/>
    <n v="653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d v="2015-10-21T22:01:46"/>
    <n v="1442890906"/>
    <x v="3802"/>
    <b v="0"/>
    <n v="0"/>
    <b v="0"/>
    <s v="theater/musical"/>
    <n v="0"/>
    <n v="213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d v="2016-03-04T18:19:28"/>
    <n v="1454541568"/>
    <x v="3803"/>
    <b v="0"/>
    <n v="40"/>
    <b v="0"/>
    <s v="theater/musical"/>
    <n v="0.19650000000000001"/>
    <n v="1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d v="2016-07-31T02:00:00"/>
    <n v="1465172024"/>
    <x v="3804"/>
    <b v="0"/>
    <n v="0"/>
    <b v="0"/>
    <s v="theater/musical"/>
    <n v="0"/>
    <n v="1179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d v="2014-06-29T01:13:01"/>
    <n v="1402294381"/>
    <x v="3806"/>
    <b v="0"/>
    <n v="1"/>
    <b v="0"/>
    <s v="theater/musical"/>
    <n v="6.6666666666666664E-4"/>
    <n v="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d v="2015-04-03T16:48:59"/>
    <n v="1427492939"/>
    <x v="3807"/>
    <b v="0"/>
    <n v="9"/>
    <b v="0"/>
    <s v="theater/musical"/>
    <n v="0.30333333333333334"/>
    <n v="2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d v="2015-04-25T04:53:39"/>
    <n v="1424775219"/>
    <x v="3808"/>
    <b v="0"/>
    <n v="24"/>
    <b v="1"/>
    <s v="theater/plays"/>
    <n v="1"/>
    <n v="727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d v="2014-07-30T18:00:00"/>
    <n v="1402403907"/>
    <x v="3809"/>
    <b v="0"/>
    <n v="38"/>
    <b v="1"/>
    <s v="theater/plays"/>
    <n v="1.0125"/>
    <n v="15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d v="2015-03-21T14:22:38"/>
    <n v="1424377358"/>
    <x v="3810"/>
    <b v="0"/>
    <n v="26"/>
    <b v="1"/>
    <s v="theater/plays"/>
    <n v="1.2173333333333334"/>
    <n v="1925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d v="2016-05-31T06:00:00"/>
    <n v="1461769373"/>
    <x v="3811"/>
    <b v="0"/>
    <n v="19"/>
    <b v="1"/>
    <s v="theater/plays"/>
    <n v="3.3"/>
    <n v="1325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d v="2015-05-31T22:59:00"/>
    <n v="1429120908"/>
    <x v="3812"/>
    <b v="0"/>
    <n v="11"/>
    <b v="1"/>
    <s v="theater/plays"/>
    <n v="1.0954999999999999"/>
    <n v="150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16:43:00"/>
    <n v="1462603021"/>
    <x v="3813"/>
    <b v="0"/>
    <n v="27"/>
    <b v="1"/>
    <s v="theater/plays"/>
    <n v="1.0095190476190474"/>
    <n v="2155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d v="2015-03-31T22:59:00"/>
    <n v="1424727712"/>
    <x v="3814"/>
    <b v="0"/>
    <n v="34"/>
    <b v="1"/>
    <s v="theater/plays"/>
    <n v="1.4013333333333333"/>
    <n v="2110.994999999999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d v="2015-08-20T18:00:00"/>
    <n v="1437545657"/>
    <x v="3815"/>
    <b v="0"/>
    <n v="20"/>
    <b v="1"/>
    <s v="theater/plays"/>
    <n v="1.0000100000000001"/>
    <n v="1551.005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1:33:43"/>
    <n v="1403022823"/>
    <x v="3816"/>
    <b v="0"/>
    <n v="37"/>
    <b v="1"/>
    <s v="theater/plays"/>
    <n v="1.19238"/>
    <n v="1394.2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d v="2015-10-23T22:59:00"/>
    <n v="1444236216"/>
    <x v="3817"/>
    <b v="0"/>
    <n v="20"/>
    <b v="1"/>
    <s v="theater/plays"/>
    <n v="1.0725"/>
    <n v="1966.784999999999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d v="2015-03-12T14:13:02"/>
    <n v="1423599182"/>
    <x v="3818"/>
    <b v="0"/>
    <n v="10"/>
    <b v="1"/>
    <s v="theater/plays"/>
    <n v="2.2799999999999998"/>
    <n v="1357.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d v="2015-07-17T16:02:00"/>
    <n v="1435554104"/>
    <x v="3819"/>
    <b v="0"/>
    <n v="26"/>
    <b v="1"/>
    <s v="theater/plays"/>
    <n v="1.0640000000000001"/>
    <n v="81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d v="2015-07-05T10:38:37"/>
    <n v="1433518717"/>
    <x v="3820"/>
    <b v="0"/>
    <n v="20"/>
    <b v="1"/>
    <s v="theater/plays"/>
    <n v="1.4333333333333333"/>
    <n v="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d v="2016-01-03T23:20:07"/>
    <n v="1449116407"/>
    <x v="3821"/>
    <b v="0"/>
    <n v="46"/>
    <b v="1"/>
    <s v="theater/plays"/>
    <n v="1.0454285714285714"/>
    <n v="2044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d v="2016-01-19T17:59:00"/>
    <n v="1448136417"/>
    <x v="3822"/>
    <b v="0"/>
    <n v="76"/>
    <b v="1"/>
    <s v="theater/plays"/>
    <n v="1.1002000000000001"/>
    <n v="458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d v="2015-07-19T22:59:00"/>
    <n v="1434405044"/>
    <x v="3823"/>
    <b v="0"/>
    <n v="41"/>
    <b v="1"/>
    <s v="theater/plays"/>
    <n v="1.06"/>
    <n v="407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d v="2016-08-01T08:41:00"/>
    <n v="1469026903"/>
    <x v="3824"/>
    <b v="0"/>
    <n v="7"/>
    <b v="1"/>
    <s v="theater/plays"/>
    <n v="1.08"/>
    <n v="14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d v="2015-06-16T20:40:14"/>
    <n v="1432690814"/>
    <x v="3825"/>
    <b v="0"/>
    <n v="49"/>
    <b v="1"/>
    <s v="theater/plays"/>
    <n v="1.0542"/>
    <n v="2770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d v="2015-05-07T05:09:54"/>
    <n v="1428401394"/>
    <x v="3826"/>
    <b v="0"/>
    <n v="26"/>
    <b v="1"/>
    <s v="theater/plays"/>
    <n v="1.1916666666666667"/>
    <n v="29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d v="2015-03-26T19:00:00"/>
    <n v="1422656201"/>
    <x v="3827"/>
    <b v="0"/>
    <n v="65"/>
    <b v="1"/>
    <s v="theater/plays"/>
    <n v="1.5266666666666666"/>
    <n v="2647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08:39:47"/>
    <n v="1414845587"/>
    <x v="3828"/>
    <b v="0"/>
    <n v="28"/>
    <b v="1"/>
    <s v="theater/plays"/>
    <n v="1"/>
    <n v="479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d v="2016-08-31T15:46:11"/>
    <n v="1470948371"/>
    <x v="3829"/>
    <b v="0"/>
    <n v="8"/>
    <b v="1"/>
    <s v="theater/plays"/>
    <n v="1.002"/>
    <n v="275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d v="2016-05-27T12:46:51"/>
    <n v="1463161611"/>
    <x v="3830"/>
    <b v="0"/>
    <n v="3"/>
    <b v="1"/>
    <s v="theater/plays"/>
    <n v="2.25"/>
    <n v="3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d v="2014-11-05T16:22:25"/>
    <n v="1413404545"/>
    <x v="3831"/>
    <b v="0"/>
    <n v="9"/>
    <b v="1"/>
    <s v="theater/plays"/>
    <n v="1.0602199999999999"/>
    <n v="377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d v="2016-02-19T21:45:35"/>
    <n v="1452048335"/>
    <x v="3832"/>
    <b v="0"/>
    <n v="9"/>
    <b v="1"/>
    <s v="theater/plays"/>
    <n v="1.0466666666666666"/>
    <n v="893.0550000000000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d v="2014-12-01T14:09:00"/>
    <n v="1416516972"/>
    <x v="3833"/>
    <b v="0"/>
    <n v="20"/>
    <b v="1"/>
    <s v="theater/plays"/>
    <n v="1.1666666666666667"/>
    <n v="1328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05:41:07"/>
    <n v="1432032067"/>
    <x v="3834"/>
    <b v="0"/>
    <n v="57"/>
    <b v="1"/>
    <s v="theater/plays"/>
    <n v="1.0903333333333334"/>
    <n v="23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d v="2016-04-21T17:36:48"/>
    <n v="1459463808"/>
    <x v="3835"/>
    <b v="0"/>
    <n v="8"/>
    <b v="1"/>
    <s v="theater/plays"/>
    <n v="1.6"/>
    <n v="1795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d v="2016-08-02T23:09:00"/>
    <n v="1467497652"/>
    <x v="3836"/>
    <b v="0"/>
    <n v="14"/>
    <b v="1"/>
    <s v="theater/plays"/>
    <n v="1.125"/>
    <n v="610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d v="2015-07-03T13:22:38"/>
    <n v="1432837358"/>
    <x v="3837"/>
    <b v="0"/>
    <n v="17"/>
    <b v="1"/>
    <s v="theater/plays"/>
    <n v="1.0209999999999999"/>
    <n v="147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d v="2015-05-22T12:03:29"/>
    <n v="1429722209"/>
    <x v="3838"/>
    <b v="0"/>
    <n v="100"/>
    <b v="1"/>
    <s v="theater/plays"/>
    <n v="1.00824"/>
    <n v="5143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d v="2015-07-29T22:25:24"/>
    <n v="1433042724"/>
    <x v="3839"/>
    <b v="0"/>
    <n v="32"/>
    <b v="1"/>
    <s v="theater/plays"/>
    <n v="1.0125"/>
    <n v="51424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d v="2016-03-28T10:50:29"/>
    <n v="1457023829"/>
    <x v="3840"/>
    <b v="0"/>
    <n v="3"/>
    <b v="1"/>
    <s v="theater/plays"/>
    <n v="65"/>
    <n v="10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3:51:27"/>
    <n v="1400698287"/>
    <x v="3841"/>
    <b v="1"/>
    <n v="34"/>
    <b v="0"/>
    <s v="theater/plays"/>
    <n v="8.72E-2"/>
    <n v="468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d v="2014-05-11T06:50:52"/>
    <n v="1397217052"/>
    <x v="3842"/>
    <b v="1"/>
    <n v="23"/>
    <b v="0"/>
    <s v="theater/plays"/>
    <n v="0.21940000000000001"/>
    <n v="984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d v="2014-05-31T20:44:24"/>
    <n v="1399427064"/>
    <x v="3843"/>
    <b v="1"/>
    <n v="19"/>
    <b v="0"/>
    <s v="theater/plays"/>
    <n v="0.21299999999999999"/>
    <n v="108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d v="2014-06-03T01:59:00"/>
    <n v="1399474134"/>
    <x v="3844"/>
    <b v="1"/>
    <n v="50"/>
    <b v="0"/>
    <s v="theater/plays"/>
    <n v="0.41489795918367345"/>
    <n v="2565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0:02:54"/>
    <n v="1441119774"/>
    <x v="3845"/>
    <b v="1"/>
    <n v="12"/>
    <b v="0"/>
    <s v="theater/plays"/>
    <n v="2.1049999999999999E-2"/>
    <n v="24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d v="2014-10-04T01:59:00"/>
    <n v="1409721542"/>
    <x v="3846"/>
    <b v="1"/>
    <n v="8"/>
    <b v="0"/>
    <s v="theater/plays"/>
    <n v="2.7E-2"/>
    <n v="515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d v="2015-07-19T00:23:11"/>
    <n v="1433395391"/>
    <x v="3847"/>
    <b v="1"/>
    <n v="9"/>
    <b v="0"/>
    <s v="theater/plays"/>
    <n v="0.16161904761904761"/>
    <n v="94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4:36:29"/>
    <n v="1442604989"/>
    <x v="3848"/>
    <b v="1"/>
    <n v="43"/>
    <b v="0"/>
    <s v="theater/plays"/>
    <n v="0.16376923076923078"/>
    <n v="191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d v="2015-06-11T13:24:44"/>
    <n v="1431455084"/>
    <x v="3849"/>
    <b v="1"/>
    <n v="28"/>
    <b v="0"/>
    <s v="theater/plays"/>
    <n v="7.0433333333333334E-2"/>
    <n v="2121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d v="2014-12-31T21:59:03"/>
    <n v="1417489143"/>
    <x v="3850"/>
    <b v="1"/>
    <n v="4"/>
    <b v="0"/>
    <s v="theater/plays"/>
    <n v="3.7999999999999999E-2"/>
    <n v="107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d v="2015-07-17T05:32:59"/>
    <n v="1434537179"/>
    <x v="3851"/>
    <b v="1"/>
    <n v="24"/>
    <b v="0"/>
    <s v="theater/plays"/>
    <n v="0.34079999999999999"/>
    <n v="4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d v="2015-03-26T22:34:36"/>
    <n v="1425270876"/>
    <x v="3852"/>
    <b v="0"/>
    <n v="2"/>
    <b v="0"/>
    <s v="theater/plays"/>
    <n v="2E-3"/>
    <n v="4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d v="2014-09-01T15:09:38"/>
    <n v="1406578178"/>
    <x v="3853"/>
    <b v="0"/>
    <n v="2"/>
    <b v="0"/>
    <s v="theater/plays"/>
    <n v="2.5999999999999998E-4"/>
    <n v="2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d v="2015-05-09T16:14:18"/>
    <n v="1428614058"/>
    <x v="3854"/>
    <b v="0"/>
    <n v="20"/>
    <b v="0"/>
    <s v="theater/plays"/>
    <n v="0.16254545454545455"/>
    <n v="907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d v="2015-03-26T17:17:51"/>
    <n v="1424819871"/>
    <x v="3855"/>
    <b v="0"/>
    <n v="1"/>
    <b v="0"/>
    <s v="theater/plays"/>
    <n v="2.5000000000000001E-2"/>
    <n v="906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1:50:03"/>
    <n v="1423245003"/>
    <x v="3856"/>
    <b v="0"/>
    <n v="1"/>
    <b v="0"/>
    <s v="theater/plays"/>
    <n v="2.0000000000000001E-4"/>
    <n v="1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d v="2014-08-01T12:12:00"/>
    <n v="1404927690"/>
    <x v="3857"/>
    <b v="0"/>
    <n v="4"/>
    <b v="0"/>
    <s v="theater/plays"/>
    <n v="5.1999999999999998E-2"/>
    <n v="130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d v="2015-05-22T16:00:00"/>
    <n v="1430734844"/>
    <x v="3858"/>
    <b v="0"/>
    <n v="1"/>
    <b v="0"/>
    <s v="theater/plays"/>
    <n v="0.02"/>
    <n v="13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d v="2014-06-25T16:00:00"/>
    <n v="1401485207"/>
    <x v="3859"/>
    <b v="0"/>
    <n v="1"/>
    <b v="0"/>
    <s v="theater/plays"/>
    <n v="4.0000000000000002E-4"/>
    <n v="5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0:51:50"/>
    <n v="1405266710"/>
    <x v="3860"/>
    <b v="0"/>
    <n v="13"/>
    <b v="0"/>
    <s v="theater/plays"/>
    <n v="0.17666666666666667"/>
    <n v="530.5"/>
    <x v="1"/>
    <x v="6"/>
  </r>
  <r>
    <n v="3861"/>
    <s v="READY OR NOT HERE I COME"/>
    <s v="THE COMING OF THE LORD!"/>
    <n v="2000"/>
    <n v="100"/>
    <x v="2"/>
    <x v="0"/>
    <x v="0"/>
    <n v="1415828820"/>
    <d v="2014-11-12T16:47:00"/>
    <n v="1412258977"/>
    <x v="3861"/>
    <b v="0"/>
    <n v="1"/>
    <b v="0"/>
    <s v="theater/plays"/>
    <n v="0.05"/>
    <n v="58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d v="2016-09-12T11:59:00"/>
    <n v="1472451356"/>
    <x v="3862"/>
    <b v="0"/>
    <n v="1"/>
    <b v="0"/>
    <s v="theater/plays"/>
    <n v="1.3333333333333334E-4"/>
    <n v="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d v="2015-11-05T11:11:45"/>
    <n v="1441552305"/>
    <x v="3863"/>
    <b v="0"/>
    <n v="0"/>
    <b v="0"/>
    <s v="theater/plays"/>
    <n v="0"/>
    <n v="0.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d v="2015-11-17T17:24:14"/>
    <n v="1445203454"/>
    <x v="3864"/>
    <b v="0"/>
    <n v="3"/>
    <b v="0"/>
    <s v="theater/plays"/>
    <n v="1.2E-2"/>
    <n v="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d v="2014-08-30T00:30:00"/>
    <n v="1405957098"/>
    <x v="3865"/>
    <b v="0"/>
    <n v="14"/>
    <b v="0"/>
    <s v="theater/plays"/>
    <n v="0.26937422295897223"/>
    <n v="35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d v="2016-03-22T22:29:00"/>
    <n v="1454453021"/>
    <x v="3866"/>
    <b v="0"/>
    <n v="2"/>
    <b v="0"/>
    <s v="theater/plays"/>
    <n v="5.4999999999999997E-3"/>
    <n v="33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d v="2016-06-18T14:32:19"/>
    <n v="1463686339"/>
    <x v="3867"/>
    <b v="0"/>
    <n v="5"/>
    <b v="0"/>
    <s v="theater/plays"/>
    <n v="0.1255"/>
    <n v="131"/>
    <x v="1"/>
    <x v="6"/>
  </r>
  <r>
    <n v="3868"/>
    <s v="1000 words (Canceled)"/>
    <s v="New collection of music by Scott Evan Davis!"/>
    <n v="5000"/>
    <n v="10"/>
    <x v="1"/>
    <x v="1"/>
    <x v="1"/>
    <n v="1410191405"/>
    <d v="2014-09-08T10:50:05"/>
    <n v="1408031405"/>
    <x v="3868"/>
    <b v="0"/>
    <n v="1"/>
    <b v="0"/>
    <s v="theater/musical"/>
    <n v="2E-3"/>
    <n v="130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d v="2015-03-13T22:11:00"/>
    <n v="1423761792"/>
    <x v="3869"/>
    <b v="0"/>
    <n v="15"/>
    <b v="0"/>
    <s v="theater/musical"/>
    <n v="3.44748684310884E-2"/>
    <n v="2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2T23:07:58"/>
    <n v="1401768478"/>
    <x v="3870"/>
    <b v="0"/>
    <n v="10"/>
    <b v="0"/>
    <s v="theater/musical"/>
    <n v="0.15"/>
    <n v="9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2:44:10"/>
    <n v="1485629050"/>
    <x v="3871"/>
    <b v="0"/>
    <n v="3"/>
    <b v="0"/>
    <s v="theater/musical"/>
    <n v="2.6666666666666668E-2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3T22:29:56"/>
    <n v="1435202996"/>
    <x v="3872"/>
    <b v="0"/>
    <n v="0"/>
    <b v="0"/>
    <s v="theater/musical"/>
    <n v="0"/>
    <n v="2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d v="2016-02-02T09:58:48"/>
    <n v="1451833128"/>
    <x v="3876"/>
    <b v="0"/>
    <n v="46"/>
    <b v="0"/>
    <s v="theater/musical"/>
    <n v="0.52794871794871789"/>
    <n v="102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1:15:52"/>
    <n v="1478621752"/>
    <x v="3877"/>
    <b v="0"/>
    <n v="14"/>
    <b v="0"/>
    <s v="theater/musical"/>
    <n v="4.9639999999999997E-2"/>
    <n v="165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29T22:59:00"/>
    <n v="1433014746"/>
    <x v="3878"/>
    <b v="0"/>
    <n v="1"/>
    <b v="0"/>
    <s v="theater/musical"/>
    <n v="5.5555555555555556E-4"/>
    <n v="62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d v="2015-01-25T15:39:56"/>
    <n v="1419626396"/>
    <x v="3879"/>
    <b v="0"/>
    <n v="0"/>
    <b v="0"/>
    <s v="theater/musical"/>
    <n v="0"/>
    <n v="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d v="2014-07-30T18:00:00"/>
    <n v="1403724820"/>
    <x v="3880"/>
    <b v="0"/>
    <n v="17"/>
    <b v="0"/>
    <s v="theater/musical"/>
    <n v="0.13066666666666665"/>
    <n v="49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d v="2017-02-19T19:26:39"/>
    <n v="1484958399"/>
    <x v="3881"/>
    <b v="0"/>
    <n v="1"/>
    <b v="0"/>
    <s v="theater/musical"/>
    <n v="0.05"/>
    <n v="50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d v="2016-01-31T18:03:00"/>
    <n v="1451950570"/>
    <x v="3882"/>
    <b v="0"/>
    <n v="0"/>
    <b v="0"/>
    <s v="theater/musical"/>
    <n v="0"/>
    <n v="12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d v="2017-02-26T08:05:58"/>
    <n v="1485522358"/>
    <x v="3888"/>
    <b v="0"/>
    <n v="14"/>
    <b v="0"/>
    <s v="theater/plays"/>
    <n v="0.27100000000000002"/>
    <n v="288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d v="2015-01-04T18:26:00"/>
    <n v="1417651630"/>
    <x v="3889"/>
    <b v="0"/>
    <n v="9"/>
    <b v="0"/>
    <s v="theater/plays"/>
    <n v="1.4749999999999999E-2"/>
    <n v="33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d v="2015-08-15T13:12:24"/>
    <n v="1434478344"/>
    <x v="3890"/>
    <b v="0"/>
    <n v="8"/>
    <b v="0"/>
    <s v="theater/plays"/>
    <n v="0.16826666666666668"/>
    <n v="1321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d v="2015-03-22T23:59:00"/>
    <n v="1424488244"/>
    <x v="3891"/>
    <b v="0"/>
    <n v="7"/>
    <b v="0"/>
    <s v="theater/plays"/>
    <n v="0.32500000000000001"/>
    <n v="139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d v="2014-08-24T02:00:00"/>
    <n v="1408203557"/>
    <x v="3892"/>
    <b v="0"/>
    <n v="0"/>
    <b v="0"/>
    <s v="theater/plays"/>
    <n v="0"/>
    <n v="13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1:00:00"/>
    <n v="1400600840"/>
    <x v="3893"/>
    <b v="0"/>
    <n v="84"/>
    <b v="0"/>
    <s v="theater/plays"/>
    <n v="0.2155"/>
    <n v="5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d v="2016-12-05T23:59:00"/>
    <n v="1478386812"/>
    <x v="3894"/>
    <b v="0"/>
    <n v="11"/>
    <b v="0"/>
    <s v="theater/plays"/>
    <n v="3.4666666666666665E-2"/>
    <n v="5647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d v="2015-02-28T01:00:18"/>
    <n v="1422424818"/>
    <x v="3895"/>
    <b v="0"/>
    <n v="1"/>
    <b v="0"/>
    <s v="theater/plays"/>
    <n v="0.05"/>
    <n v="28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d v="2014-06-16T23:36:18"/>
    <n v="1401770178"/>
    <x v="3896"/>
    <b v="0"/>
    <n v="4"/>
    <b v="0"/>
    <s v="theater/plays"/>
    <n v="0.10625"/>
    <n v="11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d v="2015-01-08T15:58:03"/>
    <n v="1418158683"/>
    <x v="3897"/>
    <b v="0"/>
    <n v="10"/>
    <b v="0"/>
    <s v="theater/plays"/>
    <n v="0.17599999999999999"/>
    <n v="3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1:00:00"/>
    <n v="1436355270"/>
    <x v="3898"/>
    <b v="0"/>
    <n v="16"/>
    <b v="0"/>
    <s v="theater/plays"/>
    <n v="0.3256"/>
    <n v="62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d v="2014-08-12T13:36:01"/>
    <n v="1406140561"/>
    <x v="3899"/>
    <b v="0"/>
    <n v="2"/>
    <b v="0"/>
    <s v="theater/plays"/>
    <n v="1.2500000000000001E-2"/>
    <n v="469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d v="2015-06-10T21:13:11"/>
    <n v="1431396791"/>
    <x v="3900"/>
    <b v="0"/>
    <n v="5"/>
    <b v="0"/>
    <s v="theater/plays"/>
    <n v="5.3999999999999999E-2"/>
    <n v="13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4:49:59"/>
    <n v="1447098599"/>
    <x v="3901"/>
    <b v="0"/>
    <n v="1"/>
    <b v="0"/>
    <s v="theater/plays"/>
    <n v="8.3333333333333332E-3"/>
    <n v="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d v="2016-11-14T07:14:02"/>
    <n v="1476962042"/>
    <x v="3902"/>
    <b v="0"/>
    <n v="31"/>
    <b v="0"/>
    <s v="theater/plays"/>
    <n v="0.48833333333333334"/>
    <n v="74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4:38:00"/>
    <n v="1435709765"/>
    <x v="3903"/>
    <b v="0"/>
    <n v="0"/>
    <b v="0"/>
    <s v="theater/plays"/>
    <n v="0"/>
    <n v="732.5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18:00:00"/>
    <n v="1430405903"/>
    <x v="3905"/>
    <b v="0"/>
    <n v="7"/>
    <b v="0"/>
    <s v="theater/plays"/>
    <n v="0.11533333333333333"/>
    <n v="8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d v="2015-06-26T08:25:00"/>
    <n v="1432072893"/>
    <x v="3906"/>
    <b v="0"/>
    <n v="16"/>
    <b v="0"/>
    <s v="theater/plays"/>
    <n v="0.67333333333333334"/>
    <n v="591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d v="2014-10-26T15:08:00"/>
    <n v="1411587606"/>
    <x v="3907"/>
    <b v="0"/>
    <n v="4"/>
    <b v="0"/>
    <s v="theater/plays"/>
    <n v="0.153"/>
    <n v="581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d v="2014-07-28T22:14:56"/>
    <n v="1405307696"/>
    <x v="3908"/>
    <b v="0"/>
    <n v="4"/>
    <b v="0"/>
    <s v="theater/plays"/>
    <n v="8.666666666666667E-2"/>
    <n v="10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d v="2014-09-11T03:37:22"/>
    <n v="1407832642"/>
    <x v="3909"/>
    <b v="0"/>
    <n v="4"/>
    <b v="0"/>
    <s v="theater/plays"/>
    <n v="2.2499999999999998E-3"/>
    <n v="1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d v="2015-09-07T13:09:57"/>
    <n v="1439057397"/>
    <x v="3910"/>
    <b v="0"/>
    <n v="3"/>
    <b v="0"/>
    <s v="theater/plays"/>
    <n v="3.0833333333333334E-2"/>
    <n v="16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d v="2014-11-26T15:29:37"/>
    <n v="1414438177"/>
    <x v="3911"/>
    <b v="0"/>
    <n v="36"/>
    <b v="0"/>
    <s v="theater/plays"/>
    <n v="0.37412499999999999"/>
    <n v="15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d v="2015-04-24T23:35:00"/>
    <n v="1424759330"/>
    <x v="3912"/>
    <b v="0"/>
    <n v="1"/>
    <b v="0"/>
    <s v="theater/plays"/>
    <n v="6.666666666666667E-5"/>
    <n v="149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d v="2015-11-30T01:04:09"/>
    <n v="1446267849"/>
    <x v="3913"/>
    <b v="0"/>
    <n v="7"/>
    <b v="0"/>
    <s v="theater/plays"/>
    <n v="0.1"/>
    <n v="500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17:59:00"/>
    <n v="1429558756"/>
    <x v="3914"/>
    <b v="0"/>
    <n v="27"/>
    <b v="0"/>
    <s v="theater/plays"/>
    <n v="0.36359999999999998"/>
    <n v="95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d v="2016-06-01T18:38:29"/>
    <n v="1462232309"/>
    <x v="3915"/>
    <b v="0"/>
    <n v="1"/>
    <b v="0"/>
    <s v="theater/plays"/>
    <n v="3.3333333333333335E-3"/>
    <n v="45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d v="2016-06-03T06:19:12"/>
    <n v="1462360752"/>
    <x v="3916"/>
    <b v="0"/>
    <n v="0"/>
    <b v="0"/>
    <s v="theater/plays"/>
    <n v="0"/>
    <n v="2.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d v="2014-09-11T07:39:21"/>
    <n v="1407847161"/>
    <x v="3917"/>
    <b v="0"/>
    <n v="1"/>
    <b v="0"/>
    <s v="theater/plays"/>
    <n v="2.8571428571428571E-3"/>
    <n v="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1:00:00"/>
    <n v="1406131023"/>
    <x v="3918"/>
    <b v="0"/>
    <n v="3"/>
    <b v="0"/>
    <s v="theater/plays"/>
    <n v="2E-3"/>
    <n v="6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d v="2016-01-17T19:00:00"/>
    <n v="1450628773"/>
    <x v="3919"/>
    <b v="0"/>
    <n v="3"/>
    <b v="0"/>
    <s v="theater/plays"/>
    <n v="1.7999999999999999E-2"/>
    <n v="10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d v="2016-11-13T05:17:40"/>
    <n v="1476436660"/>
    <x v="3920"/>
    <b v="0"/>
    <n v="3"/>
    <b v="0"/>
    <s v="theater/plays"/>
    <n v="5.3999999999999999E-2"/>
    <n v="112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d v="2014-10-26T13:00:00"/>
    <n v="1413291655"/>
    <x v="3921"/>
    <b v="0"/>
    <n v="0"/>
    <b v="0"/>
    <s v="theater/plays"/>
    <n v="0"/>
    <n v="67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18:00:00"/>
    <n v="1421432810"/>
    <x v="3922"/>
    <b v="0"/>
    <n v="6"/>
    <b v="0"/>
    <s v="theater/plays"/>
    <n v="8.1333333333333327E-2"/>
    <n v="30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d v="2015-04-09T18:31:11"/>
    <n v="1426203071"/>
    <x v="3923"/>
    <b v="0"/>
    <n v="17"/>
    <b v="0"/>
    <s v="theater/plays"/>
    <n v="0.12034782608695652"/>
    <n v="722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d v="2014-06-26T18:02:02"/>
    <n v="1401231722"/>
    <x v="3924"/>
    <b v="0"/>
    <n v="40"/>
    <b v="0"/>
    <s v="theater/plays"/>
    <n v="0.15266666666666667"/>
    <n v="183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d v="2014-07-30T15:53:59"/>
    <n v="1404161639"/>
    <x v="3925"/>
    <b v="0"/>
    <n v="3"/>
    <b v="0"/>
    <s v="theater/plays"/>
    <n v="0.1"/>
    <n v="115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d v="2014-08-09T01:25:04"/>
    <n v="1404973504"/>
    <x v="3927"/>
    <b v="0"/>
    <n v="2"/>
    <b v="0"/>
    <s v="theater/plays"/>
    <n v="0.01"/>
    <n v="2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5T23:59:00"/>
    <n v="1442593427"/>
    <x v="3928"/>
    <b v="0"/>
    <n v="7"/>
    <b v="0"/>
    <s v="theater/plays"/>
    <n v="0.13020000000000001"/>
    <n v="33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d v="2016-09-18T14:51:05"/>
    <n v="1471636265"/>
    <x v="3929"/>
    <b v="0"/>
    <n v="14"/>
    <b v="0"/>
    <s v="theater/plays"/>
    <n v="2.265E-2"/>
    <n v="55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d v="2016-04-01T01:00:00"/>
    <n v="1457078868"/>
    <x v="3930"/>
    <b v="0"/>
    <n v="0"/>
    <b v="0"/>
    <s v="theater/plays"/>
    <n v="0"/>
    <n v="226.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d v="2016-03-15T22:02:44"/>
    <n v="1455508964"/>
    <x v="3932"/>
    <b v="0"/>
    <n v="1"/>
    <b v="0"/>
    <s v="theater/plays"/>
    <n v="8.3333333333333331E-5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6T19:43:00"/>
    <n v="1466205262"/>
    <x v="3933"/>
    <b v="0"/>
    <n v="12"/>
    <b v="0"/>
    <s v="theater/plays"/>
    <n v="0.15742857142857142"/>
    <n v="551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d v="2015-10-01T08:00:00"/>
    <n v="1439827639"/>
    <x v="3934"/>
    <b v="0"/>
    <n v="12"/>
    <b v="0"/>
    <s v="theater/plays"/>
    <n v="0.11"/>
    <n v="82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d v="2015-10-04T10:45:46"/>
    <n v="1438789546"/>
    <x v="3935"/>
    <b v="0"/>
    <n v="23"/>
    <b v="0"/>
    <s v="theater/plays"/>
    <n v="0.43833333333333335"/>
    <n v="932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d v="2016-12-01T02:18:40"/>
    <n v="1477981120"/>
    <x v="3936"/>
    <b v="0"/>
    <n v="0"/>
    <b v="0"/>
    <s v="theater/plays"/>
    <n v="0"/>
    <n v="657.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d v="2016-07-11T10:09:20"/>
    <n v="1465830560"/>
    <x v="3937"/>
    <b v="0"/>
    <n v="10"/>
    <b v="0"/>
    <s v="theater/plays"/>
    <n v="0.86135181975736563"/>
    <n v="1242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d v="2015-06-27T16:44:14"/>
    <n v="1432763054"/>
    <x v="3938"/>
    <b v="0"/>
    <n v="5"/>
    <b v="0"/>
    <s v="theater/plays"/>
    <n v="0.12196620583717357"/>
    <n v="144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d v="2014-10-06T23:30:00"/>
    <n v="1412328979"/>
    <x v="3939"/>
    <b v="0"/>
    <n v="1"/>
    <b v="0"/>
    <s v="theater/plays"/>
    <n v="1E-3"/>
    <n v="20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d v="2015-01-02T06:49:11"/>
    <n v="1416311351"/>
    <x v="3940"/>
    <b v="0"/>
    <n v="2"/>
    <b v="0"/>
    <s v="theater/plays"/>
    <n v="2.2000000000000001E-3"/>
    <n v="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4T20:00:00"/>
    <n v="1414505137"/>
    <x v="3941"/>
    <b v="0"/>
    <n v="2"/>
    <b v="0"/>
    <s v="theater/plays"/>
    <n v="9.0909090909090905E-3"/>
    <n v="30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d v="2015-06-16T16:41:54"/>
    <n v="1429306914"/>
    <x v="3942"/>
    <b v="0"/>
    <n v="0"/>
    <b v="0"/>
    <s v="theater/plays"/>
    <n v="0"/>
    <n v="2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d v="2015-11-02T11:50:00"/>
    <n v="1443811268"/>
    <x v="3943"/>
    <b v="0"/>
    <n v="13"/>
    <b v="0"/>
    <s v="theater/plays"/>
    <n v="0.35639999999999999"/>
    <n v="8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d v="2015-08-27T10:54:35"/>
    <n v="1438098875"/>
    <x v="3944"/>
    <b v="0"/>
    <n v="0"/>
    <b v="0"/>
    <s v="theater/plays"/>
    <n v="0"/>
    <n v="89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d v="2015-05-15T14:14:28"/>
    <n v="1429125268"/>
    <x v="3945"/>
    <b v="0"/>
    <n v="1"/>
    <b v="0"/>
    <s v="theater/plays"/>
    <n v="2.5000000000000001E-3"/>
    <n v="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d v="2015-02-28T03:00:00"/>
    <n v="1422388822"/>
    <x v="3946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d v="2016-10-01T22:25:44"/>
    <n v="1472786744"/>
    <x v="3947"/>
    <b v="0"/>
    <n v="2"/>
    <b v="0"/>
    <s v="theater/plays"/>
    <n v="3.3666666666666664E-2"/>
    <n v="148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d v="2014-09-07T02:48:43"/>
    <n v="1404892123"/>
    <x v="3948"/>
    <b v="0"/>
    <n v="0"/>
    <b v="0"/>
    <s v="theater/plays"/>
    <n v="0"/>
    <n v="50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d v="2015-02-10T21:53:41"/>
    <n v="1421031221"/>
    <x v="3949"/>
    <b v="0"/>
    <n v="32"/>
    <b v="0"/>
    <s v="theater/plays"/>
    <n v="0.15770000000000001"/>
    <n v="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d v="2016-04-08T13:35:00"/>
    <n v="1457628680"/>
    <x v="3950"/>
    <b v="0"/>
    <n v="1"/>
    <b v="0"/>
    <s v="theater/plays"/>
    <n v="6.2500000000000003E-3"/>
    <n v="8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d v="2016-05-03T13:49:02"/>
    <n v="1457120942"/>
    <x v="3951"/>
    <b v="0"/>
    <n v="1"/>
    <b v="0"/>
    <s v="theater/plays"/>
    <n v="5.0000000000000004E-6"/>
    <n v="1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d v="2015-10-26T13:58:10"/>
    <n v="1440701890"/>
    <x v="3952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d v="2016-07-29T18:29:00"/>
    <n v="1467162586"/>
    <x v="3953"/>
    <b v="0"/>
    <n v="0"/>
    <b v="0"/>
    <s v="theater/plays"/>
    <n v="0"/>
    <n v="12.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d v="2015-11-28T16:22:21"/>
    <n v="1446150141"/>
    <x v="3955"/>
    <b v="0"/>
    <n v="8"/>
    <b v="0"/>
    <s v="theater/plays"/>
    <n v="0.24285714285714285"/>
    <n v="2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d v="2016-04-24T19:20:00"/>
    <n v="1459203727"/>
    <x v="3956"/>
    <b v="0"/>
    <n v="0"/>
    <b v="0"/>
    <s v="theater/plays"/>
    <n v="0"/>
    <n v="212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d v="2016-07-08T18:25:54"/>
    <n v="1464045954"/>
    <x v="3957"/>
    <b v="0"/>
    <n v="1"/>
    <b v="0"/>
    <s v="theater/plays"/>
    <n v="2.5000000000000001E-4"/>
    <n v="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d v="2014-08-02T09:00:00"/>
    <n v="1403822912"/>
    <x v="3958"/>
    <b v="0"/>
    <n v="16"/>
    <b v="0"/>
    <s v="theater/plays"/>
    <n v="0.32050000000000001"/>
    <n v="32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3:55:56"/>
    <n v="1409338556"/>
    <x v="3959"/>
    <b v="0"/>
    <n v="12"/>
    <b v="0"/>
    <s v="theater/plays"/>
    <n v="0.24333333333333335"/>
    <n v="466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15:17:36"/>
    <n v="1449260256"/>
    <x v="3960"/>
    <b v="0"/>
    <n v="4"/>
    <b v="0"/>
    <s v="theater/plays"/>
    <n v="1.4999999999999999E-2"/>
    <n v="168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d v="2014-05-08T16:23:30"/>
    <n v="1397683410"/>
    <x v="3961"/>
    <b v="0"/>
    <n v="2"/>
    <b v="0"/>
    <s v="theater/plays"/>
    <n v="4.1999999999999997E-3"/>
    <n v="3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d v="2015-11-28T09:54:54"/>
    <n v="1446562494"/>
    <x v="3962"/>
    <b v="0"/>
    <n v="3"/>
    <b v="0"/>
    <s v="theater/plays"/>
    <n v="3.214285714285714E-2"/>
    <n v="3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d v="2015-11-17T23:41:57"/>
    <n v="1445226117"/>
    <x v="3963"/>
    <b v="0"/>
    <n v="0"/>
    <b v="0"/>
    <s v="theater/plays"/>
    <n v="0"/>
    <n v="22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d v="2015-04-19T11:19:46"/>
    <n v="1424279986"/>
    <x v="3964"/>
    <b v="0"/>
    <n v="3"/>
    <b v="0"/>
    <s v="theater/plays"/>
    <n v="6.3E-2"/>
    <n v="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d v="2016-04-13T23:39:40"/>
    <n v="1455428380"/>
    <x v="3965"/>
    <b v="0"/>
    <n v="4"/>
    <b v="0"/>
    <s v="theater/plays"/>
    <n v="0.14249999999999999"/>
    <n v="205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d v="2014-07-23T21:59:00"/>
    <n v="1402506278"/>
    <x v="3966"/>
    <b v="0"/>
    <n v="2"/>
    <b v="0"/>
    <s v="theater/plays"/>
    <n v="6.0000000000000001E-3"/>
    <n v="16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d v="2017-03-06T01:58:27"/>
    <n v="1486191507"/>
    <x v="3967"/>
    <b v="0"/>
    <n v="10"/>
    <b v="0"/>
    <s v="theater/plays"/>
    <n v="0.2411764705882353"/>
    <n v="227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d v="2016-05-22T14:34:33"/>
    <n v="1458761673"/>
    <x v="3968"/>
    <b v="0"/>
    <n v="11"/>
    <b v="0"/>
    <s v="theater/plays"/>
    <n v="0.10539999999999999"/>
    <n v="468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8T22:55:00"/>
    <n v="1471638646"/>
    <x v="3969"/>
    <b v="0"/>
    <n v="6"/>
    <b v="0"/>
    <s v="theater/plays"/>
    <n v="7.4690265486725665E-2"/>
    <n v="36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15:43:31"/>
    <n v="1458333811"/>
    <x v="3970"/>
    <b v="0"/>
    <n v="2"/>
    <b v="0"/>
    <s v="theater/plays"/>
    <n v="7.3333333333333334E-4"/>
    <n v="11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d v="2014-07-21T07:52:06"/>
    <n v="1403355126"/>
    <x v="3971"/>
    <b v="0"/>
    <n v="6"/>
    <b v="0"/>
    <s v="theater/plays"/>
    <n v="9.7142857142857135E-3"/>
    <n v="73.5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d v="2015-02-05T20:37:14"/>
    <n v="1418002634"/>
    <x v="3972"/>
    <b v="0"/>
    <n v="8"/>
    <b v="0"/>
    <s v="theater/plays"/>
    <n v="0.21099999999999999"/>
    <n v="173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d v="2016-05-08T23:00:00"/>
    <n v="1460219110"/>
    <x v="3973"/>
    <b v="0"/>
    <n v="37"/>
    <b v="0"/>
    <s v="theater/plays"/>
    <n v="0.78100000000000003"/>
    <n v="205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08:07:28"/>
    <n v="1462280848"/>
    <x v="3974"/>
    <b v="0"/>
    <n v="11"/>
    <b v="0"/>
    <s v="theater/plays"/>
    <n v="0.32"/>
    <n v="2112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d v="2016-07-13T15:48:18"/>
    <n v="1465850898"/>
    <x v="3975"/>
    <b v="0"/>
    <n v="0"/>
    <b v="0"/>
    <s v="theater/plays"/>
    <n v="0"/>
    <n v="16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2:00:00"/>
    <n v="1405024561"/>
    <x v="3976"/>
    <b v="0"/>
    <n v="10"/>
    <b v="0"/>
    <s v="theater/plays"/>
    <n v="0.47692307692307695"/>
    <n v="3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3:55:32"/>
    <n v="1466621732"/>
    <x v="3977"/>
    <b v="0"/>
    <n v="6"/>
    <b v="0"/>
    <s v="theater/plays"/>
    <n v="1.4500000000000001E-2"/>
    <n v="96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d v="2015-01-31T10:25:53"/>
    <n v="1417533953"/>
    <x v="3978"/>
    <b v="0"/>
    <n v="8"/>
    <b v="0"/>
    <s v="theater/plays"/>
    <n v="0.107"/>
    <n v="759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d v="2015-03-29T15:00:00"/>
    <n v="1425678057"/>
    <x v="3979"/>
    <b v="0"/>
    <n v="6"/>
    <b v="0"/>
    <s v="theater/plays"/>
    <n v="1.8333333333333333E-2"/>
    <n v="16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09:22:27"/>
    <n v="1401978147"/>
    <x v="3980"/>
    <b v="0"/>
    <n v="7"/>
    <b v="0"/>
    <s v="theater/plays"/>
    <n v="0.18"/>
    <n v="28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d v="2016-07-16T23:19:09"/>
    <n v="1463545149"/>
    <x v="3981"/>
    <b v="0"/>
    <n v="7"/>
    <b v="0"/>
    <s v="theater/plays"/>
    <n v="4.0833333333333333E-2"/>
    <n v="837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4:26:20"/>
    <n v="1431113180"/>
    <x v="3982"/>
    <b v="0"/>
    <n v="5"/>
    <b v="0"/>
    <s v="theater/plays"/>
    <n v="0.2"/>
    <n v="69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1:59:00"/>
    <n v="1397854356"/>
    <x v="3983"/>
    <b v="0"/>
    <n v="46"/>
    <b v="0"/>
    <s v="theater/plays"/>
    <n v="0.34802513464991025"/>
    <n v="2023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d v="2014-11-07T19:00:00"/>
    <n v="1412809644"/>
    <x v="3984"/>
    <b v="0"/>
    <n v="10"/>
    <b v="0"/>
    <s v="theater/plays"/>
    <n v="6.3333333333333339E-2"/>
    <n v="198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16:05:00"/>
    <n v="1454173120"/>
    <x v="3985"/>
    <b v="0"/>
    <n v="19"/>
    <b v="0"/>
    <s v="theater/plays"/>
    <n v="0.32050000000000001"/>
    <n v="3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d v="2016-05-06T08:04:00"/>
    <n v="1460034594"/>
    <x v="3986"/>
    <b v="0"/>
    <n v="13"/>
    <b v="0"/>
    <s v="theater/plays"/>
    <n v="9.7600000000000006E-2"/>
    <n v="564.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d v="2014-05-16T17:11:30"/>
    <n v="1399414290"/>
    <x v="3987"/>
    <b v="0"/>
    <n v="13"/>
    <b v="0"/>
    <s v="theater/plays"/>
    <n v="0.3775"/>
    <n v="319.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d v="2015-08-28T20:56:53"/>
    <n v="1439517413"/>
    <x v="3988"/>
    <b v="0"/>
    <n v="4"/>
    <b v="0"/>
    <s v="theater/plays"/>
    <n v="2.1333333333333333E-2"/>
    <n v="91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d v="2015-11-08T13:59:41"/>
    <n v="1444413581"/>
    <x v="3989"/>
    <b v="0"/>
    <n v="0"/>
    <b v="0"/>
    <s v="theater/plays"/>
    <n v="0"/>
    <n v="1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d v="2016-03-02T11:08:13"/>
    <n v="1454342893"/>
    <x v="3990"/>
    <b v="0"/>
    <n v="3"/>
    <b v="0"/>
    <s v="theater/plays"/>
    <n v="4.1818181818181817E-2"/>
    <n v="34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d v="2015-05-31T10:28:02"/>
    <n v="1430494082"/>
    <x v="3991"/>
    <b v="0"/>
    <n v="1"/>
    <b v="0"/>
    <s v="theater/plays"/>
    <n v="0.2"/>
    <n v="84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d v="2015-12-11T18:34:19"/>
    <n v="1444689259"/>
    <x v="3992"/>
    <b v="0"/>
    <n v="9"/>
    <b v="0"/>
    <s v="theater/plays"/>
    <n v="5.4100000000000002E-2"/>
    <n v="32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d v="2015-05-13T15:45:12"/>
    <n v="1428957912"/>
    <x v="3993"/>
    <b v="0"/>
    <n v="1"/>
    <b v="0"/>
    <s v="theater/plays"/>
    <n v="6.0000000000000002E-5"/>
    <n v="27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d v="2014-07-19T04:21:30"/>
    <n v="1403169690"/>
    <x v="3994"/>
    <b v="0"/>
    <n v="1"/>
    <b v="0"/>
    <s v="theater/plays"/>
    <n v="2.5000000000000001E-3"/>
    <n v="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d v="2015-02-14T06:27:00"/>
    <n v="1421339077"/>
    <x v="3995"/>
    <b v="0"/>
    <n v="4"/>
    <b v="0"/>
    <s v="theater/plays"/>
    <n v="0.35"/>
    <n v="3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d v="2014-11-20T11:04:00"/>
    <n v="1415341464"/>
    <x v="3996"/>
    <b v="0"/>
    <n v="17"/>
    <b v="0"/>
    <s v="theater/plays"/>
    <n v="0.16566666666666666"/>
    <n v="283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d v="2015-04-05T03:23:41"/>
    <n v="1425633821"/>
    <x v="3997"/>
    <b v="0"/>
    <n v="0"/>
    <b v="0"/>
    <s v="theater/plays"/>
    <n v="0"/>
    <n v="248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d v="2015-03-28T17:07:06"/>
    <n v="1424992026"/>
    <x v="3998"/>
    <b v="0"/>
    <n v="12"/>
    <b v="0"/>
    <s v="theater/plays"/>
    <n v="0.57199999999999995"/>
    <n v="357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d v="2014-08-31T14:51:49"/>
    <n v="1406058798"/>
    <x v="3999"/>
    <b v="0"/>
    <n v="14"/>
    <b v="0"/>
    <s v="theater/plays"/>
    <n v="0.16514285714285715"/>
    <n v="935.5"/>
    <x v="1"/>
    <x v="6"/>
  </r>
  <r>
    <n v="4000"/>
    <s v="The Escorts"/>
    <s v="An Enticing Trip into the World of Assisted Dying"/>
    <n v="8000"/>
    <n v="10"/>
    <x v="2"/>
    <x v="0"/>
    <x v="0"/>
    <n v="1462631358"/>
    <d v="2016-05-07T09:29:18"/>
    <n v="1457450958"/>
    <x v="4000"/>
    <b v="0"/>
    <n v="1"/>
    <b v="0"/>
    <s v="theater/plays"/>
    <n v="1.25E-3"/>
    <n v="58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4:00:00"/>
    <n v="1486681708"/>
    <x v="4001"/>
    <b v="0"/>
    <n v="14"/>
    <b v="0"/>
    <s v="theater/plays"/>
    <n v="0.3775"/>
    <n v="231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d v="2014-09-26T20:02:41"/>
    <n v="1409187761"/>
    <x v="4002"/>
    <b v="0"/>
    <n v="4"/>
    <b v="0"/>
    <s v="theater/plays"/>
    <n v="1.84E-2"/>
    <n v="23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d v="2015-02-15T09:05:47"/>
    <n v="1421417147"/>
    <x v="4003"/>
    <b v="0"/>
    <n v="2"/>
    <b v="0"/>
    <s v="theater/plays"/>
    <n v="0.10050000000000001"/>
    <n v="112"/>
    <x v="1"/>
    <x v="6"/>
  </r>
  <r>
    <n v="4004"/>
    <s v="South Florida Tours"/>
    <s v="Help Launch The Queen Into South Florida!"/>
    <n v="500"/>
    <n v="1"/>
    <x v="2"/>
    <x v="0"/>
    <x v="0"/>
    <n v="1412740457"/>
    <d v="2014-10-07T22:54:17"/>
    <n v="1410148457"/>
    <x v="4004"/>
    <b v="0"/>
    <n v="1"/>
    <b v="0"/>
    <s v="theater/plays"/>
    <n v="2E-3"/>
    <n v="10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d v="2014-10-20T14:23:05"/>
    <n v="1408648985"/>
    <x v="4005"/>
    <b v="0"/>
    <n v="2"/>
    <b v="0"/>
    <s v="theater/plays"/>
    <n v="1.3333333333333334E-2"/>
    <n v="20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d v="2016-02-16T13:33:07"/>
    <n v="1453487587"/>
    <x v="4006"/>
    <b v="0"/>
    <n v="1"/>
    <b v="0"/>
    <s v="theater/plays"/>
    <n v="6.666666666666667E-5"/>
    <n v="2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d v="2014-08-26T11:28:00"/>
    <n v="1406572381"/>
    <x v="4007"/>
    <b v="0"/>
    <n v="1"/>
    <b v="0"/>
    <s v="theater/plays"/>
    <n v="2.5000000000000001E-3"/>
    <n v="3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d v="2015-07-22T18:08:27"/>
    <n v="1435014507"/>
    <x v="4008"/>
    <b v="0"/>
    <n v="4"/>
    <b v="0"/>
    <s v="theater/plays"/>
    <n v="0.06"/>
    <n v="32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d v="2014-09-09T11:49:20"/>
    <n v="1406825360"/>
    <x v="4009"/>
    <b v="0"/>
    <n v="3"/>
    <b v="0"/>
    <s v="theater/plays"/>
    <n v="3.8860103626943004E-2"/>
    <n v="67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d v="2014-10-26T13:29:26"/>
    <n v="1412879366"/>
    <x v="4010"/>
    <b v="0"/>
    <n v="38"/>
    <b v="0"/>
    <s v="theater/plays"/>
    <n v="0.24194444444444443"/>
    <n v="908.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d v="2015-01-28T08:04:38"/>
    <n v="1419858278"/>
    <x v="4011"/>
    <b v="0"/>
    <n v="4"/>
    <b v="0"/>
    <s v="theater/plays"/>
    <n v="7.5999999999999998E-2"/>
    <n v="880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d v="2015-05-02T08:04:09"/>
    <n v="1427979849"/>
    <x v="4012"/>
    <b v="0"/>
    <n v="0"/>
    <b v="0"/>
    <s v="theater/plays"/>
    <n v="0"/>
    <n v="9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d v="2016-03-05T00:54:29"/>
    <n v="1455861269"/>
    <x v="4014"/>
    <b v="0"/>
    <n v="0"/>
    <b v="0"/>
    <s v="theater/plays"/>
    <n v="0"/>
    <n v="1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d v="2015-07-19T13:44:23"/>
    <n v="1434739463"/>
    <x v="4015"/>
    <b v="0"/>
    <n v="1"/>
    <b v="0"/>
    <s v="theater/plays"/>
    <n v="1.4285714285714287E-4"/>
    <n v="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d v="2014-09-17T15:56:40"/>
    <n v="1408395400"/>
    <x v="4016"/>
    <b v="0"/>
    <n v="7"/>
    <b v="0"/>
    <s v="theater/plays"/>
    <n v="0.14000000000000001"/>
    <n v="35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1:07:54"/>
    <n v="1407254874"/>
    <x v="4017"/>
    <b v="0"/>
    <n v="2"/>
    <b v="0"/>
    <s v="theater/plays"/>
    <n v="1.0500000000000001E-2"/>
    <n v="87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d v="2016-10-07T16:51:48"/>
    <n v="1473285108"/>
    <x v="4018"/>
    <b v="0"/>
    <n v="4"/>
    <b v="0"/>
    <s v="theater/plays"/>
    <n v="8.666666666666667E-2"/>
    <n v="117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d v="2016-04-15T11:28:00"/>
    <n v="1455725596"/>
    <x v="4019"/>
    <b v="0"/>
    <n v="4"/>
    <b v="0"/>
    <s v="theater/plays"/>
    <n v="8.2857142857142851E-3"/>
    <n v="79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d v="2015-03-23T22:34:59"/>
    <n v="1424579699"/>
    <x v="4020"/>
    <b v="0"/>
    <n v="3"/>
    <b v="0"/>
    <s v="theater/plays"/>
    <n v="0.16666666666666666"/>
    <n v="64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d v="2014-10-26T16:52:38"/>
    <n v="1409176358"/>
    <x v="4021"/>
    <b v="0"/>
    <n v="2"/>
    <b v="0"/>
    <s v="theater/plays"/>
    <n v="8.3333333333333332E-3"/>
    <n v="11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d v="2015-01-31T21:54:00"/>
    <n v="1418824867"/>
    <x v="4022"/>
    <b v="0"/>
    <n v="197"/>
    <b v="0"/>
    <s v="theater/plays"/>
    <n v="0.69561111111111107"/>
    <n v="632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d v="2016-03-24T17:59:23"/>
    <n v="1454975963"/>
    <x v="4023"/>
    <b v="0"/>
    <n v="0"/>
    <b v="0"/>
    <s v="theater/plays"/>
    <n v="0"/>
    <n v="6260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d v="2015-08-31T11:04:57"/>
    <n v="1438445097"/>
    <x v="4024"/>
    <b v="0"/>
    <n v="1"/>
    <b v="0"/>
    <s v="theater/plays"/>
    <n v="1.2500000000000001E-2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d v="2015-07-26T00:42:16"/>
    <n v="1432705336"/>
    <x v="4025"/>
    <b v="0"/>
    <n v="4"/>
    <b v="0"/>
    <s v="theater/plays"/>
    <n v="0.05"/>
    <n v="13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d v="2015-12-04T11:43:59"/>
    <n v="1444059839"/>
    <x v="4026"/>
    <b v="0"/>
    <n v="0"/>
    <b v="0"/>
    <s v="theater/plays"/>
    <n v="0"/>
    <n v="1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d v="2017-02-22T20:00:00"/>
    <n v="1486077481"/>
    <x v="4027"/>
    <b v="0"/>
    <n v="7"/>
    <b v="0"/>
    <s v="theater/plays"/>
    <n v="7.166666666666667E-2"/>
    <n v="1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d v="2014-06-05T17:31:40"/>
    <n v="1399415500"/>
    <x v="4028"/>
    <b v="0"/>
    <n v="11"/>
    <b v="0"/>
    <s v="theater/plays"/>
    <n v="0.28050000000000003"/>
    <n v="38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d v="2015-12-13T19:36:10"/>
    <n v="1447461370"/>
    <x v="4029"/>
    <b v="0"/>
    <n v="0"/>
    <b v="0"/>
    <s v="theater/plays"/>
    <n v="0"/>
    <n v="280.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d v="2016-02-03T13:49:00"/>
    <n v="1452008599"/>
    <x v="4030"/>
    <b v="0"/>
    <n v="6"/>
    <b v="0"/>
    <s v="theater/plays"/>
    <n v="0.16"/>
    <n v="2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d v="2014-12-18T10:02:44"/>
    <n v="1414591364"/>
    <x v="4031"/>
    <b v="0"/>
    <n v="0"/>
    <b v="0"/>
    <s v="theater/plays"/>
    <n v="0"/>
    <n v="2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d v="2015-12-15T15:25:16"/>
    <n v="1445023516"/>
    <x v="4032"/>
    <b v="0"/>
    <n v="7"/>
    <b v="0"/>
    <s v="theater/plays"/>
    <n v="6.8287037037037035E-2"/>
    <n v="206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d v="2016-10-02T04:00:00"/>
    <n v="1472711224"/>
    <x v="4033"/>
    <b v="0"/>
    <n v="94"/>
    <b v="0"/>
    <s v="theater/plays"/>
    <n v="0.25698702928870293"/>
    <n v="3277.4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d v="2015-04-03T16:44:10"/>
    <n v="1425509050"/>
    <x v="4034"/>
    <b v="0"/>
    <n v="2"/>
    <b v="0"/>
    <s v="theater/plays"/>
    <n v="1.4814814814814815E-2"/>
    <n v="3170.9949999999999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d v="2014-10-21T16:11:27"/>
    <n v="1411333887"/>
    <x v="4035"/>
    <b v="0"/>
    <n v="25"/>
    <b v="0"/>
    <s v="theater/plays"/>
    <n v="0.36849999999999999"/>
    <n v="19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17:30:00"/>
    <n v="1402784964"/>
    <x v="4036"/>
    <b v="0"/>
    <n v="17"/>
    <b v="0"/>
    <s v="theater/plays"/>
    <n v="0.47049999999999997"/>
    <n v="325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d v="2016-05-24T09:25:00"/>
    <n v="1462585315"/>
    <x v="4037"/>
    <b v="0"/>
    <n v="2"/>
    <b v="0"/>
    <s v="theater/plays"/>
    <n v="0.11428571428571428"/>
    <n v="1451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d v="2014-10-17T14:10:10"/>
    <n v="1408389010"/>
    <x v="4038"/>
    <b v="0"/>
    <n v="4"/>
    <b v="0"/>
    <s v="theater/plays"/>
    <n v="0.12039999999999999"/>
    <n v="19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d v="2015-12-01T00:59:00"/>
    <n v="1446048367"/>
    <x v="4039"/>
    <b v="0"/>
    <n v="5"/>
    <b v="0"/>
    <s v="theater/plays"/>
    <n v="0.6"/>
    <n v="300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d v="2015-07-17T22:00:00"/>
    <n v="1432100004"/>
    <x v="4040"/>
    <b v="0"/>
    <n v="2"/>
    <b v="0"/>
    <s v="theater/plays"/>
    <n v="0.3125"/>
    <n v="14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d v="2016-09-06T06:22:34"/>
    <n v="1467976954"/>
    <x v="4041"/>
    <b v="0"/>
    <n v="2"/>
    <b v="0"/>
    <s v="theater/plays"/>
    <n v="4.1999999999999997E-3"/>
    <n v="126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d v="2015-01-20T14:16:00"/>
    <n v="1419213664"/>
    <x v="4042"/>
    <b v="0"/>
    <n v="3"/>
    <b v="0"/>
    <s v="theater/plays"/>
    <n v="2.0999999999999999E-3"/>
    <n v="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d v="2014-11-20T17:58:45"/>
    <n v="1415228325"/>
    <x v="4043"/>
    <b v="0"/>
    <n v="0"/>
    <b v="0"/>
    <s v="theater/plays"/>
    <n v="0"/>
    <n v="10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d v="2015-04-10T00:00:00"/>
    <n v="1426050982"/>
    <x v="4044"/>
    <b v="0"/>
    <n v="4"/>
    <b v="0"/>
    <s v="theater/plays"/>
    <n v="0.375"/>
    <n v="1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d v="2014-08-20T23:49:49"/>
    <n v="1406004589"/>
    <x v="4045"/>
    <b v="0"/>
    <n v="1"/>
    <b v="0"/>
    <s v="theater/plays"/>
    <n v="2.0000000000000001E-4"/>
    <n v="11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d v="2014-10-22T10:36:50"/>
    <n v="1411400210"/>
    <x v="4046"/>
    <b v="0"/>
    <n v="12"/>
    <b v="0"/>
    <s v="theater/plays"/>
    <n v="8.2142857142857142E-2"/>
    <n v="230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d v="2015-01-10T20:00:00"/>
    <n v="1418862743"/>
    <x v="4047"/>
    <b v="0"/>
    <n v="4"/>
    <b v="0"/>
    <s v="theater/plays"/>
    <n v="2.1999999999999999E-2"/>
    <n v="28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06:13:07"/>
    <n v="1457352787"/>
    <x v="4048"/>
    <b v="0"/>
    <n v="91"/>
    <b v="0"/>
    <s v="theater/plays"/>
    <n v="0.17652941176470588"/>
    <n v="1555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d v="2015-07-14T18:00:15"/>
    <n v="1434322815"/>
    <x v="4049"/>
    <b v="0"/>
    <n v="1"/>
    <b v="0"/>
    <s v="theater/plays"/>
    <n v="8.0000000000000004E-4"/>
    <n v="150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d v="2014-10-23T10:16:31"/>
    <n v="1411485391"/>
    <x v="4050"/>
    <b v="0"/>
    <n v="1"/>
    <b v="0"/>
    <s v="theater/plays"/>
    <n v="6.6666666666666664E-4"/>
    <n v="8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d v="2014-05-09T01:53:00"/>
    <n v="1399058797"/>
    <x v="4051"/>
    <b v="0"/>
    <n v="0"/>
    <b v="0"/>
    <s v="theater/plays"/>
    <n v="0"/>
    <n v="0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16:05:16"/>
    <n v="1408050316"/>
    <x v="4052"/>
    <b v="0"/>
    <n v="13"/>
    <b v="0"/>
    <s v="theater/plays"/>
    <n v="0.37533333333333335"/>
    <n v="5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d v="2014-11-15T15:00:00"/>
    <n v="1413477228"/>
    <x v="4053"/>
    <b v="0"/>
    <n v="2"/>
    <b v="0"/>
    <s v="theater/plays"/>
    <n v="0.22"/>
    <n v="61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d v="2016-09-30T23:00:00"/>
    <n v="1472674285"/>
    <x v="4054"/>
    <b v="0"/>
    <n v="0"/>
    <b v="0"/>
    <s v="theater/plays"/>
    <n v="0"/>
    <n v="5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0:33:51"/>
    <n v="1400600031"/>
    <x v="4055"/>
    <b v="0"/>
    <n v="21"/>
    <b v="0"/>
    <s v="theater/plays"/>
    <n v="0.1762"/>
    <n v="4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d v="2016-07-03T14:59:00"/>
    <n v="1465856639"/>
    <x v="4056"/>
    <b v="0"/>
    <n v="9"/>
    <b v="0"/>
    <s v="theater/plays"/>
    <n v="0.53"/>
    <n v="83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18:00:00"/>
    <n v="1446506080"/>
    <x v="4057"/>
    <b v="0"/>
    <n v="6"/>
    <b v="0"/>
    <s v="theater/plays"/>
    <n v="0.22142857142857142"/>
    <n v="78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d v="2016-03-31T22:59:00"/>
    <n v="1458178044"/>
    <x v="4058"/>
    <b v="0"/>
    <n v="4"/>
    <b v="0"/>
    <s v="theater/plays"/>
    <n v="2.5333333333333333E-2"/>
    <n v="4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d v="2014-09-15T22:00:00"/>
    <n v="1408116152"/>
    <x v="4059"/>
    <b v="0"/>
    <n v="7"/>
    <b v="0"/>
    <s v="theater/plays"/>
    <n v="2.5000000000000001E-2"/>
    <n v="17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d v="2014-06-23T11:00:00"/>
    <n v="1400604056"/>
    <x v="4060"/>
    <b v="0"/>
    <n v="5"/>
    <b v="0"/>
    <s v="theater/plays"/>
    <n v="2.8500000000000001E-2"/>
    <n v="267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d v="2016-04-20T21:23:43"/>
    <n v="1456025023"/>
    <x v="4061"/>
    <b v="0"/>
    <n v="0"/>
    <b v="0"/>
    <s v="theater/plays"/>
    <n v="0"/>
    <n v="14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d v="2016-07-02T12:44:28"/>
    <n v="1464889468"/>
    <x v="4062"/>
    <b v="0"/>
    <n v="3"/>
    <b v="0"/>
    <s v="theater/plays"/>
    <n v="2.4500000000000001E-2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d v="2014-06-27T11:21:24"/>
    <n v="1401294084"/>
    <x v="4063"/>
    <b v="0"/>
    <n v="9"/>
    <b v="0"/>
    <s v="theater/plays"/>
    <n v="1.4210526315789474E-2"/>
    <n v="312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d v="2015-04-29T09:07:06"/>
    <n v="1427724426"/>
    <x v="4064"/>
    <b v="0"/>
    <n v="6"/>
    <b v="0"/>
    <s v="theater/plays"/>
    <n v="0.1925"/>
    <n v="26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d v="2014-08-12T17:50:11"/>
    <n v="1405291811"/>
    <x v="4065"/>
    <b v="0"/>
    <n v="4"/>
    <b v="0"/>
    <s v="theater/plays"/>
    <n v="6.7499999999999999E-3"/>
    <n v="20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d v="2016-05-18T19:56:28"/>
    <n v="1461027388"/>
    <x v="4066"/>
    <b v="0"/>
    <n v="1"/>
    <b v="0"/>
    <s v="theater/plays"/>
    <n v="1.6666666666666668E-3"/>
    <n v="2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d v="2015-09-27T21:49:10"/>
    <n v="1439952550"/>
    <x v="4067"/>
    <b v="0"/>
    <n v="17"/>
    <b v="0"/>
    <s v="theater/plays"/>
    <n v="0.60899999999999999"/>
    <n v="15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d v="2017-01-13T18:05:00"/>
    <n v="1481756855"/>
    <x v="4068"/>
    <b v="0"/>
    <n v="1"/>
    <b v="0"/>
    <s v="theater/plays"/>
    <n v="0.01"/>
    <n v="1539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d v="2015-02-28T07:00:00"/>
    <n v="1421596356"/>
    <x v="4069"/>
    <b v="0"/>
    <n v="13"/>
    <b v="0"/>
    <s v="theater/plays"/>
    <n v="0.34399999999999997"/>
    <n v="232.4749999999999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d v="2015-02-28T22:00:00"/>
    <n v="1422374420"/>
    <x v="4070"/>
    <b v="0"/>
    <n v="6"/>
    <b v="0"/>
    <s v="theater/plays"/>
    <n v="0.16500000000000001"/>
    <n v="29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d v="2016-12-26T14:18:51"/>
    <n v="1480187931"/>
    <x v="4071"/>
    <b v="0"/>
    <n v="0"/>
    <b v="0"/>
    <s v="theater/plays"/>
    <n v="0"/>
    <n v="82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d v="2015-05-08T23:00:00"/>
    <n v="1426407426"/>
    <x v="4073"/>
    <b v="0"/>
    <n v="2"/>
    <b v="0"/>
    <s v="theater/plays"/>
    <n v="1.0571428571428572E-2"/>
    <n v="20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d v="2015-11-05T09:16:15"/>
    <n v="1444137375"/>
    <x v="4074"/>
    <b v="0"/>
    <n v="21"/>
    <b v="0"/>
    <s v="theater/plays"/>
    <n v="0.26727272727272727"/>
    <n v="38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d v="2014-06-30T12:28:00"/>
    <n v="1400547969"/>
    <x v="4075"/>
    <b v="0"/>
    <n v="13"/>
    <b v="0"/>
    <s v="theater/plays"/>
    <n v="0.28799999999999998"/>
    <n v="655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d v="2014-10-21T14:51:00"/>
    <n v="1411499149"/>
    <x v="4076"/>
    <b v="0"/>
    <n v="0"/>
    <b v="0"/>
    <s v="theater/plays"/>
    <n v="0"/>
    <n v="288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2:03:14"/>
    <n v="1479747794"/>
    <x v="4077"/>
    <b v="0"/>
    <n v="6"/>
    <b v="0"/>
    <s v="theater/plays"/>
    <n v="8.8999999999999996E-2"/>
    <n v="6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d v="2017-01-27T13:54:02"/>
    <n v="1482951242"/>
    <x v="4078"/>
    <b v="0"/>
    <n v="0"/>
    <b v="0"/>
    <s v="theater/plays"/>
    <n v="0"/>
    <n v="667.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d v="2016-06-19T17:32:01"/>
    <n v="1463783521"/>
    <x v="4079"/>
    <b v="0"/>
    <n v="1"/>
    <b v="0"/>
    <s v="theater/plays"/>
    <n v="1.6666666666666668E-3"/>
    <n v="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d v="2016-06-14T13:54:00"/>
    <n v="1463849116"/>
    <x v="4080"/>
    <b v="0"/>
    <n v="0"/>
    <b v="0"/>
    <s v="theater/plays"/>
    <n v="0"/>
    <n v="2.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d v="2015-03-08T07:57:05"/>
    <n v="1423231025"/>
    <x v="4081"/>
    <b v="0"/>
    <n v="12"/>
    <b v="0"/>
    <s v="theater/plays"/>
    <n v="0.15737410071942445"/>
    <n v="17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d v="2015-11-14T18:00:00"/>
    <n v="1446179553"/>
    <x v="4082"/>
    <b v="0"/>
    <n v="2"/>
    <b v="0"/>
    <s v="theater/plays"/>
    <n v="0.02"/>
    <n v="1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3:16:56"/>
    <n v="1450203416"/>
    <x v="4083"/>
    <b v="0"/>
    <n v="6"/>
    <b v="0"/>
    <s v="theater/plays"/>
    <n v="0.21685714285714286"/>
    <n v="38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d v="2016-10-09T05:28:26"/>
    <n v="1473416906"/>
    <x v="4084"/>
    <b v="0"/>
    <n v="1"/>
    <b v="0"/>
    <s v="theater/plays"/>
    <n v="3.3333333333333335E-3"/>
    <n v="38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d v="2015-11-20T23:00:00"/>
    <n v="1445985299"/>
    <x v="4086"/>
    <b v="0"/>
    <n v="5"/>
    <b v="0"/>
    <s v="theater/plays"/>
    <n v="4.7E-2"/>
    <n v="28.5"/>
    <x v="1"/>
    <x v="6"/>
  </r>
  <r>
    <n v="4087"/>
    <s v="Stage Production &quot;The Nail Shop&quot;"/>
    <s v="Comedy Stage Play"/>
    <n v="9600"/>
    <n v="0"/>
    <x v="2"/>
    <x v="0"/>
    <x v="0"/>
    <n v="1468777786"/>
    <d v="2016-07-17T12:49:46"/>
    <n v="1466185786"/>
    <x v="4087"/>
    <b v="0"/>
    <n v="0"/>
    <b v="0"/>
    <s v="theater/plays"/>
    <n v="0"/>
    <n v="23.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d v="2015-01-16T05:26:00"/>
    <n v="1418827324"/>
    <x v="4088"/>
    <b v="0"/>
    <n v="3"/>
    <b v="0"/>
    <s v="theater/plays"/>
    <n v="0.108"/>
    <n v="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2:35:00"/>
    <n v="1430242488"/>
    <x v="4089"/>
    <b v="0"/>
    <n v="8"/>
    <b v="0"/>
    <s v="theater/plays"/>
    <n v="4.8000000000000001E-2"/>
    <n v="22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d v="2015-08-07T10:00:00"/>
    <n v="1437754137"/>
    <x v="4090"/>
    <b v="0"/>
    <n v="3"/>
    <b v="0"/>
    <s v="theater/plays"/>
    <n v="3.2000000000000001E-2"/>
    <n v="13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07:09:11"/>
    <n v="1418818151"/>
    <x v="4091"/>
    <b v="0"/>
    <n v="8"/>
    <b v="0"/>
    <s v="theater/plays"/>
    <n v="0.1275"/>
    <n v="11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d v="2015-04-04T22:40:47"/>
    <n v="1423024847"/>
    <x v="4092"/>
    <b v="0"/>
    <n v="1"/>
    <b v="0"/>
    <s v="theater/plays"/>
    <n v="1.8181818181818181E-4"/>
    <n v="11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d v="2015-08-22T14:34:53"/>
    <n v="1435088093"/>
    <x v="4093"/>
    <b v="0"/>
    <n v="4"/>
    <b v="0"/>
    <s v="theater/plays"/>
    <n v="2.4E-2"/>
    <n v="4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d v="2014-10-21T23:59:00"/>
    <n v="1410141900"/>
    <x v="4094"/>
    <b v="0"/>
    <n v="8"/>
    <b v="0"/>
    <s v="theater/plays"/>
    <n v="0.36499999999999999"/>
    <n v="39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d v="2016-12-18T19:45:50"/>
    <n v="1479516350"/>
    <x v="4095"/>
    <b v="0"/>
    <n v="1"/>
    <b v="0"/>
    <s v="theater/plays"/>
    <n v="2.6666666666666668E-2"/>
    <n v="76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d v="2017-02-28T03:51:00"/>
    <n v="1484484219"/>
    <x v="4096"/>
    <b v="0"/>
    <n v="5"/>
    <b v="0"/>
    <s v="theater/plays"/>
    <n v="0.11428571428571428"/>
    <n v="6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d v="2016-01-31T18:55:00"/>
    <n v="1449431237"/>
    <x v="4097"/>
    <b v="0"/>
    <n v="0"/>
    <b v="0"/>
    <s v="theater/plays"/>
    <n v="0"/>
    <n v="2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d v="2016-09-02T15:24:33"/>
    <n v="1468959873"/>
    <x v="4099"/>
    <b v="0"/>
    <n v="1"/>
    <b v="0"/>
    <s v="theater/plays"/>
    <n v="1.1111111111111112E-2"/>
    <n v="2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d v="2014-10-24T21:59:50"/>
    <n v="1413341990"/>
    <x v="4100"/>
    <b v="0"/>
    <n v="0"/>
    <b v="0"/>
    <s v="theater/plays"/>
    <n v="0"/>
    <n v="2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d v="2016-05-15T15:21:13"/>
    <n v="1460751673"/>
    <x v="4102"/>
    <b v="0"/>
    <n v="6"/>
    <b v="0"/>
    <s v="theater/plays"/>
    <n v="0.27400000000000002"/>
    <n v="6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d v="2015-08-26T13:32:00"/>
    <n v="1435953566"/>
    <x v="4103"/>
    <b v="0"/>
    <n v="6"/>
    <b v="0"/>
    <s v="theater/plays"/>
    <n v="0.1"/>
    <n v="118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d v="2016-10-27T01:40:34"/>
    <n v="1474958434"/>
    <x v="4104"/>
    <b v="0"/>
    <n v="14"/>
    <b v="0"/>
    <s v="theater/plays"/>
    <n v="0.21366666666666667"/>
    <n v="37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d v="2016-12-25T19:15:09"/>
    <n v="1479860109"/>
    <x v="4105"/>
    <b v="0"/>
    <n v="6"/>
    <b v="0"/>
    <s v="theater/plays"/>
    <n v="6.9696969696969702E-2"/>
    <n v="1470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d v="2015-04-01T20:00:00"/>
    <n v="1424221866"/>
    <x v="4106"/>
    <b v="0"/>
    <n v="33"/>
    <b v="0"/>
    <s v="theater/plays"/>
    <n v="0.70599999999999996"/>
    <n v="29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d v="2014-09-24T17:00:01"/>
    <n v="1409608801"/>
    <x v="4107"/>
    <b v="0"/>
    <n v="4"/>
    <b v="0"/>
    <s v="theater/plays"/>
    <n v="2.0500000000000001E-2"/>
    <n v="1785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d v="2017-03-03T00:00:00"/>
    <n v="1485909937"/>
    <x v="4108"/>
    <b v="0"/>
    <n v="1"/>
    <b v="0"/>
    <s v="theater/plays"/>
    <n v="1.9666666666666666E-2"/>
    <n v="5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d v="2015-11-29T08:56:44"/>
    <n v="1446209804"/>
    <x v="4109"/>
    <b v="0"/>
    <n v="0"/>
    <b v="0"/>
    <s v="theater/plays"/>
    <n v="0"/>
    <n v="29.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d v="2016-07-21T10:02:31"/>
    <n v="1463929351"/>
    <x v="4110"/>
    <b v="0"/>
    <n v="6"/>
    <b v="0"/>
    <s v="theater/plays"/>
    <n v="0.28666666666666668"/>
    <n v="4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d v="2015-02-23T22:15:40"/>
    <n v="1422155740"/>
    <x v="4111"/>
    <b v="0"/>
    <n v="6"/>
    <b v="0"/>
    <s v="theater/plays"/>
    <n v="3.1333333333333331E-2"/>
    <n v="9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d v="2016-02-27T19:00:00"/>
    <n v="1454280186"/>
    <x v="4112"/>
    <b v="0"/>
    <n v="1"/>
    <b v="0"/>
    <s v="theater/plays"/>
    <n v="4.0000000000000002E-4"/>
    <n v="47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1:34:00"/>
    <n v="1450619123"/>
    <x v="4113"/>
    <b v="0"/>
    <n v="3"/>
    <b v="0"/>
    <s v="theater/plays"/>
    <n v="2E-3"/>
    <n v="2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5"/>
    </i>
    <i>
      <x v="9"/>
    </i>
    <i>
      <x v="11"/>
    </i>
    <i>
      <x v="21"/>
    </i>
    <i>
      <x v="23"/>
    </i>
    <i>
      <x v="30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CA481-B679-E949-932C-2B32AF100D4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E5B86-E41C-FD4E-9EC4-E007AA974F6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Out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84475F-64E6-1D42-9788-5D1D4DC89925}" name="Table1" displayName="Table1" ref="A1:H13" totalsRowShown="0" headerRowDxfId="0" dataDxfId="1" dataCellStyle="Percent">
  <autoFilter ref="A1:H13" xr:uid="{343451B1-4928-E84A-8659-A588006B6FBC}"/>
  <tableColumns count="8">
    <tableColumn id="1" xr3:uid="{9F18BF86-68D5-1B4D-8490-7D364311CDE7}" name="Goal"/>
    <tableColumn id="2" xr3:uid="{C8E355DD-5C24-6C4E-A955-FA2F97D97BC1}" name="Number Successful"/>
    <tableColumn id="3" xr3:uid="{9809061E-FE22-1A41-B5D1-A21E727FB937}" name="Number Failed"/>
    <tableColumn id="4" xr3:uid="{9EFB60D8-F0B6-AE47-9001-961AFB0012ED}" name="Number Canceled"/>
    <tableColumn id="5" xr3:uid="{B613A9E9-4668-AA49-877E-B689CC8555D8}" name="Total Projects">
      <calculatedColumnFormula>B2+C2+D2</calculatedColumnFormula>
    </tableColumn>
    <tableColumn id="6" xr3:uid="{D714057F-DAF6-964D-9EDB-4D0D29EC2AFE}" name="Percentage Successful" dataDxfId="4" dataCellStyle="Percent">
      <calculatedColumnFormula>B2/$E2</calculatedColumnFormula>
    </tableColumn>
    <tableColumn id="7" xr3:uid="{614B52E6-813A-C548-AC62-8E77A240A095}" name="Percentage Failed" dataDxfId="3" dataCellStyle="Percent">
      <calculatedColumnFormula>C2/$E2</calculatedColumnFormula>
    </tableColumn>
    <tableColumn id="8" xr3:uid="{E713D7FD-7CF0-6847-97CD-FCFCB25A7CCC}" name="Percentage Canceled" dataDxfId="2" dataCellStyle="Percent">
      <calculatedColumnFormula>D2/$E2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6640625" customWidth="1"/>
    <col min="13" max="13" width="15.5" customWidth="1"/>
    <col min="14" max="14" width="24.5" customWidth="1"/>
    <col min="15" max="15" width="36.5" customWidth="1"/>
    <col min="16" max="16" width="32.6640625" customWidth="1"/>
    <col min="17" max="17" width="13.5" style="8" bestFit="1" customWidth="1"/>
    <col min="18" max="18" width="16.33203125" customWidth="1"/>
    <col min="19" max="19" width="15.5" customWidth="1"/>
    <col min="20" max="20" width="16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8381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12">
        <f>ROUND(E2/D2*100,0)</f>
        <v>137</v>
      </c>
      <c r="R2" t="e">
        <v>#N/A</v>
      </c>
      <c r="S2" t="str">
        <f>LEFT(P2,FIND("/",P2)-1)</f>
        <v>film &amp; video</v>
      </c>
      <c r="T2" s="3" t="str">
        <f>RIGHT(P2,LEN(P2)-FIND("/",P2))</f>
        <v>television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12">
        <f t="shared" ref="Q3:Q66" si="2">ROUND(E3/D3*100,0)</f>
        <v>143</v>
      </c>
      <c r="R3">
        <f t="shared" ref="R3:R66" si="3">AVERAGE(E2:E3)</f>
        <v>13143</v>
      </c>
      <c r="S3" t="str">
        <f t="shared" ref="S3:S66" si="4">LEFT(P3,FIND("/",P3)-1)</f>
        <v>film &amp; video</v>
      </c>
      <c r="T3" s="3" t="str">
        <f t="shared" ref="T3:T66" si="5">RIGHT(P3,LEN(P3)-FIND("/",P3))</f>
        <v>television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12">
        <f t="shared" si="2"/>
        <v>105</v>
      </c>
      <c r="R4">
        <f t="shared" si="3"/>
        <v>7589</v>
      </c>
      <c r="S4" t="str">
        <f t="shared" si="4"/>
        <v>film &amp; video</v>
      </c>
      <c r="T4" s="3" t="str">
        <f t="shared" si="5"/>
        <v>television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12">
        <f t="shared" si="2"/>
        <v>104</v>
      </c>
      <c r="R5">
        <f t="shared" si="3"/>
        <v>5457.5</v>
      </c>
      <c r="S5" t="str">
        <f t="shared" si="4"/>
        <v>film &amp; video</v>
      </c>
      <c r="T5" s="3" t="str">
        <f t="shared" si="5"/>
        <v>television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12">
        <f t="shared" si="2"/>
        <v>123</v>
      </c>
      <c r="R6">
        <f t="shared" si="3"/>
        <v>32253.14</v>
      </c>
      <c r="S6" t="str">
        <f t="shared" si="4"/>
        <v>film &amp; video</v>
      </c>
      <c r="T6" s="3" t="str">
        <f t="shared" si="5"/>
        <v>television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12">
        <f t="shared" si="2"/>
        <v>110</v>
      </c>
      <c r="R7">
        <f t="shared" si="3"/>
        <v>29253.14</v>
      </c>
      <c r="S7" t="str">
        <f t="shared" si="4"/>
        <v>film &amp; video</v>
      </c>
      <c r="T7" s="3" t="str">
        <f t="shared" si="5"/>
        <v>television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12">
        <f t="shared" si="2"/>
        <v>106</v>
      </c>
      <c r="R8">
        <f t="shared" si="3"/>
        <v>6454.5</v>
      </c>
      <c r="S8" t="str">
        <f t="shared" si="4"/>
        <v>film &amp; video</v>
      </c>
      <c r="T8" s="3" t="str">
        <f t="shared" si="5"/>
        <v>television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12">
        <f t="shared" si="2"/>
        <v>101</v>
      </c>
      <c r="R9">
        <f t="shared" si="3"/>
        <v>8814.5</v>
      </c>
      <c r="S9" t="str">
        <f t="shared" si="4"/>
        <v>film &amp; video</v>
      </c>
      <c r="T9" s="3" t="str">
        <f t="shared" si="5"/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12">
        <f t="shared" si="2"/>
        <v>100</v>
      </c>
      <c r="R10">
        <f t="shared" si="3"/>
        <v>6305.76</v>
      </c>
      <c r="S10" t="str">
        <f t="shared" si="4"/>
        <v>film &amp; video</v>
      </c>
      <c r="T10" s="3" t="str">
        <f t="shared" si="5"/>
        <v>television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12">
        <f t="shared" si="2"/>
        <v>126</v>
      </c>
      <c r="R11">
        <f t="shared" si="3"/>
        <v>2065.7550000000001</v>
      </c>
      <c r="S11" t="str">
        <f t="shared" si="4"/>
        <v>film &amp; video</v>
      </c>
      <c r="T11" s="3" t="str">
        <f t="shared" si="5"/>
        <v>television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12">
        <f t="shared" si="2"/>
        <v>101</v>
      </c>
      <c r="R12">
        <f t="shared" si="3"/>
        <v>1822.4949999999999</v>
      </c>
      <c r="S12" t="str">
        <f t="shared" si="4"/>
        <v>film &amp; video</v>
      </c>
      <c r="T12" s="3" t="str">
        <f t="shared" si="5"/>
        <v>television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12">
        <f t="shared" si="2"/>
        <v>121</v>
      </c>
      <c r="R13">
        <f t="shared" si="3"/>
        <v>4520</v>
      </c>
      <c r="S13" t="str">
        <f t="shared" si="4"/>
        <v>film &amp; video</v>
      </c>
      <c r="T13" s="3" t="str">
        <f t="shared" si="5"/>
        <v>television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12">
        <f t="shared" si="2"/>
        <v>165</v>
      </c>
      <c r="R14">
        <f t="shared" si="3"/>
        <v>27806.5</v>
      </c>
      <c r="S14" t="str">
        <f t="shared" si="4"/>
        <v>film &amp; video</v>
      </c>
      <c r="T14" s="3" t="str">
        <f t="shared" si="5"/>
        <v>television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12">
        <f t="shared" si="2"/>
        <v>160</v>
      </c>
      <c r="R15">
        <f t="shared" si="3"/>
        <v>27593.5</v>
      </c>
      <c r="S15" t="str">
        <f t="shared" si="4"/>
        <v>film &amp; video</v>
      </c>
      <c r="T15" s="3" t="str">
        <f t="shared" si="5"/>
        <v>television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12">
        <f t="shared" si="2"/>
        <v>101</v>
      </c>
      <c r="R16">
        <f t="shared" si="3"/>
        <v>5827.5</v>
      </c>
      <c r="S16" t="str">
        <f t="shared" si="4"/>
        <v>film &amp; video</v>
      </c>
      <c r="T16" s="3" t="str">
        <f t="shared" si="5"/>
        <v>television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12">
        <f t="shared" si="2"/>
        <v>107</v>
      </c>
      <c r="R17">
        <f t="shared" si="3"/>
        <v>4094</v>
      </c>
      <c r="S17" t="str">
        <f t="shared" si="4"/>
        <v>film &amp; video</v>
      </c>
      <c r="T17" s="3" t="str">
        <f t="shared" si="5"/>
        <v>television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12">
        <f t="shared" si="2"/>
        <v>100</v>
      </c>
      <c r="R18">
        <f t="shared" si="3"/>
        <v>7080.5</v>
      </c>
      <c r="S18" t="str">
        <f t="shared" si="4"/>
        <v>film &amp; video</v>
      </c>
      <c r="T18" s="3" t="str">
        <f t="shared" si="5"/>
        <v>television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12">
        <f t="shared" si="2"/>
        <v>101</v>
      </c>
      <c r="R19">
        <f t="shared" si="3"/>
        <v>6769.5</v>
      </c>
      <c r="S19" t="str">
        <f t="shared" si="4"/>
        <v>film &amp; video</v>
      </c>
      <c r="T19" s="3" t="str">
        <f t="shared" si="5"/>
        <v>television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12">
        <f t="shared" si="2"/>
        <v>106</v>
      </c>
      <c r="R20">
        <f t="shared" si="3"/>
        <v>16703.165000000001</v>
      </c>
      <c r="S20" t="str">
        <f t="shared" si="4"/>
        <v>film &amp; video</v>
      </c>
      <c r="T20" s="3" t="str">
        <f t="shared" si="5"/>
        <v>television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12">
        <f t="shared" si="2"/>
        <v>145</v>
      </c>
      <c r="R21">
        <f t="shared" si="3"/>
        <v>16565.665000000001</v>
      </c>
      <c r="S21" t="str">
        <f t="shared" si="4"/>
        <v>film &amp; video</v>
      </c>
      <c r="T21" s="3" t="str">
        <f t="shared" si="5"/>
        <v>television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12">
        <f t="shared" si="2"/>
        <v>100</v>
      </c>
      <c r="R22">
        <f t="shared" si="3"/>
        <v>1619.5</v>
      </c>
      <c r="S22" t="str">
        <f t="shared" si="4"/>
        <v>film &amp; video</v>
      </c>
      <c r="T22" s="3" t="str">
        <f t="shared" si="5"/>
        <v>television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12">
        <f t="shared" si="2"/>
        <v>109</v>
      </c>
      <c r="R23">
        <f t="shared" si="3"/>
        <v>11097</v>
      </c>
      <c r="S23" t="str">
        <f t="shared" si="4"/>
        <v>film &amp; video</v>
      </c>
      <c r="T23" s="3" t="str">
        <f t="shared" si="5"/>
        <v>television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12">
        <f t="shared" si="2"/>
        <v>117</v>
      </c>
      <c r="R24">
        <f t="shared" si="3"/>
        <v>10300</v>
      </c>
      <c r="S24" t="str">
        <f t="shared" si="4"/>
        <v>film &amp; video</v>
      </c>
      <c r="T24" s="3" t="str">
        <f t="shared" si="5"/>
        <v>television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12">
        <f t="shared" si="2"/>
        <v>119</v>
      </c>
      <c r="R25">
        <f t="shared" si="3"/>
        <v>1390</v>
      </c>
      <c r="S25" t="str">
        <f t="shared" si="4"/>
        <v>film &amp; video</v>
      </c>
      <c r="T25" s="3" t="str">
        <f t="shared" si="5"/>
        <v>television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12">
        <f t="shared" si="2"/>
        <v>109</v>
      </c>
      <c r="R26">
        <f t="shared" si="3"/>
        <v>20226.345000000001</v>
      </c>
      <c r="S26" t="str">
        <f t="shared" si="4"/>
        <v>film &amp; video</v>
      </c>
      <c r="T26" s="3" t="str">
        <f t="shared" si="5"/>
        <v>television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12">
        <f t="shared" si="2"/>
        <v>133</v>
      </c>
      <c r="R27">
        <f t="shared" si="3"/>
        <v>19441.345000000001</v>
      </c>
      <c r="S27" t="str">
        <f t="shared" si="4"/>
        <v>film &amp; video</v>
      </c>
      <c r="T27" s="3" t="str">
        <f t="shared" si="5"/>
        <v>television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12">
        <f t="shared" si="2"/>
        <v>155</v>
      </c>
      <c r="R28">
        <f t="shared" si="3"/>
        <v>1370</v>
      </c>
      <c r="S28" t="str">
        <f t="shared" si="4"/>
        <v>film &amp; video</v>
      </c>
      <c r="T28" s="3" t="str">
        <f t="shared" si="5"/>
        <v>television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12">
        <f t="shared" si="2"/>
        <v>112</v>
      </c>
      <c r="R29">
        <f t="shared" si="3"/>
        <v>12142.5</v>
      </c>
      <c r="S29" t="str">
        <f t="shared" si="4"/>
        <v>film &amp; video</v>
      </c>
      <c r="T29" s="3" t="str">
        <f t="shared" si="5"/>
        <v>television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12">
        <f t="shared" si="2"/>
        <v>100</v>
      </c>
      <c r="R30">
        <f t="shared" si="3"/>
        <v>17193.5</v>
      </c>
      <c r="S30" t="str">
        <f t="shared" si="4"/>
        <v>film &amp; video</v>
      </c>
      <c r="T30" s="3" t="str">
        <f t="shared" si="5"/>
        <v>television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12">
        <f t="shared" si="2"/>
        <v>123</v>
      </c>
      <c r="R31">
        <f t="shared" si="3"/>
        <v>7871</v>
      </c>
      <c r="S31" t="str">
        <f t="shared" si="4"/>
        <v>film &amp; video</v>
      </c>
      <c r="T31" s="3" t="str">
        <f t="shared" si="5"/>
        <v>television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12">
        <f t="shared" si="2"/>
        <v>101</v>
      </c>
      <c r="R32">
        <f t="shared" si="3"/>
        <v>3875.9949999999999</v>
      </c>
      <c r="S32" t="str">
        <f t="shared" si="4"/>
        <v>film &amp; video</v>
      </c>
      <c r="T32" s="3" t="str">
        <f t="shared" si="5"/>
        <v>television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12">
        <f t="shared" si="2"/>
        <v>100</v>
      </c>
      <c r="R33">
        <f t="shared" si="3"/>
        <v>2032.4949999999999</v>
      </c>
      <c r="S33" t="str">
        <f t="shared" si="4"/>
        <v>film &amp; video</v>
      </c>
      <c r="T33" s="3" t="str">
        <f t="shared" si="5"/>
        <v>television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12">
        <f t="shared" si="2"/>
        <v>100</v>
      </c>
      <c r="R34">
        <f t="shared" si="3"/>
        <v>14266.5</v>
      </c>
      <c r="S34" t="str">
        <f t="shared" si="4"/>
        <v>film &amp; video</v>
      </c>
      <c r="T34" s="3" t="str">
        <f t="shared" si="5"/>
        <v>television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12">
        <f t="shared" si="2"/>
        <v>102</v>
      </c>
      <c r="R35">
        <f t="shared" si="3"/>
        <v>16940</v>
      </c>
      <c r="S35" t="str">
        <f t="shared" si="4"/>
        <v>film &amp; video</v>
      </c>
      <c r="T35" s="3" t="str">
        <f t="shared" si="5"/>
        <v>television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12">
        <f t="shared" si="2"/>
        <v>130</v>
      </c>
      <c r="R36">
        <f t="shared" si="3"/>
        <v>4376</v>
      </c>
      <c r="S36" t="str">
        <f t="shared" si="4"/>
        <v>film &amp; video</v>
      </c>
      <c r="T36" s="3" t="str">
        <f t="shared" si="5"/>
        <v>television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12">
        <f t="shared" si="2"/>
        <v>167</v>
      </c>
      <c r="R37">
        <f t="shared" si="3"/>
        <v>2528.5</v>
      </c>
      <c r="S37" t="str">
        <f t="shared" si="4"/>
        <v>film &amp; video</v>
      </c>
      <c r="T37" s="3" t="str">
        <f t="shared" si="5"/>
        <v>television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12">
        <f t="shared" si="2"/>
        <v>142</v>
      </c>
      <c r="R38">
        <f t="shared" si="3"/>
        <v>5097</v>
      </c>
      <c r="S38" t="str">
        <f t="shared" si="4"/>
        <v>film &amp; video</v>
      </c>
      <c r="T38" s="3" t="str">
        <f t="shared" si="5"/>
        <v>television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12">
        <f t="shared" si="2"/>
        <v>183</v>
      </c>
      <c r="R39">
        <f t="shared" si="3"/>
        <v>24443</v>
      </c>
      <c r="S39" t="str">
        <f t="shared" si="4"/>
        <v>film &amp; video</v>
      </c>
      <c r="T39" s="3" t="str">
        <f t="shared" si="5"/>
        <v>television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12">
        <f t="shared" si="2"/>
        <v>110</v>
      </c>
      <c r="R40">
        <f t="shared" si="3"/>
        <v>21554</v>
      </c>
      <c r="S40" t="str">
        <f t="shared" si="4"/>
        <v>film &amp; video</v>
      </c>
      <c r="T40" s="3" t="str">
        <f t="shared" si="5"/>
        <v>television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12">
        <f t="shared" si="2"/>
        <v>131</v>
      </c>
      <c r="R41">
        <f t="shared" si="3"/>
        <v>17748</v>
      </c>
      <c r="S41" t="str">
        <f t="shared" si="4"/>
        <v>film &amp; video</v>
      </c>
      <c r="T41" s="3" t="str">
        <f t="shared" si="5"/>
        <v>television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12">
        <f t="shared" si="2"/>
        <v>101</v>
      </c>
      <c r="R42">
        <f t="shared" si="3"/>
        <v>17386</v>
      </c>
      <c r="S42" t="str">
        <f t="shared" si="4"/>
        <v>film &amp; video</v>
      </c>
      <c r="T42" s="3" t="str">
        <f t="shared" si="5"/>
        <v>television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12">
        <f t="shared" si="2"/>
        <v>100</v>
      </c>
      <c r="R43">
        <f t="shared" si="3"/>
        <v>2013.5</v>
      </c>
      <c r="S43" t="str">
        <f t="shared" si="4"/>
        <v>film &amp; video</v>
      </c>
      <c r="T43" s="3" t="str">
        <f t="shared" si="5"/>
        <v>television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12">
        <f t="shared" si="2"/>
        <v>142</v>
      </c>
      <c r="R44">
        <f t="shared" si="3"/>
        <v>10930</v>
      </c>
      <c r="S44" t="str">
        <f t="shared" si="4"/>
        <v>film &amp; video</v>
      </c>
      <c r="T44" s="3" t="str">
        <f t="shared" si="5"/>
        <v>television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12">
        <f t="shared" si="2"/>
        <v>309</v>
      </c>
      <c r="R45">
        <f t="shared" si="3"/>
        <v>25363</v>
      </c>
      <c r="S45" t="str">
        <f t="shared" si="4"/>
        <v>film &amp; video</v>
      </c>
      <c r="T45" s="3" t="str">
        <f t="shared" si="5"/>
        <v>television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12">
        <f t="shared" si="2"/>
        <v>100</v>
      </c>
      <c r="R46">
        <f t="shared" si="3"/>
        <v>16433</v>
      </c>
      <c r="S46" t="str">
        <f t="shared" si="4"/>
        <v>film &amp; video</v>
      </c>
      <c r="T46" s="3" t="str">
        <f t="shared" si="5"/>
        <v>television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12">
        <f t="shared" si="2"/>
        <v>120</v>
      </c>
      <c r="R47">
        <f t="shared" si="3"/>
        <v>4000</v>
      </c>
      <c r="S47" t="str">
        <f t="shared" si="4"/>
        <v>film &amp; video</v>
      </c>
      <c r="T47" s="3" t="str">
        <f t="shared" si="5"/>
        <v>television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12">
        <f t="shared" si="2"/>
        <v>104</v>
      </c>
      <c r="R48">
        <f t="shared" si="3"/>
        <v>7375</v>
      </c>
      <c r="S48" t="str">
        <f t="shared" si="4"/>
        <v>film &amp; video</v>
      </c>
      <c r="T48" s="3" t="str">
        <f t="shared" si="5"/>
        <v>television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12">
        <f t="shared" si="2"/>
        <v>108</v>
      </c>
      <c r="R49">
        <f t="shared" si="3"/>
        <v>7065.2749999999996</v>
      </c>
      <c r="S49" t="str">
        <f t="shared" si="4"/>
        <v>film &amp; video</v>
      </c>
      <c r="T49" s="3" t="str">
        <f t="shared" si="5"/>
        <v>television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12">
        <f t="shared" si="2"/>
        <v>108</v>
      </c>
      <c r="R50">
        <f t="shared" si="3"/>
        <v>3769.7750000000001</v>
      </c>
      <c r="S50" t="str">
        <f t="shared" si="4"/>
        <v>film &amp; video</v>
      </c>
      <c r="T50" s="3" t="str">
        <f t="shared" si="5"/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12">
        <f t="shared" si="2"/>
        <v>100</v>
      </c>
      <c r="R51">
        <f t="shared" si="3"/>
        <v>7079.5</v>
      </c>
      <c r="S51" t="str">
        <f t="shared" si="4"/>
        <v>film &amp; video</v>
      </c>
      <c r="T51" s="3" t="str">
        <f t="shared" si="5"/>
        <v>television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12">
        <f t="shared" si="2"/>
        <v>100</v>
      </c>
      <c r="R52">
        <f t="shared" si="3"/>
        <v>6300</v>
      </c>
      <c r="S52" t="str">
        <f t="shared" si="4"/>
        <v>film &amp; video</v>
      </c>
      <c r="T52" s="3" t="str">
        <f t="shared" si="5"/>
        <v>television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12">
        <f t="shared" si="2"/>
        <v>128</v>
      </c>
      <c r="R53">
        <f t="shared" si="3"/>
        <v>7341</v>
      </c>
      <c r="S53" t="str">
        <f t="shared" si="4"/>
        <v>film &amp; video</v>
      </c>
      <c r="T53" s="3" t="str">
        <f t="shared" si="5"/>
        <v>television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12">
        <f t="shared" si="2"/>
        <v>116</v>
      </c>
      <c r="R54">
        <f t="shared" si="3"/>
        <v>12851.5</v>
      </c>
      <c r="S54" t="str">
        <f t="shared" si="4"/>
        <v>film &amp; video</v>
      </c>
      <c r="T54" s="3" t="str">
        <f t="shared" si="5"/>
        <v>television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12">
        <f t="shared" si="2"/>
        <v>110</v>
      </c>
      <c r="R55">
        <f t="shared" si="3"/>
        <v>7455</v>
      </c>
      <c r="S55" t="str">
        <f t="shared" si="4"/>
        <v>film &amp; video</v>
      </c>
      <c r="T55" s="3" t="str">
        <f t="shared" si="5"/>
        <v>television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12">
        <f t="shared" si="2"/>
        <v>101</v>
      </c>
      <c r="R56">
        <f t="shared" si="3"/>
        <v>6694.5</v>
      </c>
      <c r="S56" t="str">
        <f t="shared" si="4"/>
        <v>film &amp; video</v>
      </c>
      <c r="T56" s="3" t="str">
        <f t="shared" si="5"/>
        <v>television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12">
        <f t="shared" si="2"/>
        <v>129</v>
      </c>
      <c r="R57">
        <f t="shared" si="3"/>
        <v>10595</v>
      </c>
      <c r="S57" t="str">
        <f t="shared" si="4"/>
        <v>film &amp; video</v>
      </c>
      <c r="T57" s="3" t="str">
        <f t="shared" si="5"/>
        <v>television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12">
        <f t="shared" si="2"/>
        <v>107</v>
      </c>
      <c r="R58">
        <f t="shared" si="3"/>
        <v>9835.5</v>
      </c>
      <c r="S58" t="str">
        <f t="shared" si="4"/>
        <v>film &amp; video</v>
      </c>
      <c r="T58" s="3" t="str">
        <f t="shared" si="5"/>
        <v>television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12">
        <f t="shared" si="2"/>
        <v>102</v>
      </c>
      <c r="R59">
        <f t="shared" si="3"/>
        <v>11933</v>
      </c>
      <c r="S59" t="str">
        <f t="shared" si="4"/>
        <v>film &amp; video</v>
      </c>
      <c r="T59" s="3" t="str">
        <f t="shared" si="5"/>
        <v>television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12">
        <f t="shared" si="2"/>
        <v>103</v>
      </c>
      <c r="R60">
        <f t="shared" si="3"/>
        <v>12788</v>
      </c>
      <c r="S60" t="str">
        <f t="shared" si="4"/>
        <v>film &amp; video</v>
      </c>
      <c r="T60" s="3" t="str">
        <f t="shared" si="5"/>
        <v>television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12">
        <f t="shared" si="2"/>
        <v>100</v>
      </c>
      <c r="R61">
        <f t="shared" si="3"/>
        <v>15158.07</v>
      </c>
      <c r="S61" t="str">
        <f t="shared" si="4"/>
        <v>film &amp; video</v>
      </c>
      <c r="T61" s="3" t="str">
        <f t="shared" si="5"/>
        <v>television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12">
        <f t="shared" si="2"/>
        <v>103</v>
      </c>
      <c r="R62">
        <f t="shared" si="3"/>
        <v>12336.735000000001</v>
      </c>
      <c r="S62" t="str">
        <f t="shared" si="4"/>
        <v>film &amp; video</v>
      </c>
      <c r="T62" s="3" t="str">
        <f t="shared" si="5"/>
        <v>shorts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12">
        <f t="shared" si="2"/>
        <v>148</v>
      </c>
      <c r="R63">
        <f t="shared" si="3"/>
        <v>6031.665</v>
      </c>
      <c r="S63" t="str">
        <f t="shared" si="4"/>
        <v>film &amp; video</v>
      </c>
      <c r="T63" s="3" t="str">
        <f t="shared" si="5"/>
        <v>shorts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12">
        <f t="shared" si="2"/>
        <v>155</v>
      </c>
      <c r="R64">
        <f t="shared" si="3"/>
        <v>6028.5</v>
      </c>
      <c r="S64" t="str">
        <f t="shared" si="4"/>
        <v>film &amp; video</v>
      </c>
      <c r="T64" s="3" t="str">
        <f t="shared" si="5"/>
        <v>shorts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12">
        <f t="shared" si="2"/>
        <v>114</v>
      </c>
      <c r="R65">
        <f t="shared" si="3"/>
        <v>3456.1849999999999</v>
      </c>
      <c r="S65" t="str">
        <f t="shared" si="4"/>
        <v>film &amp; video</v>
      </c>
      <c r="T65" s="3" t="str">
        <f t="shared" si="5"/>
        <v>shorts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12">
        <f t="shared" si="2"/>
        <v>173</v>
      </c>
      <c r="R66">
        <f t="shared" si="3"/>
        <v>2175.1849999999999</v>
      </c>
      <c r="S66" t="str">
        <f t="shared" si="4"/>
        <v>film &amp; video</v>
      </c>
      <c r="T66" s="3" t="str">
        <f t="shared" si="5"/>
        <v>shorts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(I67/86400)+25569+(-5/24)</f>
        <v>41862.040972222218</v>
      </c>
      <c r="K67">
        <v>1405453354</v>
      </c>
      <c r="L67" s="9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12">
        <f t="shared" ref="Q67:Q130" si="8">ROUND(E67/D67*100,0)</f>
        <v>108</v>
      </c>
      <c r="R67">
        <f t="shared" ref="R67:R130" si="9">AVERAGE(E66:E67)</f>
        <v>4803.5</v>
      </c>
      <c r="S67" t="str">
        <f t="shared" ref="S67:S130" si="10">LEFT(P67,FIND("/",P67)-1)</f>
        <v>film &amp; video</v>
      </c>
      <c r="T67" s="3" t="str">
        <f t="shared" ref="T67:T130" si="11">RIGHT(P67,LEN(P67)-FIND("/",P67))</f>
        <v>shorts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42569.641435185178</v>
      </c>
      <c r="K68">
        <v>1466281420</v>
      </c>
      <c r="L68" s="9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12">
        <f t="shared" si="8"/>
        <v>119</v>
      </c>
      <c r="R68">
        <f t="shared" si="9"/>
        <v>4949.5</v>
      </c>
      <c r="S68" t="str">
        <f t="shared" si="10"/>
        <v>film &amp; video</v>
      </c>
      <c r="T68" s="3" t="str">
        <f t="shared" si="11"/>
        <v>shorts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41105.375046296293</v>
      </c>
      <c r="K69">
        <v>1339768804</v>
      </c>
      <c r="L69" s="9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12">
        <f t="shared" si="8"/>
        <v>116</v>
      </c>
      <c r="R69">
        <f t="shared" si="9"/>
        <v>2348.5</v>
      </c>
      <c r="S69" t="str">
        <f t="shared" si="10"/>
        <v>film &amp; video</v>
      </c>
      <c r="T69" s="3" t="str">
        <f t="shared" si="11"/>
        <v>shorts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41693.36100694444</v>
      </c>
      <c r="K70">
        <v>1390570791</v>
      </c>
      <c r="L70" s="9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12">
        <f t="shared" si="8"/>
        <v>127</v>
      </c>
      <c r="R70">
        <f t="shared" si="9"/>
        <v>1544</v>
      </c>
      <c r="S70" t="str">
        <f t="shared" si="10"/>
        <v>film &amp; video</v>
      </c>
      <c r="T70" s="3" t="str">
        <f t="shared" si="11"/>
        <v>shorts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40818.082638888889</v>
      </c>
      <c r="K71">
        <v>1314765025</v>
      </c>
      <c r="L71" s="9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12">
        <f t="shared" si="8"/>
        <v>111</v>
      </c>
      <c r="R71">
        <f t="shared" si="9"/>
        <v>5928.6149999999998</v>
      </c>
      <c r="S71" t="str">
        <f t="shared" si="10"/>
        <v>film &amp; video</v>
      </c>
      <c r="T71" s="3" t="str">
        <f t="shared" si="11"/>
        <v>shorts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40790.688020833331</v>
      </c>
      <c r="K72">
        <v>1309987845</v>
      </c>
      <c r="L72" s="9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12">
        <f t="shared" si="8"/>
        <v>127</v>
      </c>
      <c r="R72">
        <f t="shared" si="9"/>
        <v>5865.1149999999998</v>
      </c>
      <c r="S72" t="str">
        <f t="shared" si="10"/>
        <v>film &amp; video</v>
      </c>
      <c r="T72" s="3" t="str">
        <f t="shared" si="11"/>
        <v>shorts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41057.063159722216</v>
      </c>
      <c r="K73">
        <v>1333002657</v>
      </c>
      <c r="L73" s="9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12">
        <f t="shared" si="8"/>
        <v>124</v>
      </c>
      <c r="R73">
        <f t="shared" si="9"/>
        <v>1433.5</v>
      </c>
      <c r="S73" t="str">
        <f t="shared" si="10"/>
        <v>film &amp; video</v>
      </c>
      <c r="T73" s="3" t="str">
        <f t="shared" si="11"/>
        <v>shorts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41227.791666666664</v>
      </c>
      <c r="K74">
        <v>1351210481</v>
      </c>
      <c r="L74" s="9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12">
        <f t="shared" si="8"/>
        <v>108</v>
      </c>
      <c r="R74">
        <f t="shared" si="9"/>
        <v>2308</v>
      </c>
      <c r="S74" t="str">
        <f t="shared" si="10"/>
        <v>film &amp; video</v>
      </c>
      <c r="T74" s="3" t="str">
        <f t="shared" si="11"/>
        <v>shorts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40665.957638888889</v>
      </c>
      <c r="K75">
        <v>1297620584</v>
      </c>
      <c r="L75" s="9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12">
        <f t="shared" si="8"/>
        <v>100</v>
      </c>
      <c r="R75">
        <f t="shared" si="9"/>
        <v>1642.5</v>
      </c>
      <c r="S75" t="str">
        <f t="shared" si="10"/>
        <v>film &amp; video</v>
      </c>
      <c r="T75" s="3" t="str">
        <f t="shared" si="11"/>
        <v>shorts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42390.278877314813</v>
      </c>
      <c r="K76">
        <v>1450784495</v>
      </c>
      <c r="L76" s="9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12">
        <f t="shared" si="8"/>
        <v>113</v>
      </c>
      <c r="R76">
        <f t="shared" si="9"/>
        <v>732.32999999999993</v>
      </c>
      <c r="S76" t="str">
        <f t="shared" si="10"/>
        <v>film &amp; video</v>
      </c>
      <c r="T76" s="3" t="str">
        <f t="shared" si="11"/>
        <v>shorts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41387.000833333332</v>
      </c>
      <c r="K77">
        <v>1364101272</v>
      </c>
      <c r="L77" s="9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12">
        <f t="shared" si="8"/>
        <v>115</v>
      </c>
      <c r="R77">
        <f t="shared" si="9"/>
        <v>2302.33</v>
      </c>
      <c r="S77" t="str">
        <f t="shared" si="10"/>
        <v>film &amp; video</v>
      </c>
      <c r="T77" s="3" t="str">
        <f t="shared" si="11"/>
        <v>shorts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40904.524976851848</v>
      </c>
      <c r="K78">
        <v>1319819758</v>
      </c>
      <c r="L78" s="9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12">
        <f t="shared" si="8"/>
        <v>153</v>
      </c>
      <c r="R78">
        <f t="shared" si="9"/>
        <v>2250</v>
      </c>
      <c r="S78" t="str">
        <f t="shared" si="10"/>
        <v>film &amp; video</v>
      </c>
      <c r="T78" s="3" t="str">
        <f t="shared" si="11"/>
        <v>shorts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41049.915972222218</v>
      </c>
      <c r="K79">
        <v>1332991717</v>
      </c>
      <c r="L79" s="9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12">
        <f t="shared" si="8"/>
        <v>393</v>
      </c>
      <c r="R79">
        <f t="shared" si="9"/>
        <v>1015</v>
      </c>
      <c r="S79" t="str">
        <f t="shared" si="10"/>
        <v>film &amp; video</v>
      </c>
      <c r="T79" s="3" t="str">
        <f t="shared" si="11"/>
        <v>shorts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42614.522233796299</v>
      </c>
      <c r="K80">
        <v>1471887121</v>
      </c>
      <c r="L80" s="9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12">
        <f t="shared" si="8"/>
        <v>2702</v>
      </c>
      <c r="R80">
        <f t="shared" si="9"/>
        <v>1460.5</v>
      </c>
      <c r="S80" t="str">
        <f t="shared" si="10"/>
        <v>film &amp; video</v>
      </c>
      <c r="T80" s="3" t="str">
        <f t="shared" si="11"/>
        <v>shorts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41754.568206018514</v>
      </c>
      <c r="K81">
        <v>1395859093</v>
      </c>
      <c r="L81" s="9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12">
        <f t="shared" si="8"/>
        <v>127</v>
      </c>
      <c r="R81">
        <f t="shared" si="9"/>
        <v>1501</v>
      </c>
      <c r="S81" t="str">
        <f t="shared" si="10"/>
        <v>film &amp; video</v>
      </c>
      <c r="T81" s="3" t="str">
        <f t="shared" si="11"/>
        <v>shorts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41617.875648148147</v>
      </c>
      <c r="K82">
        <v>1383616856</v>
      </c>
      <c r="L82" s="9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12">
        <f t="shared" si="8"/>
        <v>107</v>
      </c>
      <c r="R82">
        <f t="shared" si="9"/>
        <v>7260.5</v>
      </c>
      <c r="S82" t="str">
        <f t="shared" si="10"/>
        <v>film &amp; video</v>
      </c>
      <c r="T82" s="3" t="str">
        <f t="shared" si="11"/>
        <v>shorts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41103.918055555558</v>
      </c>
      <c r="K83">
        <v>1341892127</v>
      </c>
      <c r="L83" s="9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12">
        <f t="shared" si="8"/>
        <v>198</v>
      </c>
      <c r="R83">
        <f t="shared" si="9"/>
        <v>7177.5</v>
      </c>
      <c r="S83" t="str">
        <f t="shared" si="10"/>
        <v>film &amp; video</v>
      </c>
      <c r="T83" s="3" t="str">
        <f t="shared" si="11"/>
        <v>shorts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40825.611817129626</v>
      </c>
      <c r="K84">
        <v>1315597261</v>
      </c>
      <c r="L84" s="9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12">
        <f t="shared" si="8"/>
        <v>100</v>
      </c>
      <c r="R84">
        <f t="shared" si="9"/>
        <v>2742.75</v>
      </c>
      <c r="S84" t="str">
        <f t="shared" si="10"/>
        <v>film &amp; video</v>
      </c>
      <c r="T84" s="3" t="str">
        <f t="shared" si="11"/>
        <v>shorts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42057.270833333336</v>
      </c>
      <c r="K85">
        <v>1423320389</v>
      </c>
      <c r="L85" s="9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12">
        <f t="shared" si="8"/>
        <v>103</v>
      </c>
      <c r="R85">
        <f t="shared" si="9"/>
        <v>2102.75</v>
      </c>
      <c r="S85" t="str">
        <f t="shared" si="10"/>
        <v>film &amp; video</v>
      </c>
      <c r="T85" s="3" t="str">
        <f t="shared" si="11"/>
        <v>shorts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40678.54960648148</v>
      </c>
      <c r="K86">
        <v>1302891086</v>
      </c>
      <c r="L86" s="9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12">
        <f t="shared" si="8"/>
        <v>100</v>
      </c>
      <c r="R86">
        <f t="shared" si="9"/>
        <v>352.5</v>
      </c>
      <c r="S86" t="str">
        <f t="shared" si="10"/>
        <v>film &amp; video</v>
      </c>
      <c r="T86" s="3" t="str">
        <f t="shared" si="11"/>
        <v>shorts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40808.917094907403</v>
      </c>
      <c r="K87">
        <v>1314154837</v>
      </c>
      <c r="L87" s="9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12">
        <f t="shared" si="8"/>
        <v>126</v>
      </c>
      <c r="R87">
        <f t="shared" si="9"/>
        <v>1003</v>
      </c>
      <c r="S87" t="str">
        <f t="shared" si="10"/>
        <v>film &amp; video</v>
      </c>
      <c r="T87" s="3" t="str">
        <f t="shared" si="11"/>
        <v>shorts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42365.389409722215</v>
      </c>
      <c r="K88">
        <v>1444828845</v>
      </c>
      <c r="L88" s="9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12">
        <f t="shared" si="8"/>
        <v>106</v>
      </c>
      <c r="R88">
        <f t="shared" si="9"/>
        <v>3947</v>
      </c>
      <c r="S88" t="str">
        <f t="shared" si="10"/>
        <v>film &amp; video</v>
      </c>
      <c r="T88" s="3" t="str">
        <f t="shared" si="11"/>
        <v>shorts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40331.861805555549</v>
      </c>
      <c r="K89">
        <v>1274705803</v>
      </c>
      <c r="L89" s="9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12">
        <f t="shared" si="8"/>
        <v>105</v>
      </c>
      <c r="R89">
        <f t="shared" si="9"/>
        <v>4501.5</v>
      </c>
      <c r="S89" t="str">
        <f t="shared" si="10"/>
        <v>film &amp; video</v>
      </c>
      <c r="T89" s="3" t="str">
        <f t="shared" si="11"/>
        <v>shorts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41812.450590277775</v>
      </c>
      <c r="K90">
        <v>1401205731</v>
      </c>
      <c r="L90" s="9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12">
        <f t="shared" si="8"/>
        <v>103</v>
      </c>
      <c r="R90">
        <f t="shared" si="9"/>
        <v>3107.5</v>
      </c>
      <c r="S90" t="str">
        <f t="shared" si="10"/>
        <v>film &amp; video</v>
      </c>
      <c r="T90" s="3" t="str">
        <f t="shared" si="11"/>
        <v>shorts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41427.543888888882</v>
      </c>
      <c r="K91">
        <v>1368036192</v>
      </c>
      <c r="L91" s="9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12">
        <f t="shared" si="8"/>
        <v>115</v>
      </c>
      <c r="R91">
        <f t="shared" si="9"/>
        <v>5252</v>
      </c>
      <c r="S91" t="str">
        <f t="shared" si="10"/>
        <v>film &amp; video</v>
      </c>
      <c r="T91" s="3" t="str">
        <f t="shared" si="11"/>
        <v>shorts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40736.089108796295</v>
      </c>
      <c r="K92">
        <v>1307862499</v>
      </c>
      <c r="L92" s="9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12">
        <f t="shared" si="8"/>
        <v>100</v>
      </c>
      <c r="R92">
        <f t="shared" si="9"/>
        <v>3703</v>
      </c>
      <c r="S92" t="str">
        <f t="shared" si="10"/>
        <v>film &amp; video</v>
      </c>
      <c r="T92" s="3" t="str">
        <f t="shared" si="11"/>
        <v>shorts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40680.194027777776</v>
      </c>
      <c r="K93">
        <v>1300354764</v>
      </c>
      <c r="L93" s="9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12">
        <f t="shared" si="8"/>
        <v>120</v>
      </c>
      <c r="R93">
        <f t="shared" si="9"/>
        <v>2051</v>
      </c>
      <c r="S93" t="str">
        <f t="shared" si="10"/>
        <v>film &amp; video</v>
      </c>
      <c r="T93" s="3" t="str">
        <f t="shared" si="11"/>
        <v>shorts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42767.124999999993</v>
      </c>
      <c r="K94">
        <v>1481949983</v>
      </c>
      <c r="L94" s="9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12">
        <f t="shared" si="8"/>
        <v>105</v>
      </c>
      <c r="R94">
        <f t="shared" si="9"/>
        <v>4430</v>
      </c>
      <c r="S94" t="str">
        <f t="shared" si="10"/>
        <v>film &amp; video</v>
      </c>
      <c r="T94" s="3" t="str">
        <f t="shared" si="11"/>
        <v>shorts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41093.666666666664</v>
      </c>
      <c r="K95">
        <v>1338928537</v>
      </c>
      <c r="L95" s="9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12">
        <f t="shared" si="8"/>
        <v>111</v>
      </c>
      <c r="R95">
        <f t="shared" si="9"/>
        <v>3183</v>
      </c>
      <c r="S95" t="str">
        <f t="shared" si="10"/>
        <v>film &amp; video</v>
      </c>
      <c r="T95" s="3" t="str">
        <f t="shared" si="11"/>
        <v>shorts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41736.509513888886</v>
      </c>
      <c r="K96">
        <v>1395162822</v>
      </c>
      <c r="L96" s="9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12">
        <f t="shared" si="8"/>
        <v>104</v>
      </c>
      <c r="R96">
        <f t="shared" si="9"/>
        <v>683</v>
      </c>
      <c r="S96" t="str">
        <f t="shared" si="10"/>
        <v>film &amp; video</v>
      </c>
      <c r="T96" s="3" t="str">
        <f t="shared" si="11"/>
        <v>shorts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40964.796770833331</v>
      </c>
      <c r="K97">
        <v>1327622841</v>
      </c>
      <c r="L97" s="9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12">
        <f t="shared" si="8"/>
        <v>131</v>
      </c>
      <c r="R97">
        <f t="shared" si="9"/>
        <v>360</v>
      </c>
      <c r="S97" t="str">
        <f t="shared" si="10"/>
        <v>film &amp; video</v>
      </c>
      <c r="T97" s="3" t="str">
        <f t="shared" si="11"/>
        <v>shorts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40390.916666666664</v>
      </c>
      <c r="K98">
        <v>1274889241</v>
      </c>
      <c r="L98" s="9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12">
        <f t="shared" si="8"/>
        <v>115</v>
      </c>
      <c r="R98">
        <f t="shared" si="9"/>
        <v>1090</v>
      </c>
      <c r="S98" t="str">
        <f t="shared" si="10"/>
        <v>film &amp; video</v>
      </c>
      <c r="T98" s="3" t="str">
        <f t="shared" si="11"/>
        <v>shorts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40735.926874999997</v>
      </c>
      <c r="K99">
        <v>1307848482</v>
      </c>
      <c r="L99" s="9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12">
        <f t="shared" si="8"/>
        <v>106</v>
      </c>
      <c r="R99">
        <f t="shared" si="9"/>
        <v>1072.5</v>
      </c>
      <c r="S99" t="str">
        <f t="shared" si="10"/>
        <v>film &amp; video</v>
      </c>
      <c r="T99" s="3" t="str">
        <f t="shared" si="11"/>
        <v>shorts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41250.770833333328</v>
      </c>
      <c r="K100">
        <v>1351796674</v>
      </c>
      <c r="L100" s="9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12">
        <f t="shared" si="8"/>
        <v>106</v>
      </c>
      <c r="R100">
        <f t="shared" si="9"/>
        <v>1912.5</v>
      </c>
      <c r="S100" t="str">
        <f t="shared" si="10"/>
        <v>film &amp; video</v>
      </c>
      <c r="T100" s="3" t="str">
        <f t="shared" si="11"/>
        <v>shorts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41661.694432870368</v>
      </c>
      <c r="K101">
        <v>1387834799</v>
      </c>
      <c r="L101" s="9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12">
        <f t="shared" si="8"/>
        <v>106</v>
      </c>
      <c r="R101">
        <f t="shared" si="9"/>
        <v>2495.145</v>
      </c>
      <c r="S101" t="str">
        <f t="shared" si="10"/>
        <v>film &amp; video</v>
      </c>
      <c r="T101" s="3" t="str">
        <f t="shared" si="11"/>
        <v>shorts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41217.586643518516</v>
      </c>
      <c r="K102">
        <v>1350324286</v>
      </c>
      <c r="L102" s="9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12">
        <f t="shared" si="8"/>
        <v>100</v>
      </c>
      <c r="R102">
        <f t="shared" si="9"/>
        <v>3295.145</v>
      </c>
      <c r="S102" t="str">
        <f t="shared" si="10"/>
        <v>film &amp; video</v>
      </c>
      <c r="T102" s="3" t="str">
        <f t="shared" si="11"/>
        <v>shorts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41298.568402777775</v>
      </c>
      <c r="K103">
        <v>1356979110</v>
      </c>
      <c r="L103" s="9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12">
        <f t="shared" si="8"/>
        <v>100</v>
      </c>
      <c r="R103">
        <f t="shared" si="9"/>
        <v>4250</v>
      </c>
      <c r="S103" t="str">
        <f t="shared" si="10"/>
        <v>film &amp; video</v>
      </c>
      <c r="T103" s="3" t="str">
        <f t="shared" si="11"/>
        <v>shorts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40534.922835648147</v>
      </c>
      <c r="K104">
        <v>1290481733</v>
      </c>
      <c r="L104" s="9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12">
        <f t="shared" si="8"/>
        <v>128</v>
      </c>
      <c r="R104">
        <f t="shared" si="9"/>
        <v>5582.5</v>
      </c>
      <c r="S104" t="str">
        <f t="shared" si="10"/>
        <v>film &amp; video</v>
      </c>
      <c r="T104" s="3" t="str">
        <f t="shared" si="11"/>
        <v>shorts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41705.597569444442</v>
      </c>
      <c r="K105">
        <v>1392232830</v>
      </c>
      <c r="L105" s="9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12">
        <f t="shared" si="8"/>
        <v>105</v>
      </c>
      <c r="R105">
        <f t="shared" si="9"/>
        <v>4516</v>
      </c>
      <c r="S105" t="str">
        <f t="shared" si="10"/>
        <v>film &amp; video</v>
      </c>
      <c r="T105" s="3" t="str">
        <f t="shared" si="11"/>
        <v>shorts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40635.833333333328</v>
      </c>
      <c r="K106">
        <v>1299775266</v>
      </c>
      <c r="L106" s="9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12">
        <f t="shared" si="8"/>
        <v>120</v>
      </c>
      <c r="R106">
        <f t="shared" si="9"/>
        <v>983.5</v>
      </c>
      <c r="S106" t="str">
        <f t="shared" si="10"/>
        <v>film &amp; video</v>
      </c>
      <c r="T106" s="3" t="str">
        <f t="shared" si="11"/>
        <v>shorts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42503.791666666664</v>
      </c>
      <c r="K107">
        <v>1461605020</v>
      </c>
      <c r="L107" s="9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12">
        <f t="shared" si="8"/>
        <v>107</v>
      </c>
      <c r="R107">
        <f t="shared" si="9"/>
        <v>1481.5</v>
      </c>
      <c r="S107" t="str">
        <f t="shared" si="10"/>
        <v>film &amp; video</v>
      </c>
      <c r="T107" s="3" t="str">
        <f t="shared" si="11"/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41001.568298611106</v>
      </c>
      <c r="K108">
        <v>1332182301</v>
      </c>
      <c r="L108" s="9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12">
        <f t="shared" si="8"/>
        <v>101</v>
      </c>
      <c r="R108">
        <f t="shared" si="9"/>
        <v>3694</v>
      </c>
      <c r="S108" t="str">
        <f t="shared" si="10"/>
        <v>film &amp; video</v>
      </c>
      <c r="T108" s="3" t="str">
        <f t="shared" si="11"/>
        <v>shorts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40657.774155092593</v>
      </c>
      <c r="K109">
        <v>1301787287</v>
      </c>
      <c r="L109" s="9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12">
        <f t="shared" si="8"/>
        <v>102</v>
      </c>
      <c r="R109">
        <f t="shared" si="9"/>
        <v>6355</v>
      </c>
      <c r="S109" t="str">
        <f t="shared" si="10"/>
        <v>film &amp; video</v>
      </c>
      <c r="T109" s="3" t="str">
        <f t="shared" si="11"/>
        <v>shorts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41425.404745370368</v>
      </c>
      <c r="K110">
        <v>1364827370</v>
      </c>
      <c r="L110" s="9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12">
        <f t="shared" si="8"/>
        <v>247</v>
      </c>
      <c r="R110">
        <f t="shared" si="9"/>
        <v>5692.5</v>
      </c>
      <c r="S110" t="str">
        <f t="shared" si="10"/>
        <v>film &amp; video</v>
      </c>
      <c r="T110" s="3" t="str">
        <f t="shared" si="11"/>
        <v>shorts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40599.817476851851</v>
      </c>
      <c r="K111">
        <v>1296088630</v>
      </c>
      <c r="L111" s="9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12">
        <f t="shared" si="8"/>
        <v>220</v>
      </c>
      <c r="R111">
        <f t="shared" si="9"/>
        <v>2947.5</v>
      </c>
      <c r="S111" t="str">
        <f t="shared" si="10"/>
        <v>film &amp; video</v>
      </c>
      <c r="T111" s="3" t="str">
        <f t="shared" si="11"/>
        <v>shorts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41592.040972222218</v>
      </c>
      <c r="K112">
        <v>1381445253</v>
      </c>
      <c r="L112" s="9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12">
        <f t="shared" si="8"/>
        <v>131</v>
      </c>
      <c r="R112">
        <f t="shared" si="9"/>
        <v>1947.5</v>
      </c>
      <c r="S112" t="str">
        <f t="shared" si="10"/>
        <v>film &amp; video</v>
      </c>
      <c r="T112" s="3" t="str">
        <f t="shared" si="11"/>
        <v>shorts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42155.124849537031</v>
      </c>
      <c r="K113">
        <v>1430467187</v>
      </c>
      <c r="L113" s="9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12">
        <f t="shared" si="8"/>
        <v>155</v>
      </c>
      <c r="R113">
        <f t="shared" si="9"/>
        <v>3555</v>
      </c>
      <c r="S113" t="str">
        <f t="shared" si="10"/>
        <v>film &amp; video</v>
      </c>
      <c r="T113" s="3" t="str">
        <f t="shared" si="11"/>
        <v>shorts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41741.875</v>
      </c>
      <c r="K114">
        <v>1395277318</v>
      </c>
      <c r="L114" s="9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12">
        <f t="shared" si="8"/>
        <v>104</v>
      </c>
      <c r="R114">
        <f t="shared" si="9"/>
        <v>5305</v>
      </c>
      <c r="S114" t="str">
        <f t="shared" si="10"/>
        <v>film &amp; video</v>
      </c>
      <c r="T114" s="3" t="str">
        <f t="shared" si="11"/>
        <v>shorts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40761.416666666664</v>
      </c>
      <c r="K115">
        <v>1311963128</v>
      </c>
      <c r="L115" s="9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12">
        <f t="shared" si="8"/>
        <v>141</v>
      </c>
      <c r="R115">
        <f t="shared" si="9"/>
        <v>6125</v>
      </c>
      <c r="S115" t="str">
        <f t="shared" si="10"/>
        <v>film &amp; video</v>
      </c>
      <c r="T115" s="3" t="str">
        <f t="shared" si="11"/>
        <v>shorts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40921.065833333334</v>
      </c>
      <c r="K116">
        <v>1321252488</v>
      </c>
      <c r="L116" s="9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12">
        <f t="shared" si="8"/>
        <v>103</v>
      </c>
      <c r="R116">
        <f t="shared" si="9"/>
        <v>5075</v>
      </c>
      <c r="S116" t="str">
        <f t="shared" si="10"/>
        <v>film &amp; video</v>
      </c>
      <c r="T116" s="3" t="str">
        <f t="shared" si="11"/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40943.530601851853</v>
      </c>
      <c r="K117">
        <v>1326217444</v>
      </c>
      <c r="L117" s="9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12">
        <f t="shared" si="8"/>
        <v>140</v>
      </c>
      <c r="R117">
        <f t="shared" si="9"/>
        <v>1866</v>
      </c>
      <c r="S117" t="str">
        <f t="shared" si="10"/>
        <v>film &amp; video</v>
      </c>
      <c r="T117" s="3" t="str">
        <f t="shared" si="11"/>
        <v>shorts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40641.247164351851</v>
      </c>
      <c r="K118">
        <v>1298289355</v>
      </c>
      <c r="L118" s="9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12">
        <f t="shared" si="8"/>
        <v>114</v>
      </c>
      <c r="R118">
        <f t="shared" si="9"/>
        <v>2305</v>
      </c>
      <c r="S118" t="str">
        <f t="shared" si="10"/>
        <v>film &amp; video</v>
      </c>
      <c r="T118" s="3" t="str">
        <f t="shared" si="11"/>
        <v>shorts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40338.583333333328</v>
      </c>
      <c r="K119">
        <v>1268337744</v>
      </c>
      <c r="L119" s="9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12">
        <f t="shared" si="8"/>
        <v>100</v>
      </c>
      <c r="R119">
        <f t="shared" si="9"/>
        <v>4250.1100000000006</v>
      </c>
      <c r="S119" t="str">
        <f t="shared" si="10"/>
        <v>film &amp; video</v>
      </c>
      <c r="T119" s="3" t="str">
        <f t="shared" si="11"/>
        <v>shorts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40752.845324074071</v>
      </c>
      <c r="K120">
        <v>1309310236</v>
      </c>
      <c r="L120" s="9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12">
        <f t="shared" si="8"/>
        <v>113</v>
      </c>
      <c r="R120">
        <f t="shared" si="9"/>
        <v>5086.8999999999996</v>
      </c>
      <c r="S120" t="str">
        <f t="shared" si="10"/>
        <v>film &amp; video</v>
      </c>
      <c r="T120" s="3" t="str">
        <f t="shared" si="11"/>
        <v>shorts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40768.75</v>
      </c>
      <c r="K121">
        <v>1310693986</v>
      </c>
      <c r="L121" s="9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12">
        <f t="shared" si="8"/>
        <v>105</v>
      </c>
      <c r="R121">
        <f t="shared" si="9"/>
        <v>4524.84</v>
      </c>
      <c r="S121" t="str">
        <f t="shared" si="10"/>
        <v>film &amp; video</v>
      </c>
      <c r="T121" s="3" t="str">
        <f t="shared" si="11"/>
        <v>shorts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42645.841516203705</v>
      </c>
      <c r="K122">
        <v>1472865107</v>
      </c>
      <c r="L122" s="9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12">
        <f t="shared" si="8"/>
        <v>0</v>
      </c>
      <c r="R122">
        <f t="shared" si="9"/>
        <v>1704.05</v>
      </c>
      <c r="S122" t="str">
        <f t="shared" si="10"/>
        <v>film &amp; video</v>
      </c>
      <c r="T122" s="3" t="str">
        <f t="shared" si="11"/>
        <v>science fiction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42112.219444444439</v>
      </c>
      <c r="K123">
        <v>1427993710</v>
      </c>
      <c r="L123" s="9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12">
        <f t="shared" si="8"/>
        <v>0</v>
      </c>
      <c r="R123">
        <f t="shared" si="9"/>
        <v>5.5</v>
      </c>
      <c r="S123" t="str">
        <f t="shared" si="10"/>
        <v>film &amp; video</v>
      </c>
      <c r="T123" s="3" t="str">
        <f t="shared" si="11"/>
        <v>science fiction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42653.223460648143</v>
      </c>
      <c r="K124">
        <v>1470910907</v>
      </c>
      <c r="L124" s="9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12">
        <f t="shared" si="8"/>
        <v>0</v>
      </c>
      <c r="R124">
        <f t="shared" si="9"/>
        <v>0.5</v>
      </c>
      <c r="S124" t="str">
        <f t="shared" si="10"/>
        <v>film &amp; video</v>
      </c>
      <c r="T124" s="3" t="str">
        <f t="shared" si="11"/>
        <v>science fiction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41940.708333333328</v>
      </c>
      <c r="K125">
        <v>1411411564</v>
      </c>
      <c r="L125" s="9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12">
        <f t="shared" si="8"/>
        <v>0</v>
      </c>
      <c r="R125">
        <f t="shared" si="9"/>
        <v>75.5</v>
      </c>
      <c r="S125" t="str">
        <f t="shared" si="10"/>
        <v>film &amp; video</v>
      </c>
      <c r="T125" s="3" t="str">
        <f t="shared" si="11"/>
        <v>science fiction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42139.720393518517</v>
      </c>
      <c r="K126">
        <v>1429568242</v>
      </c>
      <c r="L126" s="9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12">
        <f t="shared" si="8"/>
        <v>0</v>
      </c>
      <c r="R126">
        <f t="shared" si="9"/>
        <v>75.5</v>
      </c>
      <c r="S126" t="str">
        <f t="shared" si="10"/>
        <v>film &amp; video</v>
      </c>
      <c r="T126" s="3" t="str">
        <f t="shared" si="11"/>
        <v>science fiction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42769.78564814815</v>
      </c>
      <c r="K127">
        <v>1480981880</v>
      </c>
      <c r="L127" s="9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12">
        <f t="shared" si="8"/>
        <v>14</v>
      </c>
      <c r="R127">
        <f t="shared" si="9"/>
        <v>35</v>
      </c>
      <c r="S127" t="str">
        <f t="shared" si="10"/>
        <v>film &amp; video</v>
      </c>
      <c r="T127" s="3" t="str">
        <f t="shared" si="11"/>
        <v>science fiction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42165.874999999993</v>
      </c>
      <c r="K128">
        <v>1431353337</v>
      </c>
      <c r="L128" s="9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12">
        <f t="shared" si="8"/>
        <v>6</v>
      </c>
      <c r="R128">
        <f t="shared" si="9"/>
        <v>728.5</v>
      </c>
      <c r="S128" t="str">
        <f t="shared" si="10"/>
        <v>film &amp; video</v>
      </c>
      <c r="T128" s="3" t="str">
        <f t="shared" si="11"/>
        <v>science fiction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42097.37431712963</v>
      </c>
      <c r="K129">
        <v>1425481141</v>
      </c>
      <c r="L129" s="9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12">
        <f t="shared" si="8"/>
        <v>2</v>
      </c>
      <c r="R129">
        <f t="shared" si="9"/>
        <v>788.5</v>
      </c>
      <c r="S129" t="str">
        <f t="shared" si="10"/>
        <v>film &amp; video</v>
      </c>
      <c r="T129" s="3" t="str">
        <f t="shared" si="11"/>
        <v>science fiction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42663.019594907404</v>
      </c>
      <c r="K130">
        <v>1473917293</v>
      </c>
      <c r="L130" s="9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12">
        <f t="shared" si="8"/>
        <v>2</v>
      </c>
      <c r="R130">
        <f t="shared" si="9"/>
        <v>1028.5</v>
      </c>
      <c r="S130" t="str">
        <f t="shared" si="10"/>
        <v>film &amp; video</v>
      </c>
      <c r="T130" s="3" t="str">
        <f t="shared" si="11"/>
        <v>science fiction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(I131/86400)+25569+(-5/24)</f>
        <v>41942.728969907403</v>
      </c>
      <c r="K131">
        <v>1409524183</v>
      </c>
      <c r="L131" s="9">
        <f t="shared" ref="L131:L194" si="13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12">
        <f t="shared" ref="Q131:Q194" si="14">ROUND(E131/D131*100,0)</f>
        <v>0</v>
      </c>
      <c r="R131">
        <f t="shared" ref="R131:R194" si="15">AVERAGE(E130:E131)</f>
        <v>933.5</v>
      </c>
      <c r="S131" t="str">
        <f t="shared" ref="S131:S194" si="16">LEFT(P131,FIND("/",P131)-1)</f>
        <v>film &amp; video</v>
      </c>
      <c r="T131" s="3" t="str">
        <f t="shared" ref="T131:T194" si="17">RIGHT(P131,LEN(P131)-FIND("/",P131))</f>
        <v>science fiction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41806.636111111111</v>
      </c>
      <c r="K132">
        <v>1400536692</v>
      </c>
      <c r="L132" s="9">
        <f t="shared" si="13"/>
        <v>41778.707083333327</v>
      </c>
      <c r="M132" t="b">
        <v>0</v>
      </c>
      <c r="N132">
        <v>0</v>
      </c>
      <c r="O132" t="b">
        <v>0</v>
      </c>
      <c r="P132" t="s">
        <v>8267</v>
      </c>
      <c r="Q132" s="12">
        <f t="shared" si="14"/>
        <v>0</v>
      </c>
      <c r="R132">
        <f t="shared" si="15"/>
        <v>0</v>
      </c>
      <c r="S132" t="str">
        <f t="shared" si="16"/>
        <v>film &amp; video</v>
      </c>
      <c r="T132" s="3" t="str">
        <f t="shared" si="17"/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42556.791666666664</v>
      </c>
      <c r="K133">
        <v>1466453161</v>
      </c>
      <c r="L133" s="9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12">
        <f t="shared" si="14"/>
        <v>0</v>
      </c>
      <c r="R133">
        <f t="shared" si="15"/>
        <v>0</v>
      </c>
      <c r="S133" t="str">
        <f t="shared" si="16"/>
        <v>film &amp; video</v>
      </c>
      <c r="T133" s="3" t="str">
        <f t="shared" si="17"/>
        <v>science fiction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41950.645914351851</v>
      </c>
      <c r="K134">
        <v>1411500607</v>
      </c>
      <c r="L134" s="9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12">
        <f t="shared" si="14"/>
        <v>10</v>
      </c>
      <c r="R134">
        <f t="shared" si="15"/>
        <v>3827.5</v>
      </c>
      <c r="S134" t="str">
        <f t="shared" si="16"/>
        <v>film &amp; video</v>
      </c>
      <c r="T134" s="3" t="str">
        <f t="shared" si="17"/>
        <v>science fiction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42521.521527777775</v>
      </c>
      <c r="K135">
        <v>1462130584</v>
      </c>
      <c r="L135" s="9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12">
        <f t="shared" si="14"/>
        <v>0</v>
      </c>
      <c r="R135">
        <f t="shared" si="15"/>
        <v>3827.5</v>
      </c>
      <c r="S135" t="str">
        <f t="shared" si="16"/>
        <v>film &amp; video</v>
      </c>
      <c r="T135" s="3" t="str">
        <f t="shared" si="17"/>
        <v>science fiction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42251.499999999993</v>
      </c>
      <c r="K136">
        <v>1438811418</v>
      </c>
      <c r="L136" s="9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12">
        <f t="shared" si="14"/>
        <v>0</v>
      </c>
      <c r="R136">
        <f t="shared" si="15"/>
        <v>0</v>
      </c>
      <c r="S136" t="str">
        <f t="shared" si="16"/>
        <v>film &amp; video</v>
      </c>
      <c r="T136" s="3" t="str">
        <f t="shared" si="17"/>
        <v>science fiction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41821.583333333328</v>
      </c>
      <c r="K137">
        <v>1401354597</v>
      </c>
      <c r="L137" s="9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12">
        <f t="shared" si="14"/>
        <v>13</v>
      </c>
      <c r="R137">
        <f t="shared" si="15"/>
        <v>201.5</v>
      </c>
      <c r="S137" t="str">
        <f t="shared" si="16"/>
        <v>film &amp; video</v>
      </c>
      <c r="T137" s="3" t="str">
        <f t="shared" si="17"/>
        <v>science fiction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42140.219444444439</v>
      </c>
      <c r="K138">
        <v>1427968234</v>
      </c>
      <c r="L138" s="9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12">
        <f t="shared" si="14"/>
        <v>0</v>
      </c>
      <c r="R138">
        <f t="shared" si="15"/>
        <v>201.5</v>
      </c>
      <c r="S138" t="str">
        <f t="shared" si="16"/>
        <v>film &amp; video</v>
      </c>
      <c r="T138" s="3" t="str">
        <f t="shared" si="17"/>
        <v>science fiction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42289.365659722222</v>
      </c>
      <c r="K139">
        <v>1440337593</v>
      </c>
      <c r="L139" s="9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12">
        <f t="shared" si="14"/>
        <v>0</v>
      </c>
      <c r="R139">
        <f t="shared" si="15"/>
        <v>0</v>
      </c>
      <c r="S139" t="str">
        <f t="shared" si="16"/>
        <v>film &amp; video</v>
      </c>
      <c r="T139" s="3" t="str">
        <f t="shared" si="17"/>
        <v>science fiction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42216.999305555553</v>
      </c>
      <c r="K140">
        <v>1435731041</v>
      </c>
      <c r="L140" s="9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12">
        <f t="shared" si="14"/>
        <v>3</v>
      </c>
      <c r="R140">
        <f t="shared" si="15"/>
        <v>2356</v>
      </c>
      <c r="S140" t="str">
        <f t="shared" si="16"/>
        <v>film &amp; video</v>
      </c>
      <c r="T140" s="3" t="str">
        <f t="shared" si="17"/>
        <v>science fiction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42197.712638888886</v>
      </c>
      <c r="K141">
        <v>1435874772</v>
      </c>
      <c r="L141" s="9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12">
        <f t="shared" si="14"/>
        <v>100</v>
      </c>
      <c r="R141">
        <f t="shared" si="15"/>
        <v>2606</v>
      </c>
      <c r="S141" t="str">
        <f t="shared" si="16"/>
        <v>film &amp; video</v>
      </c>
      <c r="T141" s="3" t="str">
        <f t="shared" si="17"/>
        <v>science fiction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42082.948287037034</v>
      </c>
      <c r="K142">
        <v>1424234732</v>
      </c>
      <c r="L142" s="9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12">
        <f t="shared" si="14"/>
        <v>0</v>
      </c>
      <c r="R142">
        <f t="shared" si="15"/>
        <v>250</v>
      </c>
      <c r="S142" t="str">
        <f t="shared" si="16"/>
        <v>film &amp; video</v>
      </c>
      <c r="T142" s="3" t="str">
        <f t="shared" si="17"/>
        <v>science fiction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42154.944710648146</v>
      </c>
      <c r="K143">
        <v>1429155623</v>
      </c>
      <c r="L143" s="9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12">
        <f t="shared" si="14"/>
        <v>11</v>
      </c>
      <c r="R143">
        <f t="shared" si="15"/>
        <v>646.5</v>
      </c>
      <c r="S143" t="str">
        <f t="shared" si="16"/>
        <v>film &amp; video</v>
      </c>
      <c r="T143" s="3" t="str">
        <f t="shared" si="17"/>
        <v>science fiction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41959.726597222216</v>
      </c>
      <c r="K144">
        <v>1414358778</v>
      </c>
      <c r="L144" s="9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12">
        <f t="shared" si="14"/>
        <v>0</v>
      </c>
      <c r="R144">
        <f t="shared" si="15"/>
        <v>651.5</v>
      </c>
      <c r="S144" t="str">
        <f t="shared" si="16"/>
        <v>film &amp; video</v>
      </c>
      <c r="T144" s="3" t="str">
        <f t="shared" si="17"/>
        <v>science fiction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42616.038194444445</v>
      </c>
      <c r="K145">
        <v>1467941542</v>
      </c>
      <c r="L145" s="9">
        <f t="shared" si="13"/>
        <v>42558.855810185189</v>
      </c>
      <c r="M145" t="b">
        <v>0</v>
      </c>
      <c r="N145">
        <v>0</v>
      </c>
      <c r="O145" t="b">
        <v>0</v>
      </c>
      <c r="P145" t="s">
        <v>8267</v>
      </c>
      <c r="Q145" s="12">
        <f t="shared" si="14"/>
        <v>0</v>
      </c>
      <c r="R145">
        <f t="shared" si="15"/>
        <v>5</v>
      </c>
      <c r="S145" t="str">
        <f t="shared" si="16"/>
        <v>film &amp; video</v>
      </c>
      <c r="T145" s="3" t="str">
        <f t="shared" si="17"/>
        <v>science fiction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42107.512407407405</v>
      </c>
      <c r="K146">
        <v>1423765072</v>
      </c>
      <c r="L146" s="9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12">
        <f t="shared" si="14"/>
        <v>28</v>
      </c>
      <c r="R146">
        <f t="shared" si="15"/>
        <v>1035</v>
      </c>
      <c r="S146" t="str">
        <f t="shared" si="16"/>
        <v>film &amp; video</v>
      </c>
      <c r="T146" s="3" t="str">
        <f t="shared" si="17"/>
        <v>science fiction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42227.333935185183</v>
      </c>
      <c r="K147">
        <v>1436965252</v>
      </c>
      <c r="L147" s="9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12">
        <f t="shared" si="14"/>
        <v>8</v>
      </c>
      <c r="R147">
        <f t="shared" si="15"/>
        <v>1204</v>
      </c>
      <c r="S147" t="str">
        <f t="shared" si="16"/>
        <v>film &amp; video</v>
      </c>
      <c r="T147" s="3" t="str">
        <f t="shared" si="17"/>
        <v>science fiction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42752.807847222219</v>
      </c>
      <c r="K148">
        <v>1479514998</v>
      </c>
      <c r="L148" s="9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12">
        <f t="shared" si="14"/>
        <v>1</v>
      </c>
      <c r="R148">
        <f t="shared" si="15"/>
        <v>226.5</v>
      </c>
      <c r="S148" t="str">
        <f t="shared" si="16"/>
        <v>film &amp; video</v>
      </c>
      <c r="T148" s="3" t="str">
        <f t="shared" si="17"/>
        <v>science fiction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42012.554166666661</v>
      </c>
      <c r="K149">
        <v>1417026340</v>
      </c>
      <c r="L149" s="9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12">
        <f t="shared" si="14"/>
        <v>0</v>
      </c>
      <c r="R149">
        <f t="shared" si="15"/>
        <v>57.5</v>
      </c>
      <c r="S149" t="str">
        <f t="shared" si="16"/>
        <v>film &amp; video</v>
      </c>
      <c r="T149" s="3" t="str">
        <f t="shared" si="17"/>
        <v>science fiction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42427.073333333326</v>
      </c>
      <c r="K150">
        <v>1453963536</v>
      </c>
      <c r="L150" s="9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12">
        <f t="shared" si="14"/>
        <v>0</v>
      </c>
      <c r="R150">
        <f t="shared" si="15"/>
        <v>20</v>
      </c>
      <c r="S150" t="str">
        <f t="shared" si="16"/>
        <v>film &amp; video</v>
      </c>
      <c r="T150" s="3" t="str">
        <f t="shared" si="17"/>
        <v>science fiction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41998.124999999993</v>
      </c>
      <c r="K151">
        <v>1416888470</v>
      </c>
      <c r="L151" s="9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12">
        <f t="shared" si="14"/>
        <v>1</v>
      </c>
      <c r="R151">
        <f t="shared" si="15"/>
        <v>66</v>
      </c>
      <c r="S151" t="str">
        <f t="shared" si="16"/>
        <v>film &amp; video</v>
      </c>
      <c r="T151" s="3" t="str">
        <f t="shared" si="17"/>
        <v>science fiction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42149.95349537037</v>
      </c>
      <c r="K152">
        <v>1427428382</v>
      </c>
      <c r="L152" s="9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12">
        <f t="shared" si="14"/>
        <v>23</v>
      </c>
      <c r="R152">
        <f t="shared" si="15"/>
        <v>15102</v>
      </c>
      <c r="S152" t="str">
        <f t="shared" si="16"/>
        <v>film &amp; video</v>
      </c>
      <c r="T152" s="3" t="str">
        <f t="shared" si="17"/>
        <v>science fiction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42173.342488425922</v>
      </c>
      <c r="K153">
        <v>1429449191</v>
      </c>
      <c r="L153" s="9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12">
        <f t="shared" si="14"/>
        <v>0</v>
      </c>
      <c r="R153">
        <f t="shared" si="15"/>
        <v>15126</v>
      </c>
      <c r="S153" t="str">
        <f t="shared" si="16"/>
        <v>film &amp; video</v>
      </c>
      <c r="T153" s="3" t="str">
        <f t="shared" si="17"/>
        <v>science fiction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41904.869212962956</v>
      </c>
      <c r="K154">
        <v>1408845100</v>
      </c>
      <c r="L154" s="9">
        <f t="shared" si="13"/>
        <v>41874.869212962964</v>
      </c>
      <c r="M154" t="b">
        <v>0</v>
      </c>
      <c r="N154">
        <v>2</v>
      </c>
      <c r="O154" t="b">
        <v>0</v>
      </c>
      <c r="P154" t="s">
        <v>8267</v>
      </c>
      <c r="Q154" s="12">
        <f t="shared" si="14"/>
        <v>0</v>
      </c>
      <c r="R154">
        <f t="shared" si="15"/>
        <v>85</v>
      </c>
      <c r="S154" t="str">
        <f t="shared" si="16"/>
        <v>film &amp; video</v>
      </c>
      <c r="T154" s="3" t="str">
        <f t="shared" si="17"/>
        <v>science fiction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41975.419490740744</v>
      </c>
      <c r="K155">
        <v>1413900244</v>
      </c>
      <c r="L155" s="9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12">
        <f t="shared" si="14"/>
        <v>1</v>
      </c>
      <c r="R155">
        <f t="shared" si="15"/>
        <v>194.5</v>
      </c>
      <c r="S155" t="str">
        <f t="shared" si="16"/>
        <v>film &amp; video</v>
      </c>
      <c r="T155" s="3" t="str">
        <f t="shared" si="17"/>
        <v>science fiction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42158.339062499996</v>
      </c>
      <c r="K156">
        <v>1429621695</v>
      </c>
      <c r="L156" s="9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12">
        <f t="shared" si="14"/>
        <v>3</v>
      </c>
      <c r="R156">
        <f t="shared" si="15"/>
        <v>199.5</v>
      </c>
      <c r="S156" t="str">
        <f t="shared" si="16"/>
        <v>film &amp; video</v>
      </c>
      <c r="T156" s="3" t="str">
        <f t="shared" si="17"/>
        <v>science fiction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42208.351099537038</v>
      </c>
      <c r="K157">
        <v>1434201935</v>
      </c>
      <c r="L157" s="9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12">
        <f t="shared" si="14"/>
        <v>0</v>
      </c>
      <c r="R157">
        <f t="shared" si="15"/>
        <v>60.5</v>
      </c>
      <c r="S157" t="str">
        <f t="shared" si="16"/>
        <v>film &amp; video</v>
      </c>
      <c r="T157" s="3" t="str">
        <f t="shared" si="17"/>
        <v>science fiction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41853.916620370372</v>
      </c>
      <c r="K158">
        <v>1401850796</v>
      </c>
      <c r="L158" s="9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12">
        <f t="shared" si="14"/>
        <v>5</v>
      </c>
      <c r="R158">
        <f t="shared" si="15"/>
        <v>933</v>
      </c>
      <c r="S158" t="str">
        <f t="shared" si="16"/>
        <v>film &amp; video</v>
      </c>
      <c r="T158" s="3" t="str">
        <f t="shared" si="17"/>
        <v>science fiction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42426.703379629624</v>
      </c>
      <c r="K159">
        <v>1453931572</v>
      </c>
      <c r="L159" s="9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12">
        <f t="shared" si="14"/>
        <v>0</v>
      </c>
      <c r="R159">
        <f t="shared" si="15"/>
        <v>896.5</v>
      </c>
      <c r="S159" t="str">
        <f t="shared" si="16"/>
        <v>film &amp; video</v>
      </c>
      <c r="T159" s="3" t="str">
        <f t="shared" si="17"/>
        <v>science fiction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41933.868379629625</v>
      </c>
      <c r="K160">
        <v>1411350628</v>
      </c>
      <c r="L160" s="9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12">
        <f t="shared" si="14"/>
        <v>0</v>
      </c>
      <c r="R160">
        <f t="shared" si="15"/>
        <v>4</v>
      </c>
      <c r="S160" t="str">
        <f t="shared" si="16"/>
        <v>film &amp; video</v>
      </c>
      <c r="T160" s="3" t="str">
        <f t="shared" si="17"/>
        <v>science fiction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42554.226215277777</v>
      </c>
      <c r="K161">
        <v>1464085545</v>
      </c>
      <c r="L161" s="9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12">
        <f t="shared" si="14"/>
        <v>0</v>
      </c>
      <c r="R161">
        <f t="shared" si="15"/>
        <v>5</v>
      </c>
      <c r="S161" t="str">
        <f t="shared" si="16"/>
        <v>film &amp; video</v>
      </c>
      <c r="T161" s="3" t="str">
        <f t="shared" si="17"/>
        <v>science fiction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42231.70475694444</v>
      </c>
      <c r="K162">
        <v>1434491691</v>
      </c>
      <c r="L162" s="9">
        <f t="shared" si="13"/>
        <v>42171.704756944448</v>
      </c>
      <c r="M162" t="b">
        <v>0</v>
      </c>
      <c r="N162">
        <v>0</v>
      </c>
      <c r="O162" t="b">
        <v>0</v>
      </c>
      <c r="P162" t="s">
        <v>8268</v>
      </c>
      <c r="Q162" s="12">
        <f t="shared" si="14"/>
        <v>0</v>
      </c>
      <c r="R162">
        <f t="shared" si="15"/>
        <v>5</v>
      </c>
      <c r="S162" t="str">
        <f t="shared" si="16"/>
        <v>film &amp; video</v>
      </c>
      <c r="T162" s="3" t="str">
        <f t="shared" si="17"/>
        <v>drama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41822.479108796295</v>
      </c>
      <c r="K163">
        <v>1401726595</v>
      </c>
      <c r="L163" s="9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12">
        <f t="shared" si="14"/>
        <v>0</v>
      </c>
      <c r="R163">
        <f t="shared" si="15"/>
        <v>2.5</v>
      </c>
      <c r="S163" t="str">
        <f t="shared" si="16"/>
        <v>film &amp; video</v>
      </c>
      <c r="T163" s="3" t="str">
        <f t="shared" si="17"/>
        <v>drama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41867.779166666667</v>
      </c>
      <c r="K164">
        <v>1405393356</v>
      </c>
      <c r="L164" s="9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12">
        <f t="shared" si="14"/>
        <v>16</v>
      </c>
      <c r="R164">
        <f t="shared" si="15"/>
        <v>220</v>
      </c>
      <c r="S164" t="str">
        <f t="shared" si="16"/>
        <v>film &amp; video</v>
      </c>
      <c r="T164" s="3" t="str">
        <f t="shared" si="17"/>
        <v>drama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42277.791666666664</v>
      </c>
      <c r="K165">
        <v>1440716654</v>
      </c>
      <c r="L165" s="9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12">
        <f t="shared" si="14"/>
        <v>0</v>
      </c>
      <c r="R165">
        <f t="shared" si="15"/>
        <v>217.5</v>
      </c>
      <c r="S165" t="str">
        <f t="shared" si="16"/>
        <v>film &amp; video</v>
      </c>
      <c r="T165" s="3" t="str">
        <f t="shared" si="17"/>
        <v>drama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41901.554409722223</v>
      </c>
      <c r="K166">
        <v>1405966701</v>
      </c>
      <c r="L166" s="9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12">
        <f t="shared" si="14"/>
        <v>1</v>
      </c>
      <c r="R166">
        <f t="shared" si="15"/>
        <v>320</v>
      </c>
      <c r="S166" t="str">
        <f t="shared" si="16"/>
        <v>film &amp; video</v>
      </c>
      <c r="T166" s="3" t="str">
        <f t="shared" si="17"/>
        <v>drama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42381.450509259252</v>
      </c>
      <c r="K167">
        <v>1450021724</v>
      </c>
      <c r="L167" s="9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12">
        <f t="shared" si="14"/>
        <v>0</v>
      </c>
      <c r="R167">
        <f t="shared" si="15"/>
        <v>320</v>
      </c>
      <c r="S167" t="str">
        <f t="shared" si="16"/>
        <v>film &amp; video</v>
      </c>
      <c r="T167" s="3" t="str">
        <f t="shared" si="17"/>
        <v>drama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42750.867615740739</v>
      </c>
      <c r="K168">
        <v>1481939362</v>
      </c>
      <c r="L168" s="9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12">
        <f t="shared" si="14"/>
        <v>60</v>
      </c>
      <c r="R168">
        <f t="shared" si="15"/>
        <v>1500</v>
      </c>
      <c r="S168" t="str">
        <f t="shared" si="16"/>
        <v>film &amp; video</v>
      </c>
      <c r="T168" s="3" t="str">
        <f t="shared" si="17"/>
        <v>drama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42220.719155092585</v>
      </c>
      <c r="K169">
        <v>1433542535</v>
      </c>
      <c r="L169" s="9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12">
        <f t="shared" si="14"/>
        <v>0</v>
      </c>
      <c r="R169">
        <f t="shared" si="15"/>
        <v>1505.5</v>
      </c>
      <c r="S169" t="str">
        <f t="shared" si="16"/>
        <v>film &amp; video</v>
      </c>
      <c r="T169" s="3" t="str">
        <f t="shared" si="17"/>
        <v>drama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42082.585300925923</v>
      </c>
      <c r="K170">
        <v>1424203370</v>
      </c>
      <c r="L170" s="9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12">
        <f t="shared" si="14"/>
        <v>4</v>
      </c>
      <c r="R170">
        <f t="shared" si="15"/>
        <v>168</v>
      </c>
      <c r="S170" t="str">
        <f t="shared" si="16"/>
        <v>film &amp; video</v>
      </c>
      <c r="T170" s="3" t="str">
        <f t="shared" si="17"/>
        <v>drama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41930.296979166662</v>
      </c>
      <c r="K171">
        <v>1411042059</v>
      </c>
      <c r="L171" s="9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12">
        <f t="shared" si="14"/>
        <v>22</v>
      </c>
      <c r="R171">
        <f t="shared" si="15"/>
        <v>442.5</v>
      </c>
      <c r="S171" t="str">
        <f t="shared" si="16"/>
        <v>film &amp; video</v>
      </c>
      <c r="T171" s="3" t="str">
        <f t="shared" si="17"/>
        <v>drama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42246.019444444442</v>
      </c>
      <c r="K172">
        <v>1438385283</v>
      </c>
      <c r="L172" s="9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12">
        <f t="shared" si="14"/>
        <v>3</v>
      </c>
      <c r="R172">
        <f t="shared" si="15"/>
        <v>442.5</v>
      </c>
      <c r="S172" t="str">
        <f t="shared" si="16"/>
        <v>film &amp; video</v>
      </c>
      <c r="T172" s="3" t="str">
        <f t="shared" si="17"/>
        <v>drama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42593.972384259258</v>
      </c>
      <c r="K173">
        <v>1465791614</v>
      </c>
      <c r="L173" s="9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12">
        <f t="shared" si="14"/>
        <v>0</v>
      </c>
      <c r="R173">
        <f t="shared" si="15"/>
        <v>163</v>
      </c>
      <c r="S173" t="str">
        <f t="shared" si="16"/>
        <v>film &amp; video</v>
      </c>
      <c r="T173" s="3" t="str">
        <f t="shared" si="17"/>
        <v>drama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42082.144942129627</v>
      </c>
      <c r="K174">
        <v>1423733323</v>
      </c>
      <c r="L174" s="9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12">
        <f t="shared" si="14"/>
        <v>0</v>
      </c>
      <c r="R174">
        <f t="shared" si="15"/>
        <v>0.5</v>
      </c>
      <c r="S174" t="str">
        <f t="shared" si="16"/>
        <v>film &amp; video</v>
      </c>
      <c r="T174" s="3" t="str">
        <f t="shared" si="17"/>
        <v>drama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42063.364675925921</v>
      </c>
      <c r="K175">
        <v>1422539108</v>
      </c>
      <c r="L175" s="9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12">
        <f t="shared" si="14"/>
        <v>0</v>
      </c>
      <c r="R175">
        <f t="shared" si="15"/>
        <v>0</v>
      </c>
      <c r="S175" t="str">
        <f t="shared" si="16"/>
        <v>film &amp; video</v>
      </c>
      <c r="T175" s="3" t="str">
        <f t="shared" si="17"/>
        <v>drama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42132.55064814815</v>
      </c>
      <c r="K176">
        <v>1425924776</v>
      </c>
      <c r="L176" s="9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12">
        <f t="shared" si="14"/>
        <v>0</v>
      </c>
      <c r="R176">
        <f t="shared" si="15"/>
        <v>0</v>
      </c>
      <c r="S176" t="str">
        <f t="shared" si="16"/>
        <v>film &amp; video</v>
      </c>
      <c r="T176" s="3" t="str">
        <f t="shared" si="17"/>
        <v>drama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41880.569571759253</v>
      </c>
      <c r="K177">
        <v>1407177611</v>
      </c>
      <c r="L177" s="9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12">
        <f t="shared" si="14"/>
        <v>6</v>
      </c>
      <c r="R177">
        <f t="shared" si="15"/>
        <v>648.5</v>
      </c>
      <c r="S177" t="str">
        <f t="shared" si="16"/>
        <v>film &amp; video</v>
      </c>
      <c r="T177" s="3" t="str">
        <f t="shared" si="17"/>
        <v>drama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42221.615729166668</v>
      </c>
      <c r="K178">
        <v>1436211999</v>
      </c>
      <c r="L178" s="9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12">
        <f t="shared" si="14"/>
        <v>0</v>
      </c>
      <c r="R178">
        <f t="shared" si="15"/>
        <v>648.5</v>
      </c>
      <c r="S178" t="str">
        <f t="shared" si="16"/>
        <v>film &amp; video</v>
      </c>
      <c r="T178" s="3" t="str">
        <f t="shared" si="17"/>
        <v>drama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42086.797754629624</v>
      </c>
      <c r="K179">
        <v>1425690526</v>
      </c>
      <c r="L179" s="9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12">
        <f t="shared" si="14"/>
        <v>40</v>
      </c>
      <c r="R179">
        <f t="shared" si="15"/>
        <v>90</v>
      </c>
      <c r="S179" t="str">
        <f t="shared" si="16"/>
        <v>film &amp; video</v>
      </c>
      <c r="T179" s="3" t="str">
        <f t="shared" si="17"/>
        <v>drama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42334.788715277777</v>
      </c>
      <c r="K180">
        <v>1445986545</v>
      </c>
      <c r="L180" s="9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12">
        <f t="shared" si="14"/>
        <v>0</v>
      </c>
      <c r="R180">
        <f t="shared" si="15"/>
        <v>90</v>
      </c>
      <c r="S180" t="str">
        <f t="shared" si="16"/>
        <v>film &amp; video</v>
      </c>
      <c r="T180" s="3" t="str">
        <f t="shared" si="17"/>
        <v>drama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42432.872164351851</v>
      </c>
      <c r="K181">
        <v>1454464555</v>
      </c>
      <c r="L181" s="9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12">
        <f t="shared" si="14"/>
        <v>20</v>
      </c>
      <c r="R181">
        <f t="shared" si="15"/>
        <v>100</v>
      </c>
      <c r="S181" t="str">
        <f t="shared" si="16"/>
        <v>film &amp; video</v>
      </c>
      <c r="T181" s="3" t="str">
        <f t="shared" si="17"/>
        <v>drama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42107.583333333336</v>
      </c>
      <c r="K182">
        <v>1425512843</v>
      </c>
      <c r="L182" s="9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12">
        <f t="shared" si="14"/>
        <v>33</v>
      </c>
      <c r="R182">
        <f t="shared" si="15"/>
        <v>300.5</v>
      </c>
      <c r="S182" t="str">
        <f t="shared" si="16"/>
        <v>film &amp; video</v>
      </c>
      <c r="T182" s="3" t="str">
        <f t="shared" si="17"/>
        <v>drama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42177.533506944441</v>
      </c>
      <c r="K183">
        <v>1432403295</v>
      </c>
      <c r="L183" s="9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12">
        <f t="shared" si="14"/>
        <v>21</v>
      </c>
      <c r="R183">
        <f t="shared" si="15"/>
        <v>561.5</v>
      </c>
      <c r="S183" t="str">
        <f t="shared" si="16"/>
        <v>film &amp; video</v>
      </c>
      <c r="T183" s="3" t="str">
        <f t="shared" si="17"/>
        <v>drama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42741.803611111107</v>
      </c>
      <c r="K184">
        <v>1481156232</v>
      </c>
      <c r="L184" s="9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12">
        <f t="shared" si="14"/>
        <v>0</v>
      </c>
      <c r="R184">
        <f t="shared" si="15"/>
        <v>361</v>
      </c>
      <c r="S184" t="str">
        <f t="shared" si="16"/>
        <v>film &amp; video</v>
      </c>
      <c r="T184" s="3" t="str">
        <f t="shared" si="17"/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41969.643634259257</v>
      </c>
      <c r="K185">
        <v>1414438010</v>
      </c>
      <c r="L185" s="9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12">
        <f t="shared" si="14"/>
        <v>36</v>
      </c>
      <c r="R185">
        <f t="shared" si="15"/>
        <v>2241</v>
      </c>
      <c r="S185" t="str">
        <f t="shared" si="16"/>
        <v>film &amp; video</v>
      </c>
      <c r="T185" s="3" t="str">
        <f t="shared" si="17"/>
        <v>drama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41882.957638888889</v>
      </c>
      <c r="K186">
        <v>1404586762</v>
      </c>
      <c r="L186" s="9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12">
        <f t="shared" si="14"/>
        <v>3</v>
      </c>
      <c r="R186">
        <f t="shared" si="15"/>
        <v>2266.5</v>
      </c>
      <c r="S186" t="str">
        <f t="shared" si="16"/>
        <v>film &amp; video</v>
      </c>
      <c r="T186" s="3" t="str">
        <f t="shared" si="17"/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42600.702997685185</v>
      </c>
      <c r="K187">
        <v>1468965139</v>
      </c>
      <c r="L187" s="9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12">
        <f t="shared" si="14"/>
        <v>6</v>
      </c>
      <c r="R187">
        <f t="shared" si="15"/>
        <v>1125.5</v>
      </c>
      <c r="S187" t="str">
        <f t="shared" si="16"/>
        <v>film &amp; video</v>
      </c>
      <c r="T187" s="3" t="str">
        <f t="shared" si="17"/>
        <v>drama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42797.624999999993</v>
      </c>
      <c r="K188">
        <v>1485977434</v>
      </c>
      <c r="L188" s="9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12">
        <f t="shared" si="14"/>
        <v>0</v>
      </c>
      <c r="R188">
        <f t="shared" si="15"/>
        <v>1100</v>
      </c>
      <c r="S188" t="str">
        <f t="shared" si="16"/>
        <v>film &amp; video</v>
      </c>
      <c r="T188" s="3" t="str">
        <f t="shared" si="17"/>
        <v>drama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42206.082638888889</v>
      </c>
      <c r="K189">
        <v>1435383457</v>
      </c>
      <c r="L189" s="9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12">
        <f t="shared" si="14"/>
        <v>16</v>
      </c>
      <c r="R189">
        <f t="shared" si="15"/>
        <v>400</v>
      </c>
      <c r="S189" t="str">
        <f t="shared" si="16"/>
        <v>film &amp; video</v>
      </c>
      <c r="T189" s="3" t="str">
        <f t="shared" si="17"/>
        <v>drama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41886.974710648145</v>
      </c>
      <c r="K190">
        <v>1407299015</v>
      </c>
      <c r="L190" s="9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12">
        <f t="shared" si="14"/>
        <v>0</v>
      </c>
      <c r="R190">
        <f t="shared" si="15"/>
        <v>400</v>
      </c>
      <c r="S190" t="str">
        <f t="shared" si="16"/>
        <v>film &amp; video</v>
      </c>
      <c r="T190" s="3" t="str">
        <f t="shared" si="17"/>
        <v>drama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42616.482372685183</v>
      </c>
      <c r="K191">
        <v>1467736477</v>
      </c>
      <c r="L191" s="9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12">
        <f t="shared" si="14"/>
        <v>0</v>
      </c>
      <c r="R191">
        <f t="shared" si="15"/>
        <v>172.5</v>
      </c>
      <c r="S191" t="str">
        <f t="shared" si="16"/>
        <v>film &amp; video</v>
      </c>
      <c r="T191" s="3" t="str">
        <f t="shared" si="17"/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42537.442662037036</v>
      </c>
      <c r="K192">
        <v>1465227446</v>
      </c>
      <c r="L192" s="9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12">
        <f t="shared" si="14"/>
        <v>0</v>
      </c>
      <c r="R192">
        <f t="shared" si="15"/>
        <v>197.5</v>
      </c>
      <c r="S192" t="str">
        <f t="shared" si="16"/>
        <v>film &amp; video</v>
      </c>
      <c r="T192" s="3" t="str">
        <f t="shared" si="17"/>
        <v>drama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42279.233078703699</v>
      </c>
      <c r="K193">
        <v>1440326138</v>
      </c>
      <c r="L193" s="9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12">
        <f t="shared" si="14"/>
        <v>5</v>
      </c>
      <c r="R193">
        <f t="shared" si="15"/>
        <v>150</v>
      </c>
      <c r="S193" t="str">
        <f t="shared" si="16"/>
        <v>film &amp; video</v>
      </c>
      <c r="T193" s="3" t="str">
        <f t="shared" si="17"/>
        <v>drama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41929.583703703705</v>
      </c>
      <c r="K194">
        <v>1410980432</v>
      </c>
      <c r="L194" s="9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12">
        <f t="shared" si="14"/>
        <v>0</v>
      </c>
      <c r="R194">
        <f t="shared" si="15"/>
        <v>133.5</v>
      </c>
      <c r="S194" t="str">
        <f t="shared" si="16"/>
        <v>film &amp; video</v>
      </c>
      <c r="T194" s="3" t="str">
        <f t="shared" si="17"/>
        <v>drama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8">(I195/86400)+25569+(-5/24)</f>
        <v>41971.768124999995</v>
      </c>
      <c r="K195">
        <v>1412029566</v>
      </c>
      <c r="L195" s="9">
        <f t="shared" ref="L195:L258" si="19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12">
        <f t="shared" ref="Q195:Q258" si="20">ROUND(E195/D195*100,0)</f>
        <v>0</v>
      </c>
      <c r="R195">
        <f t="shared" ref="R195:R258" si="21">AVERAGE(E194:E195)</f>
        <v>8.5</v>
      </c>
      <c r="S195" t="str">
        <f t="shared" ref="S195:S258" si="22">LEFT(P195,FIND("/",P195)-1)</f>
        <v>film &amp; video</v>
      </c>
      <c r="T195" s="3" t="str">
        <f t="shared" ref="T195:T258" si="23">RIGHT(P195,LEN(P195)-FIND("/",P195))</f>
        <v>drama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8"/>
        <v>42435.788553240738</v>
      </c>
      <c r="K196">
        <v>1452124531</v>
      </c>
      <c r="L196" s="9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12">
        <f t="shared" si="20"/>
        <v>0</v>
      </c>
      <c r="R196">
        <f t="shared" si="21"/>
        <v>1.5</v>
      </c>
      <c r="S196" t="str">
        <f t="shared" si="22"/>
        <v>film &amp; video</v>
      </c>
      <c r="T196" s="3" t="str">
        <f t="shared" si="23"/>
        <v>drama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8"/>
        <v>42195.462175925924</v>
      </c>
      <c r="K197">
        <v>1431360332</v>
      </c>
      <c r="L197" s="9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12">
        <f t="shared" si="20"/>
        <v>0</v>
      </c>
      <c r="R197">
        <f t="shared" si="21"/>
        <v>1.5</v>
      </c>
      <c r="S197" t="str">
        <f t="shared" si="22"/>
        <v>film &amp; video</v>
      </c>
      <c r="T197" s="3" t="str">
        <f t="shared" si="23"/>
        <v>drama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8"/>
        <v>42287.666666666664</v>
      </c>
      <c r="K198">
        <v>1442062898</v>
      </c>
      <c r="L198" s="9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12">
        <f t="shared" si="20"/>
        <v>42</v>
      </c>
      <c r="R198">
        <f t="shared" si="21"/>
        <v>732.5</v>
      </c>
      <c r="S198" t="str">
        <f t="shared" si="22"/>
        <v>film &amp; video</v>
      </c>
      <c r="T198" s="3" t="str">
        <f t="shared" si="23"/>
        <v>drama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8"/>
        <v>42783.666666666664</v>
      </c>
      <c r="K199">
        <v>1483734100</v>
      </c>
      <c r="L199" s="9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12">
        <f t="shared" si="20"/>
        <v>10</v>
      </c>
      <c r="R199">
        <f t="shared" si="21"/>
        <v>863.5</v>
      </c>
      <c r="S199" t="str">
        <f t="shared" si="22"/>
        <v>film &amp; video</v>
      </c>
      <c r="T199" s="3" t="str">
        <f t="shared" si="23"/>
        <v>drama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8"/>
        <v>41917.175023148149</v>
      </c>
      <c r="K200">
        <v>1409908322</v>
      </c>
      <c r="L200" s="9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12">
        <f t="shared" si="20"/>
        <v>1</v>
      </c>
      <c r="R200">
        <f t="shared" si="21"/>
        <v>270.5</v>
      </c>
      <c r="S200" t="str">
        <f t="shared" si="22"/>
        <v>film &amp; video</v>
      </c>
      <c r="T200" s="3" t="str">
        <f t="shared" si="23"/>
        <v>drama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8"/>
        <v>42613.915532407402</v>
      </c>
      <c r="K201">
        <v>1470106702</v>
      </c>
      <c r="L201" s="9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12">
        <f t="shared" si="20"/>
        <v>0</v>
      </c>
      <c r="R201">
        <f t="shared" si="21"/>
        <v>139.5</v>
      </c>
      <c r="S201" t="str">
        <f t="shared" si="22"/>
        <v>film &amp; video</v>
      </c>
      <c r="T201" s="3" t="str">
        <f t="shared" si="23"/>
        <v>drama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8"/>
        <v>41896.875034722216</v>
      </c>
      <c r="K202">
        <v>1408154403</v>
      </c>
      <c r="L202" s="9">
        <f t="shared" si="19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12">
        <f t="shared" si="20"/>
        <v>26</v>
      </c>
      <c r="R202">
        <f t="shared" si="21"/>
        <v>785.77499999999998</v>
      </c>
      <c r="S202" t="str">
        <f t="shared" si="22"/>
        <v>film &amp; video</v>
      </c>
      <c r="T202" s="3" t="str">
        <f t="shared" si="23"/>
        <v>drama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8"/>
        <v>42043.610289351847</v>
      </c>
      <c r="K203">
        <v>1421696329</v>
      </c>
      <c r="L203" s="9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12">
        <f t="shared" si="20"/>
        <v>58</v>
      </c>
      <c r="R203">
        <f t="shared" si="21"/>
        <v>975.77499999999998</v>
      </c>
      <c r="S203" t="str">
        <f t="shared" si="22"/>
        <v>film &amp; video</v>
      </c>
      <c r="T203" s="3" t="str">
        <f t="shared" si="23"/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8"/>
        <v>42285.665972222218</v>
      </c>
      <c r="K204">
        <v>1441750564</v>
      </c>
      <c r="L204" s="9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12">
        <f t="shared" si="20"/>
        <v>0</v>
      </c>
      <c r="R204">
        <f t="shared" si="21"/>
        <v>190</v>
      </c>
      <c r="S204" t="str">
        <f t="shared" si="22"/>
        <v>film &amp; video</v>
      </c>
      <c r="T204" s="3" t="str">
        <f t="shared" si="23"/>
        <v>drama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8"/>
        <v>42033.639629629623</v>
      </c>
      <c r="K205">
        <v>1417378864</v>
      </c>
      <c r="L205" s="9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12">
        <f t="shared" si="20"/>
        <v>30</v>
      </c>
      <c r="R205">
        <f t="shared" si="21"/>
        <v>373</v>
      </c>
      <c r="S205" t="str">
        <f t="shared" si="22"/>
        <v>film &amp; video</v>
      </c>
      <c r="T205" s="3" t="str">
        <f t="shared" si="23"/>
        <v>drama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8"/>
        <v>42586.375034722216</v>
      </c>
      <c r="K206">
        <v>1467727203</v>
      </c>
      <c r="L206" s="9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12">
        <f t="shared" si="20"/>
        <v>51</v>
      </c>
      <c r="R206">
        <f t="shared" si="21"/>
        <v>76455.5</v>
      </c>
      <c r="S206" t="str">
        <f t="shared" si="22"/>
        <v>film &amp; video</v>
      </c>
      <c r="T206" s="3" t="str">
        <f t="shared" si="23"/>
        <v>drama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8"/>
        <v>42283.423865740733</v>
      </c>
      <c r="K207">
        <v>1441120222</v>
      </c>
      <c r="L207" s="9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12">
        <f t="shared" si="20"/>
        <v>16</v>
      </c>
      <c r="R207">
        <f t="shared" si="21"/>
        <v>76732.5</v>
      </c>
      <c r="S207" t="str">
        <f t="shared" si="22"/>
        <v>film &amp; video</v>
      </c>
      <c r="T207" s="3" t="str">
        <f t="shared" si="23"/>
        <v>drama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8"/>
        <v>42587.79609953703</v>
      </c>
      <c r="K208">
        <v>1468627583</v>
      </c>
      <c r="L208" s="9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12">
        <f t="shared" si="20"/>
        <v>0</v>
      </c>
      <c r="R208">
        <f t="shared" si="21"/>
        <v>650</v>
      </c>
      <c r="S208" t="str">
        <f t="shared" si="22"/>
        <v>film &amp; video</v>
      </c>
      <c r="T208" s="3" t="str">
        <f t="shared" si="23"/>
        <v>drama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8"/>
        <v>42007.988865740735</v>
      </c>
      <c r="K209">
        <v>1417754638</v>
      </c>
      <c r="L209" s="9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12">
        <f t="shared" si="20"/>
        <v>15</v>
      </c>
      <c r="R209">
        <f t="shared" si="21"/>
        <v>1065</v>
      </c>
      <c r="S209" t="str">
        <f t="shared" si="22"/>
        <v>film &amp; video</v>
      </c>
      <c r="T209" s="3" t="str">
        <f t="shared" si="23"/>
        <v>drama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8"/>
        <v>41989.16165509259</v>
      </c>
      <c r="K210">
        <v>1416127967</v>
      </c>
      <c r="L210" s="9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12">
        <f t="shared" si="20"/>
        <v>0</v>
      </c>
      <c r="R210">
        <f t="shared" si="21"/>
        <v>1065</v>
      </c>
      <c r="S210" t="str">
        <f t="shared" si="22"/>
        <v>film &amp; video</v>
      </c>
      <c r="T210" s="3" t="str">
        <f t="shared" si="23"/>
        <v>drama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8"/>
        <v>42195.714525462965</v>
      </c>
      <c r="K211">
        <v>1433974135</v>
      </c>
      <c r="L211" s="9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12">
        <f t="shared" si="20"/>
        <v>0</v>
      </c>
      <c r="R211">
        <f t="shared" si="21"/>
        <v>0</v>
      </c>
      <c r="S211" t="str">
        <f t="shared" si="22"/>
        <v>film &amp; video</v>
      </c>
      <c r="T211" s="3" t="str">
        <f t="shared" si="23"/>
        <v>drama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8"/>
        <v>42277.999999999993</v>
      </c>
      <c r="K212">
        <v>1441157592</v>
      </c>
      <c r="L212" s="9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12">
        <f t="shared" si="20"/>
        <v>25</v>
      </c>
      <c r="R212">
        <f t="shared" si="21"/>
        <v>1515</v>
      </c>
      <c r="S212" t="str">
        <f t="shared" si="22"/>
        <v>film &amp; video</v>
      </c>
      <c r="T212" s="3" t="str">
        <f t="shared" si="23"/>
        <v>drama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8"/>
        <v>42265.951585648145</v>
      </c>
      <c r="K213">
        <v>1440042617</v>
      </c>
      <c r="L213" s="9">
        <f t="shared" si="19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12">
        <f t="shared" si="20"/>
        <v>45</v>
      </c>
      <c r="R213">
        <f t="shared" si="21"/>
        <v>2630</v>
      </c>
      <c r="S213" t="str">
        <f t="shared" si="22"/>
        <v>film &amp; video</v>
      </c>
      <c r="T213" s="3" t="str">
        <f t="shared" si="23"/>
        <v>drama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8"/>
        <v>42476.631018518521</v>
      </c>
      <c r="K214">
        <v>1455656920</v>
      </c>
      <c r="L214" s="9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12">
        <f t="shared" si="20"/>
        <v>0</v>
      </c>
      <c r="R214">
        <f t="shared" si="21"/>
        <v>1115.5</v>
      </c>
      <c r="S214" t="str">
        <f t="shared" si="22"/>
        <v>film &amp; video</v>
      </c>
      <c r="T214" s="3" t="str">
        <f t="shared" si="23"/>
        <v>drama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8"/>
        <v>42232.379641203697</v>
      </c>
      <c r="K215">
        <v>1437142547</v>
      </c>
      <c r="L215" s="9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12">
        <f t="shared" si="20"/>
        <v>0</v>
      </c>
      <c r="R215">
        <f t="shared" si="21"/>
        <v>10.5</v>
      </c>
      <c r="S215" t="str">
        <f t="shared" si="22"/>
        <v>film &amp; video</v>
      </c>
      <c r="T215" s="3" t="str">
        <f t="shared" si="23"/>
        <v>drama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8"/>
        <v>42069.432280092595</v>
      </c>
      <c r="K216">
        <v>1420471349</v>
      </c>
      <c r="L216" s="9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12">
        <f t="shared" si="20"/>
        <v>0</v>
      </c>
      <c r="R216">
        <f t="shared" si="21"/>
        <v>10.5</v>
      </c>
      <c r="S216" t="str">
        <f t="shared" si="22"/>
        <v>film &amp; video</v>
      </c>
      <c r="T216" s="3" t="str">
        <f t="shared" si="23"/>
        <v>drama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8"/>
        <v>42417.790972222218</v>
      </c>
      <c r="K217">
        <v>1452058282</v>
      </c>
      <c r="L217" s="9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12">
        <f t="shared" si="20"/>
        <v>0</v>
      </c>
      <c r="R217">
        <f t="shared" si="21"/>
        <v>5.5</v>
      </c>
      <c r="S217" t="str">
        <f t="shared" si="22"/>
        <v>film &amp; video</v>
      </c>
      <c r="T217" s="3" t="str">
        <f t="shared" si="23"/>
        <v>drama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8"/>
        <v>42116.708761574067</v>
      </c>
      <c r="K218">
        <v>1425423637</v>
      </c>
      <c r="L218" s="9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12">
        <f t="shared" si="20"/>
        <v>56</v>
      </c>
      <c r="R218">
        <f t="shared" si="21"/>
        <v>13929.61</v>
      </c>
      <c r="S218" t="str">
        <f t="shared" si="22"/>
        <v>film &amp; video</v>
      </c>
      <c r="T218" s="3" t="str">
        <f t="shared" si="23"/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8"/>
        <v>42001.432280092595</v>
      </c>
      <c r="K219">
        <v>1417101749</v>
      </c>
      <c r="L219" s="9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12">
        <f t="shared" si="20"/>
        <v>12</v>
      </c>
      <c r="R219">
        <f t="shared" si="21"/>
        <v>19896.11</v>
      </c>
      <c r="S219" t="str">
        <f t="shared" si="22"/>
        <v>film &amp; video</v>
      </c>
      <c r="T219" s="3" t="str">
        <f t="shared" si="23"/>
        <v>drama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8"/>
        <v>42139.420011574075</v>
      </c>
      <c r="K220">
        <v>1426518289</v>
      </c>
      <c r="L220" s="9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12">
        <f t="shared" si="20"/>
        <v>2</v>
      </c>
      <c r="R220">
        <f t="shared" si="21"/>
        <v>6021.5</v>
      </c>
      <c r="S220" t="str">
        <f t="shared" si="22"/>
        <v>film &amp; video</v>
      </c>
      <c r="T220" s="3" t="str">
        <f t="shared" si="23"/>
        <v>drama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8"/>
        <v>42461.082638888889</v>
      </c>
      <c r="K221">
        <v>1456732225</v>
      </c>
      <c r="L221" s="9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12">
        <f t="shared" si="20"/>
        <v>18</v>
      </c>
      <c r="R221">
        <f t="shared" si="21"/>
        <v>4457.5</v>
      </c>
      <c r="S221" t="str">
        <f t="shared" si="22"/>
        <v>film &amp; video</v>
      </c>
      <c r="T221" s="3" t="str">
        <f t="shared" si="23"/>
        <v>drama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8"/>
        <v>42236.629166666666</v>
      </c>
      <c r="K222">
        <v>1436542030</v>
      </c>
      <c r="L222" s="9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12">
        <f t="shared" si="20"/>
        <v>1</v>
      </c>
      <c r="R222">
        <f t="shared" si="21"/>
        <v>4587.5</v>
      </c>
      <c r="S222" t="str">
        <f t="shared" si="22"/>
        <v>film &amp; video</v>
      </c>
      <c r="T222" s="3" t="str">
        <f t="shared" si="23"/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8"/>
        <v>42091.587546296294</v>
      </c>
      <c r="K223">
        <v>1422389164</v>
      </c>
      <c r="L223" s="9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12">
        <f t="shared" si="20"/>
        <v>0</v>
      </c>
      <c r="R223">
        <f t="shared" si="21"/>
        <v>180</v>
      </c>
      <c r="S223" t="str">
        <f t="shared" si="22"/>
        <v>film &amp; video</v>
      </c>
      <c r="T223" s="3" t="str">
        <f t="shared" si="23"/>
        <v>drama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8"/>
        <v>42089.902083333327</v>
      </c>
      <c r="K224">
        <v>1422383318</v>
      </c>
      <c r="L224" s="9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12">
        <f t="shared" si="20"/>
        <v>13</v>
      </c>
      <c r="R224">
        <f t="shared" si="21"/>
        <v>65</v>
      </c>
      <c r="S224" t="str">
        <f t="shared" si="22"/>
        <v>film &amp; video</v>
      </c>
      <c r="T224" s="3" t="str">
        <f t="shared" si="23"/>
        <v>drama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8"/>
        <v>42511.836805555555</v>
      </c>
      <c r="K225">
        <v>1461287350</v>
      </c>
      <c r="L225" s="9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12">
        <f t="shared" si="20"/>
        <v>0</v>
      </c>
      <c r="R225">
        <f t="shared" si="21"/>
        <v>65</v>
      </c>
      <c r="S225" t="str">
        <f t="shared" si="22"/>
        <v>film &amp; video</v>
      </c>
      <c r="T225" s="3" t="str">
        <f t="shared" si="23"/>
        <v>drama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8"/>
        <v>42195.026921296296</v>
      </c>
      <c r="K226">
        <v>1431322726</v>
      </c>
      <c r="L226" s="9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12">
        <f t="shared" si="20"/>
        <v>0</v>
      </c>
      <c r="R226">
        <f t="shared" si="21"/>
        <v>0</v>
      </c>
      <c r="S226" t="str">
        <f t="shared" si="22"/>
        <v>film &amp; video</v>
      </c>
      <c r="T226" s="3" t="str">
        <f t="shared" si="23"/>
        <v>drama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8"/>
        <v>42468.711273148147</v>
      </c>
      <c r="K227">
        <v>1457564654</v>
      </c>
      <c r="L227" s="9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12">
        <f t="shared" si="20"/>
        <v>0</v>
      </c>
      <c r="R227">
        <f t="shared" si="21"/>
        <v>0</v>
      </c>
      <c r="S227" t="str">
        <f t="shared" si="22"/>
        <v>film &amp; video</v>
      </c>
      <c r="T227" s="3" t="str">
        <f t="shared" si="23"/>
        <v>drama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8"/>
        <v>42155.186805555553</v>
      </c>
      <c r="K228">
        <v>1428854344</v>
      </c>
      <c r="L228" s="9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12">
        <f t="shared" si="20"/>
        <v>1</v>
      </c>
      <c r="R228">
        <f t="shared" si="21"/>
        <v>125</v>
      </c>
      <c r="S228" t="str">
        <f t="shared" si="22"/>
        <v>film &amp; video</v>
      </c>
      <c r="T228" s="3" t="str">
        <f t="shared" si="23"/>
        <v>drama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8"/>
        <v>42194.685659722221</v>
      </c>
      <c r="K229">
        <v>1433885241</v>
      </c>
      <c r="L229" s="9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12">
        <f t="shared" si="20"/>
        <v>0</v>
      </c>
      <c r="R229">
        <f t="shared" si="21"/>
        <v>125</v>
      </c>
      <c r="S229" t="str">
        <f t="shared" si="22"/>
        <v>film &amp; video</v>
      </c>
      <c r="T229" s="3" t="str">
        <f t="shared" si="23"/>
        <v>drama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8"/>
        <v>42156.478067129625</v>
      </c>
      <c r="K230">
        <v>1427992105</v>
      </c>
      <c r="L230" s="9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12">
        <f t="shared" si="20"/>
        <v>0</v>
      </c>
      <c r="R230">
        <f t="shared" si="21"/>
        <v>0</v>
      </c>
      <c r="S230" t="str">
        <f t="shared" si="22"/>
        <v>film &amp; video</v>
      </c>
      <c r="T230" s="3" t="str">
        <f t="shared" si="23"/>
        <v>drama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8"/>
        <v>42413.725659722222</v>
      </c>
      <c r="K231">
        <v>1452810297</v>
      </c>
      <c r="L231" s="9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12">
        <f t="shared" si="20"/>
        <v>0</v>
      </c>
      <c r="R231">
        <f t="shared" si="21"/>
        <v>0</v>
      </c>
      <c r="S231" t="str">
        <f t="shared" si="22"/>
        <v>film &amp; video</v>
      </c>
      <c r="T231" s="3" t="str">
        <f t="shared" si="23"/>
        <v>drama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8"/>
        <v>42159.568877314814</v>
      </c>
      <c r="K232">
        <v>1430851151</v>
      </c>
      <c r="L232" s="9">
        <f t="shared" si="19"/>
        <v>42129.568877314807</v>
      </c>
      <c r="M232" t="b">
        <v>0</v>
      </c>
      <c r="N232">
        <v>2</v>
      </c>
      <c r="O232" t="b">
        <v>0</v>
      </c>
      <c r="P232" t="s">
        <v>8268</v>
      </c>
      <c r="Q232" s="12">
        <f t="shared" si="20"/>
        <v>0</v>
      </c>
      <c r="R232">
        <f t="shared" si="21"/>
        <v>30</v>
      </c>
      <c r="S232" t="str">
        <f t="shared" si="22"/>
        <v>film &amp; video</v>
      </c>
      <c r="T232" s="3" t="str">
        <f t="shared" si="23"/>
        <v>drama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8"/>
        <v>42371.75059027777</v>
      </c>
      <c r="K233">
        <v>1449183651</v>
      </c>
      <c r="L233" s="9">
        <f t="shared" si="19"/>
        <v>42341.750590277778</v>
      </c>
      <c r="M233" t="b">
        <v>0</v>
      </c>
      <c r="N233">
        <v>0</v>
      </c>
      <c r="O233" t="b">
        <v>0</v>
      </c>
      <c r="P233" t="s">
        <v>8268</v>
      </c>
      <c r="Q233" s="12">
        <f t="shared" si="20"/>
        <v>0</v>
      </c>
      <c r="R233">
        <f t="shared" si="21"/>
        <v>30</v>
      </c>
      <c r="S233" t="str">
        <f t="shared" si="22"/>
        <v>film &amp; video</v>
      </c>
      <c r="T233" s="3" t="str">
        <f t="shared" si="23"/>
        <v>drama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8"/>
        <v>42062.617430555554</v>
      </c>
      <c r="K234">
        <v>1422474546</v>
      </c>
      <c r="L234" s="9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12">
        <f t="shared" si="20"/>
        <v>3</v>
      </c>
      <c r="R234">
        <f t="shared" si="21"/>
        <v>55</v>
      </c>
      <c r="S234" t="str">
        <f t="shared" si="22"/>
        <v>film &amp; video</v>
      </c>
      <c r="T234" s="3" t="str">
        <f t="shared" si="23"/>
        <v>drama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8"/>
        <v>42642.703379629624</v>
      </c>
      <c r="K235">
        <v>1472593972</v>
      </c>
      <c r="L235" s="9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12">
        <f t="shared" si="20"/>
        <v>0</v>
      </c>
      <c r="R235">
        <f t="shared" si="21"/>
        <v>55</v>
      </c>
      <c r="S235" t="str">
        <f t="shared" si="22"/>
        <v>film &amp; video</v>
      </c>
      <c r="T235" s="3" t="str">
        <f t="shared" si="23"/>
        <v>drama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8"/>
        <v>42175.82707175926</v>
      </c>
      <c r="K236">
        <v>1431391859</v>
      </c>
      <c r="L236" s="9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12">
        <f t="shared" si="20"/>
        <v>40</v>
      </c>
      <c r="R236">
        <f t="shared" si="21"/>
        <v>200.5</v>
      </c>
      <c r="S236" t="str">
        <f t="shared" si="22"/>
        <v>film &amp; video</v>
      </c>
      <c r="T236" s="3" t="str">
        <f t="shared" si="23"/>
        <v>drama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8"/>
        <v>42194.700196759259</v>
      </c>
      <c r="K237">
        <v>1433886497</v>
      </c>
      <c r="L237" s="9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12">
        <f t="shared" si="20"/>
        <v>0</v>
      </c>
      <c r="R237">
        <f t="shared" si="21"/>
        <v>200.5</v>
      </c>
      <c r="S237" t="str">
        <f t="shared" si="22"/>
        <v>film &amp; video</v>
      </c>
      <c r="T237" s="3" t="str">
        <f t="shared" si="23"/>
        <v>drama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8"/>
        <v>42373.791666666664</v>
      </c>
      <c r="K238">
        <v>1447380099</v>
      </c>
      <c r="L238" s="9">
        <f t="shared" si="19"/>
        <v>42320.876145833325</v>
      </c>
      <c r="M238" t="b">
        <v>0</v>
      </c>
      <c r="N238">
        <v>0</v>
      </c>
      <c r="O238" t="b">
        <v>0</v>
      </c>
      <c r="P238" t="s">
        <v>8268</v>
      </c>
      <c r="Q238" s="12">
        <f t="shared" si="20"/>
        <v>0</v>
      </c>
      <c r="R238">
        <f t="shared" si="21"/>
        <v>0</v>
      </c>
      <c r="S238" t="str">
        <f t="shared" si="22"/>
        <v>film &amp; video</v>
      </c>
      <c r="T238" s="3" t="str">
        <f t="shared" si="23"/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8"/>
        <v>42437.368854166663</v>
      </c>
      <c r="K239">
        <v>1452261069</v>
      </c>
      <c r="L239" s="9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12">
        <f t="shared" si="20"/>
        <v>0</v>
      </c>
      <c r="R239">
        <f t="shared" si="21"/>
        <v>25</v>
      </c>
      <c r="S239" t="str">
        <f t="shared" si="22"/>
        <v>film &amp; video</v>
      </c>
      <c r="T239" s="3" t="str">
        <f t="shared" si="23"/>
        <v>drama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8"/>
        <v>42734.166666666664</v>
      </c>
      <c r="K240">
        <v>1481324760</v>
      </c>
      <c r="L240" s="9">
        <f t="shared" si="19"/>
        <v>42713.754166666658</v>
      </c>
      <c r="M240" t="b">
        <v>0</v>
      </c>
      <c r="N240">
        <v>0</v>
      </c>
      <c r="O240" t="b">
        <v>0</v>
      </c>
      <c r="P240" t="s">
        <v>8268</v>
      </c>
      <c r="Q240" s="12">
        <f t="shared" si="20"/>
        <v>0</v>
      </c>
      <c r="R240">
        <f t="shared" si="21"/>
        <v>25</v>
      </c>
      <c r="S240" t="str">
        <f t="shared" si="22"/>
        <v>film &amp; video</v>
      </c>
      <c r="T240" s="3" t="str">
        <f t="shared" si="23"/>
        <v>drama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8"/>
        <v>42316.291666666664</v>
      </c>
      <c r="K241">
        <v>1445308730</v>
      </c>
      <c r="L241" s="9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12">
        <f t="shared" si="20"/>
        <v>25</v>
      </c>
      <c r="R241">
        <f t="shared" si="21"/>
        <v>125</v>
      </c>
      <c r="S241" t="str">
        <f t="shared" si="22"/>
        <v>film &amp; video</v>
      </c>
      <c r="T241" s="3" t="str">
        <f t="shared" si="23"/>
        <v>drama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8"/>
        <v>41399.500127314815</v>
      </c>
      <c r="K242">
        <v>1363885211</v>
      </c>
      <c r="L242" s="9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12">
        <f t="shared" si="20"/>
        <v>108</v>
      </c>
      <c r="R242">
        <f t="shared" si="21"/>
        <v>8197.5600000000013</v>
      </c>
      <c r="S242" t="str">
        <f t="shared" si="22"/>
        <v>film &amp; video</v>
      </c>
      <c r="T242" s="3" t="str">
        <f t="shared" si="23"/>
        <v>documentary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8"/>
        <v>41994.489629629628</v>
      </c>
      <c r="K243">
        <v>1415292304</v>
      </c>
      <c r="L243" s="9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12">
        <f t="shared" si="20"/>
        <v>113</v>
      </c>
      <c r="R243">
        <f t="shared" si="21"/>
        <v>28572.560000000001</v>
      </c>
      <c r="S243" t="str">
        <f t="shared" si="22"/>
        <v>film &amp; video</v>
      </c>
      <c r="T243" s="3" t="str">
        <f t="shared" si="23"/>
        <v>documentary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8"/>
        <v>40897.28460648148</v>
      </c>
      <c r="K244">
        <v>1321357790</v>
      </c>
      <c r="L244" s="9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12">
        <f t="shared" si="20"/>
        <v>113</v>
      </c>
      <c r="R244">
        <f t="shared" si="21"/>
        <v>27875</v>
      </c>
      <c r="S244" t="str">
        <f t="shared" si="22"/>
        <v>film &amp; video</v>
      </c>
      <c r="T244" s="3" t="str">
        <f t="shared" si="23"/>
        <v>documentary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8"/>
        <v>41691.839166666665</v>
      </c>
      <c r="K245">
        <v>1390439304</v>
      </c>
      <c r="L245" s="9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12">
        <f t="shared" si="20"/>
        <v>103</v>
      </c>
      <c r="R245">
        <f t="shared" si="21"/>
        <v>20199</v>
      </c>
      <c r="S245" t="str">
        <f t="shared" si="22"/>
        <v>film &amp; video</v>
      </c>
      <c r="T245" s="3" t="str">
        <f t="shared" si="23"/>
        <v>documentary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8"/>
        <v>40253.087500000001</v>
      </c>
      <c r="K246">
        <v>1265269559</v>
      </c>
      <c r="L246" s="9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12">
        <f t="shared" si="20"/>
        <v>114</v>
      </c>
      <c r="R246">
        <f t="shared" si="21"/>
        <v>14814.75</v>
      </c>
      <c r="S246" t="str">
        <f t="shared" si="22"/>
        <v>film &amp; video</v>
      </c>
      <c r="T246" s="3" t="str">
        <f t="shared" si="23"/>
        <v>documentary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8"/>
        <v>41136.844733796293</v>
      </c>
      <c r="K247">
        <v>1342487785</v>
      </c>
      <c r="L247" s="9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12">
        <f t="shared" si="20"/>
        <v>104</v>
      </c>
      <c r="R247">
        <f t="shared" si="21"/>
        <v>4583.75</v>
      </c>
      <c r="S247" t="str">
        <f t="shared" si="22"/>
        <v>film &amp; video</v>
      </c>
      <c r="T247" s="3" t="str">
        <f t="shared" si="23"/>
        <v>documentary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8"/>
        <v>40530.196817129625</v>
      </c>
      <c r="K248">
        <v>1288341805</v>
      </c>
      <c r="L248" s="9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12">
        <f t="shared" si="20"/>
        <v>305</v>
      </c>
      <c r="R248">
        <f t="shared" si="21"/>
        <v>10229.5</v>
      </c>
      <c r="S248" t="str">
        <f t="shared" si="22"/>
        <v>film &amp; video</v>
      </c>
      <c r="T248" s="3" t="str">
        <f t="shared" si="23"/>
        <v>documentary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8"/>
        <v>40466.943749999999</v>
      </c>
      <c r="K249">
        <v>1284042614</v>
      </c>
      <c r="L249" s="9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12">
        <f t="shared" si="20"/>
        <v>134</v>
      </c>
      <c r="R249">
        <f t="shared" si="21"/>
        <v>10989</v>
      </c>
      <c r="S249" t="str">
        <f t="shared" si="22"/>
        <v>film &amp; video</v>
      </c>
      <c r="T249" s="3" t="str">
        <f t="shared" si="23"/>
        <v>documentary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8"/>
        <v>40915.566076388888</v>
      </c>
      <c r="K250">
        <v>1322073309</v>
      </c>
      <c r="L250" s="9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12">
        <f t="shared" si="20"/>
        <v>101</v>
      </c>
      <c r="R250">
        <f t="shared" si="21"/>
        <v>46419</v>
      </c>
      <c r="S250" t="str">
        <f t="shared" si="22"/>
        <v>film &amp; video</v>
      </c>
      <c r="T250" s="3" t="str">
        <f t="shared" si="23"/>
        <v>documentary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8"/>
        <v>40412.527777777774</v>
      </c>
      <c r="K251">
        <v>1275603020</v>
      </c>
      <c r="L251" s="9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12">
        <f t="shared" si="20"/>
        <v>113</v>
      </c>
      <c r="R251">
        <f t="shared" si="21"/>
        <v>48712.5</v>
      </c>
      <c r="S251" t="str">
        <f t="shared" si="22"/>
        <v>film &amp; video</v>
      </c>
      <c r="T251" s="3" t="str">
        <f t="shared" si="23"/>
        <v>documentary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8"/>
        <v>41431.357534722221</v>
      </c>
      <c r="K252">
        <v>1367933691</v>
      </c>
      <c r="L252" s="9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12">
        <f t="shared" si="20"/>
        <v>106</v>
      </c>
      <c r="R252">
        <f t="shared" si="21"/>
        <v>21483.5</v>
      </c>
      <c r="S252" t="str">
        <f t="shared" si="22"/>
        <v>film &amp; video</v>
      </c>
      <c r="T252" s="3" t="str">
        <f t="shared" si="23"/>
        <v>documentary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8"/>
        <v>41045.583333333328</v>
      </c>
      <c r="K253">
        <v>1334429646</v>
      </c>
      <c r="L253" s="9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12">
        <f t="shared" si="20"/>
        <v>126</v>
      </c>
      <c r="R253">
        <f t="shared" si="21"/>
        <v>18035</v>
      </c>
      <c r="S253" t="str">
        <f t="shared" si="22"/>
        <v>film &amp; video</v>
      </c>
      <c r="T253" s="3" t="str">
        <f t="shared" si="23"/>
        <v>documentary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8"/>
        <v>40329.957638888889</v>
      </c>
      <c r="K254">
        <v>1269878058</v>
      </c>
      <c r="L254" s="9">
        <f t="shared" si="19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12">
        <f t="shared" si="20"/>
        <v>185</v>
      </c>
      <c r="R254">
        <f t="shared" si="21"/>
        <v>6811.5</v>
      </c>
      <c r="S254" t="str">
        <f t="shared" si="22"/>
        <v>film &amp; video</v>
      </c>
      <c r="T254" s="3" t="str">
        <f t="shared" si="23"/>
        <v>documentary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8"/>
        <v>40954.44253472222</v>
      </c>
      <c r="K255">
        <v>1326728235</v>
      </c>
      <c r="L255" s="9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12">
        <f t="shared" si="20"/>
        <v>101</v>
      </c>
      <c r="R255">
        <f t="shared" si="21"/>
        <v>5369.5</v>
      </c>
      <c r="S255" t="str">
        <f t="shared" si="22"/>
        <v>film &amp; video</v>
      </c>
      <c r="T255" s="3" t="str">
        <f t="shared" si="23"/>
        <v>documentary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8"/>
        <v>42293.874999999993</v>
      </c>
      <c r="K256">
        <v>1442443910</v>
      </c>
      <c r="L256" s="9">
        <f t="shared" si="19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12">
        <f t="shared" si="20"/>
        <v>117</v>
      </c>
      <c r="R256">
        <f t="shared" si="21"/>
        <v>14789.17</v>
      </c>
      <c r="S256" t="str">
        <f t="shared" si="22"/>
        <v>film &amp; video</v>
      </c>
      <c r="T256" s="3" t="str">
        <f t="shared" si="23"/>
        <v>documentary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8"/>
        <v>40618.276412037034</v>
      </c>
      <c r="K257">
        <v>1297687082</v>
      </c>
      <c r="L257" s="9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12">
        <f t="shared" si="20"/>
        <v>107</v>
      </c>
      <c r="R257">
        <f t="shared" si="21"/>
        <v>18303</v>
      </c>
      <c r="S257" t="str">
        <f t="shared" si="22"/>
        <v>film &amp; video</v>
      </c>
      <c r="T257" s="3" t="str">
        <f t="shared" si="23"/>
        <v>documentary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8"/>
        <v>41349.560960648145</v>
      </c>
      <c r="K258">
        <v>1360866467</v>
      </c>
      <c r="L258" s="9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12">
        <f t="shared" si="20"/>
        <v>139</v>
      </c>
      <c r="R258">
        <f t="shared" si="21"/>
        <v>13310.83</v>
      </c>
      <c r="S258" t="str">
        <f t="shared" si="22"/>
        <v>film &amp; video</v>
      </c>
      <c r="T258" s="3" t="str">
        <f t="shared" si="23"/>
        <v>documentary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4">(I259/86400)+25569+(-5/24)</f>
        <v>42509.418541666666</v>
      </c>
      <c r="K259">
        <v>1461078162</v>
      </c>
      <c r="L259" s="9">
        <f t="shared" ref="L259:L322" si="25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12">
        <f t="shared" ref="Q259:Q322" si="26">ROUND(E259/D259*100,0)</f>
        <v>107</v>
      </c>
      <c r="R259">
        <f t="shared" ref="R259:R322" si="27">AVERAGE(E258:E259)</f>
        <v>27718.634999999998</v>
      </c>
      <c r="S259" t="str">
        <f t="shared" ref="S259:S322" si="28">LEFT(P259,FIND("/",P259)-1)</f>
        <v>film &amp; video</v>
      </c>
      <c r="T259" s="3" t="str">
        <f t="shared" ref="T259:T322" si="29">RIGHT(P259,LEN(P259)-FIND("/",P259))</f>
        <v>documentary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4"/>
        <v>40711.843356481477</v>
      </c>
      <c r="K260">
        <v>1305767666</v>
      </c>
      <c r="L260" s="9">
        <f t="shared" si="25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12">
        <f t="shared" si="26"/>
        <v>191</v>
      </c>
      <c r="R260">
        <f t="shared" si="27"/>
        <v>47348.134999999995</v>
      </c>
      <c r="S260" t="str">
        <f t="shared" si="28"/>
        <v>film &amp; video</v>
      </c>
      <c r="T260" s="3" t="str">
        <f t="shared" si="29"/>
        <v>documentary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4"/>
        <v>42102.529733796291</v>
      </c>
      <c r="K261">
        <v>1425922969</v>
      </c>
      <c r="L261" s="9">
        <f t="shared" si="25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12">
        <f t="shared" si="26"/>
        <v>132</v>
      </c>
      <c r="R261">
        <f t="shared" si="27"/>
        <v>78147.709999999992</v>
      </c>
      <c r="S261" t="str">
        <f t="shared" si="28"/>
        <v>film &amp; video</v>
      </c>
      <c r="T261" s="3" t="str">
        <f t="shared" si="29"/>
        <v>documentary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4"/>
        <v>40376.207638888889</v>
      </c>
      <c r="K262">
        <v>1275415679</v>
      </c>
      <c r="L262" s="9">
        <f t="shared" si="25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12">
        <f t="shared" si="26"/>
        <v>106</v>
      </c>
      <c r="R262">
        <f t="shared" si="27"/>
        <v>54796.71</v>
      </c>
      <c r="S262" t="str">
        <f t="shared" si="28"/>
        <v>film &amp; video</v>
      </c>
      <c r="T262" s="3" t="str">
        <f t="shared" si="29"/>
        <v>documentary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4"/>
        <v>41067.413194444445</v>
      </c>
      <c r="K263">
        <v>1334783704</v>
      </c>
      <c r="L263" s="9">
        <f t="shared" si="25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12">
        <f t="shared" si="26"/>
        <v>107</v>
      </c>
      <c r="R263">
        <f t="shared" si="27"/>
        <v>16060</v>
      </c>
      <c r="S263" t="str">
        <f t="shared" si="28"/>
        <v>film &amp; video</v>
      </c>
      <c r="T263" s="3" t="str">
        <f t="shared" si="29"/>
        <v>documentary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4"/>
        <v>40600.039675925924</v>
      </c>
      <c r="K264">
        <v>1294811828</v>
      </c>
      <c r="L264" s="9">
        <f t="shared" si="25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12">
        <f t="shared" si="26"/>
        <v>240</v>
      </c>
      <c r="R264">
        <f t="shared" si="27"/>
        <v>13740</v>
      </c>
      <c r="S264" t="str">
        <f t="shared" si="28"/>
        <v>film &amp; video</v>
      </c>
      <c r="T264" s="3" t="str">
        <f t="shared" si="29"/>
        <v>documentary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4"/>
        <v>41179.746458333328</v>
      </c>
      <c r="K265">
        <v>1346194494</v>
      </c>
      <c r="L265" s="9">
        <f t="shared" si="25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12">
        <f t="shared" si="26"/>
        <v>118</v>
      </c>
      <c r="R265">
        <f t="shared" si="27"/>
        <v>17760.135000000002</v>
      </c>
      <c r="S265" t="str">
        <f t="shared" si="28"/>
        <v>film &amp; video</v>
      </c>
      <c r="T265" s="3" t="str">
        <f t="shared" si="29"/>
        <v>documentary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4"/>
        <v>41040.411979166667</v>
      </c>
      <c r="K266">
        <v>1334155995</v>
      </c>
      <c r="L266" s="9">
        <f t="shared" si="25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12">
        <f t="shared" si="26"/>
        <v>118</v>
      </c>
      <c r="R266">
        <f t="shared" si="27"/>
        <v>17715.135000000002</v>
      </c>
      <c r="S266" t="str">
        <f t="shared" si="28"/>
        <v>film &amp; video</v>
      </c>
      <c r="T266" s="3" t="str">
        <f t="shared" si="29"/>
        <v>documentary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4"/>
        <v>40308.636111111111</v>
      </c>
      <c r="K267">
        <v>1269928430</v>
      </c>
      <c r="L267" s="9">
        <f t="shared" si="25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12">
        <f t="shared" si="26"/>
        <v>111</v>
      </c>
      <c r="R267">
        <f t="shared" si="27"/>
        <v>5732.5</v>
      </c>
      <c r="S267" t="str">
        <f t="shared" si="28"/>
        <v>film &amp; video</v>
      </c>
      <c r="T267" s="3" t="str">
        <f t="shared" si="29"/>
        <v>documentary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4"/>
        <v>40290.95208333333</v>
      </c>
      <c r="K268">
        <v>1264565507</v>
      </c>
      <c r="L268" s="9">
        <f t="shared" si="25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12">
        <f t="shared" si="26"/>
        <v>146</v>
      </c>
      <c r="R268">
        <f t="shared" si="27"/>
        <v>3505</v>
      </c>
      <c r="S268" t="str">
        <f t="shared" si="28"/>
        <v>film &amp; video</v>
      </c>
      <c r="T268" s="3" t="str">
        <f t="shared" si="29"/>
        <v>documentary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4"/>
        <v>41815.244201388887</v>
      </c>
      <c r="K269">
        <v>1401101499</v>
      </c>
      <c r="L269" s="9">
        <f t="shared" si="25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12">
        <f t="shared" si="26"/>
        <v>132</v>
      </c>
      <c r="R269">
        <f t="shared" si="27"/>
        <v>7210.22</v>
      </c>
      <c r="S269" t="str">
        <f t="shared" si="28"/>
        <v>film &amp; video</v>
      </c>
      <c r="T269" s="3" t="str">
        <f t="shared" si="29"/>
        <v>documentary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4"/>
        <v>40853.985856481479</v>
      </c>
      <c r="K270">
        <v>1316749178</v>
      </c>
      <c r="L270" s="9">
        <f t="shared" si="25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12">
        <f t="shared" si="26"/>
        <v>111</v>
      </c>
      <c r="R270">
        <f t="shared" si="27"/>
        <v>9267.7200000000012</v>
      </c>
      <c r="S270" t="str">
        <f t="shared" si="28"/>
        <v>film &amp; video</v>
      </c>
      <c r="T270" s="3" t="str">
        <f t="shared" si="29"/>
        <v>documentary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4"/>
        <v>42787.988680555551</v>
      </c>
      <c r="K271">
        <v>1485146622</v>
      </c>
      <c r="L271" s="9">
        <f t="shared" si="25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12">
        <f t="shared" si="26"/>
        <v>147</v>
      </c>
      <c r="R271">
        <f t="shared" si="27"/>
        <v>76401.884999999995</v>
      </c>
      <c r="S271" t="str">
        <f t="shared" si="28"/>
        <v>film &amp; video</v>
      </c>
      <c r="T271" s="3" t="str">
        <f t="shared" si="29"/>
        <v>documentary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4"/>
        <v>40687.958333333328</v>
      </c>
      <c r="K272">
        <v>1301950070</v>
      </c>
      <c r="L272" s="9">
        <f t="shared" si="25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12">
        <f t="shared" si="26"/>
        <v>153</v>
      </c>
      <c r="R272">
        <f t="shared" si="27"/>
        <v>75371.884999999995</v>
      </c>
      <c r="S272" t="str">
        <f t="shared" si="28"/>
        <v>film &amp; video</v>
      </c>
      <c r="T272" s="3" t="str">
        <f t="shared" si="29"/>
        <v>documentary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4"/>
        <v>41641.125</v>
      </c>
      <c r="K273">
        <v>1386123861</v>
      </c>
      <c r="L273" s="9">
        <f t="shared" si="25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12">
        <f t="shared" si="26"/>
        <v>105</v>
      </c>
      <c r="R273">
        <f t="shared" si="27"/>
        <v>17457</v>
      </c>
      <c r="S273" t="str">
        <f t="shared" si="28"/>
        <v>film &amp; video</v>
      </c>
      <c r="T273" s="3" t="str">
        <f t="shared" si="29"/>
        <v>documentary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4"/>
        <v>40296.575694444444</v>
      </c>
      <c r="K274">
        <v>1267220191</v>
      </c>
      <c r="L274" s="9">
        <f t="shared" si="25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12">
        <f t="shared" si="26"/>
        <v>177</v>
      </c>
      <c r="R274">
        <f t="shared" si="27"/>
        <v>18363.505000000001</v>
      </c>
      <c r="S274" t="str">
        <f t="shared" si="28"/>
        <v>film &amp; video</v>
      </c>
      <c r="T274" s="3" t="str">
        <f t="shared" si="29"/>
        <v>documentary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4"/>
        <v>40727.29011574074</v>
      </c>
      <c r="K275">
        <v>1307102266</v>
      </c>
      <c r="L275" s="9">
        <f t="shared" si="25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12">
        <f t="shared" si="26"/>
        <v>108</v>
      </c>
      <c r="R275">
        <f t="shared" si="27"/>
        <v>5355.9</v>
      </c>
      <c r="S275" t="str">
        <f t="shared" si="28"/>
        <v>film &amp; video</v>
      </c>
      <c r="T275" s="3" t="str">
        <f t="shared" si="29"/>
        <v>documentary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4"/>
        <v>41004.082638888889</v>
      </c>
      <c r="K276">
        <v>1330638829</v>
      </c>
      <c r="L276" s="9">
        <f t="shared" si="25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12">
        <f t="shared" si="26"/>
        <v>156</v>
      </c>
      <c r="R276">
        <f t="shared" si="27"/>
        <v>5814.3950000000004</v>
      </c>
      <c r="S276" t="str">
        <f t="shared" si="28"/>
        <v>film &amp; video</v>
      </c>
      <c r="T276" s="3" t="str">
        <f t="shared" si="29"/>
        <v>documentary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4"/>
        <v>41222.865347222221</v>
      </c>
      <c r="K277">
        <v>1349916366</v>
      </c>
      <c r="L277" s="9">
        <f t="shared" si="25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12">
        <f t="shared" si="26"/>
        <v>108</v>
      </c>
      <c r="R277">
        <f t="shared" si="27"/>
        <v>13959.5</v>
      </c>
      <c r="S277" t="str">
        <f t="shared" si="28"/>
        <v>film &amp; video</v>
      </c>
      <c r="T277" s="3" t="str">
        <f t="shared" si="29"/>
        <v>documentary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4"/>
        <v>41026.831874999996</v>
      </c>
      <c r="K278">
        <v>1330394274</v>
      </c>
      <c r="L278" s="9">
        <f t="shared" si="25"/>
        <v>40966.87354166666</v>
      </c>
      <c r="M278" t="b">
        <v>1</v>
      </c>
      <c r="N278">
        <v>62</v>
      </c>
      <c r="O278" t="b">
        <v>1</v>
      </c>
      <c r="P278" t="s">
        <v>8269</v>
      </c>
      <c r="Q278" s="12">
        <f t="shared" si="26"/>
        <v>148</v>
      </c>
      <c r="R278">
        <f t="shared" si="27"/>
        <v>13791.5</v>
      </c>
      <c r="S278" t="str">
        <f t="shared" si="28"/>
        <v>film &amp; video</v>
      </c>
      <c r="T278" s="3" t="str">
        <f t="shared" si="29"/>
        <v>documentary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4"/>
        <v>42147.68309027778</v>
      </c>
      <c r="K279">
        <v>1429824219</v>
      </c>
      <c r="L279" s="9">
        <f t="shared" si="25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12">
        <f t="shared" si="26"/>
        <v>110</v>
      </c>
      <c r="R279">
        <f t="shared" si="27"/>
        <v>38826</v>
      </c>
      <c r="S279" t="str">
        <f t="shared" si="28"/>
        <v>film &amp; video</v>
      </c>
      <c r="T279" s="3" t="str">
        <f t="shared" si="29"/>
        <v>documentary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4"/>
        <v>41193.832627314812</v>
      </c>
      <c r="K280">
        <v>1347411539</v>
      </c>
      <c r="L280" s="9">
        <f t="shared" si="25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12">
        <f t="shared" si="26"/>
        <v>150</v>
      </c>
      <c r="R280">
        <f t="shared" si="27"/>
        <v>56171</v>
      </c>
      <c r="S280" t="str">
        <f t="shared" si="28"/>
        <v>film &amp; video</v>
      </c>
      <c r="T280" s="3" t="str">
        <f t="shared" si="29"/>
        <v>documentary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4"/>
        <v>42792.875694444439</v>
      </c>
      <c r="K281">
        <v>1485237096</v>
      </c>
      <c r="L281" s="9">
        <f t="shared" si="25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12">
        <f t="shared" si="26"/>
        <v>157</v>
      </c>
      <c r="R281">
        <f t="shared" si="27"/>
        <v>33669.055</v>
      </c>
      <c r="S281" t="str">
        <f t="shared" si="28"/>
        <v>film &amp; video</v>
      </c>
      <c r="T281" s="3" t="str">
        <f t="shared" si="29"/>
        <v>documentary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4"/>
        <v>41789.382349537038</v>
      </c>
      <c r="K282">
        <v>1397571035</v>
      </c>
      <c r="L282" s="9">
        <f t="shared" si="25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12">
        <f t="shared" si="26"/>
        <v>156</v>
      </c>
      <c r="R282">
        <f t="shared" si="27"/>
        <v>71926.054999999993</v>
      </c>
      <c r="S282" t="str">
        <f t="shared" si="28"/>
        <v>film &amp; video</v>
      </c>
      <c r="T282" s="3" t="str">
        <f t="shared" si="29"/>
        <v>documentary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4"/>
        <v>40035.601388888885</v>
      </c>
      <c r="K283">
        <v>1242532513</v>
      </c>
      <c r="L283" s="9">
        <f t="shared" si="25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12">
        <f t="shared" si="26"/>
        <v>121</v>
      </c>
      <c r="R283">
        <f t="shared" si="27"/>
        <v>61870.16</v>
      </c>
      <c r="S283" t="str">
        <f t="shared" si="28"/>
        <v>film &amp; video</v>
      </c>
      <c r="T283" s="3" t="str">
        <f t="shared" si="29"/>
        <v>documentary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4"/>
        <v>40231.708333333328</v>
      </c>
      <c r="K284">
        <v>1263679492</v>
      </c>
      <c r="L284" s="9">
        <f t="shared" si="25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12">
        <f t="shared" si="26"/>
        <v>101</v>
      </c>
      <c r="R284">
        <f t="shared" si="27"/>
        <v>26083.66</v>
      </c>
      <c r="S284" t="str">
        <f t="shared" si="28"/>
        <v>film &amp; video</v>
      </c>
      <c r="T284" s="3" t="str">
        <f t="shared" si="29"/>
        <v>documentary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4"/>
        <v>40694.999305555553</v>
      </c>
      <c r="K285">
        <v>1305219744</v>
      </c>
      <c r="L285" s="9">
        <f t="shared" si="25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12">
        <f t="shared" si="26"/>
        <v>114</v>
      </c>
      <c r="R285">
        <f t="shared" si="27"/>
        <v>33052.025000000001</v>
      </c>
      <c r="S285" t="str">
        <f t="shared" si="28"/>
        <v>film &amp; video</v>
      </c>
      <c r="T285" s="3" t="str">
        <f t="shared" si="29"/>
        <v>documentary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4"/>
        <v>40929.529861111107</v>
      </c>
      <c r="K286">
        <v>1325007780</v>
      </c>
      <c r="L286" s="9">
        <f t="shared" si="25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12">
        <f t="shared" si="26"/>
        <v>105</v>
      </c>
      <c r="R286">
        <f t="shared" si="27"/>
        <v>31209.754999999997</v>
      </c>
      <c r="S286" t="str">
        <f t="shared" si="28"/>
        <v>film &amp; video</v>
      </c>
      <c r="T286" s="3" t="str">
        <f t="shared" si="29"/>
        <v>documentary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4"/>
        <v>41536.547777777778</v>
      </c>
      <c r="K287">
        <v>1377022128</v>
      </c>
      <c r="L287" s="9">
        <f t="shared" si="25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12">
        <f t="shared" si="26"/>
        <v>229</v>
      </c>
      <c r="R287">
        <f t="shared" si="27"/>
        <v>36942.985000000001</v>
      </c>
      <c r="S287" t="str">
        <f t="shared" si="28"/>
        <v>film &amp; video</v>
      </c>
      <c r="T287" s="3" t="str">
        <f t="shared" si="29"/>
        <v>documentary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4"/>
        <v>41358.566249999996</v>
      </c>
      <c r="K288">
        <v>1360352124</v>
      </c>
      <c r="L288" s="9">
        <f t="shared" si="25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12">
        <f t="shared" si="26"/>
        <v>109</v>
      </c>
      <c r="R288">
        <f t="shared" si="27"/>
        <v>24204.254999999997</v>
      </c>
      <c r="S288" t="str">
        <f t="shared" si="28"/>
        <v>film &amp; video</v>
      </c>
      <c r="T288" s="3" t="str">
        <f t="shared" si="29"/>
        <v>documentary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4"/>
        <v>41214.958333333328</v>
      </c>
      <c r="K289">
        <v>1349160018</v>
      </c>
      <c r="L289" s="9">
        <f t="shared" si="25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12">
        <f t="shared" si="26"/>
        <v>176</v>
      </c>
      <c r="R289">
        <f t="shared" si="27"/>
        <v>21409</v>
      </c>
      <c r="S289" t="str">
        <f t="shared" si="28"/>
        <v>film &amp; video</v>
      </c>
      <c r="T289" s="3" t="str">
        <f t="shared" si="29"/>
        <v>documentary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4"/>
        <v>41085.960567129623</v>
      </c>
      <c r="K290">
        <v>1337659393</v>
      </c>
      <c r="L290" s="9">
        <f t="shared" si="25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12">
        <f t="shared" si="26"/>
        <v>103</v>
      </c>
      <c r="R290">
        <f t="shared" si="27"/>
        <v>39025.154999999999</v>
      </c>
      <c r="S290" t="str">
        <f t="shared" si="28"/>
        <v>film &amp; video</v>
      </c>
      <c r="T290" s="3" t="str">
        <f t="shared" si="29"/>
        <v>documentary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4"/>
        <v>41580.248078703698</v>
      </c>
      <c r="K291">
        <v>1380797834</v>
      </c>
      <c r="L291" s="9">
        <f t="shared" si="25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12">
        <f t="shared" si="26"/>
        <v>105</v>
      </c>
      <c r="R291">
        <f t="shared" si="27"/>
        <v>33664.154999999999</v>
      </c>
      <c r="S291" t="str">
        <f t="shared" si="28"/>
        <v>film &amp; video</v>
      </c>
      <c r="T291" s="3" t="str">
        <f t="shared" si="29"/>
        <v>documentary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4"/>
        <v>40576.124305555553</v>
      </c>
      <c r="K292">
        <v>1292316697</v>
      </c>
      <c r="L292" s="9">
        <f t="shared" si="25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12">
        <f t="shared" si="26"/>
        <v>107</v>
      </c>
      <c r="R292">
        <f t="shared" si="27"/>
        <v>10261.9</v>
      </c>
      <c r="S292" t="str">
        <f t="shared" si="28"/>
        <v>film &amp; video</v>
      </c>
      <c r="T292" s="3" t="str">
        <f t="shared" si="29"/>
        <v>documentary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4"/>
        <v>41394.792361111111</v>
      </c>
      <c r="K293">
        <v>1365791246</v>
      </c>
      <c r="L293" s="9">
        <f t="shared" si="25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12">
        <f t="shared" si="26"/>
        <v>120</v>
      </c>
      <c r="R293">
        <f t="shared" si="27"/>
        <v>5400.9</v>
      </c>
      <c r="S293" t="str">
        <f t="shared" si="28"/>
        <v>film &amp; video</v>
      </c>
      <c r="T293" s="3" t="str">
        <f t="shared" si="29"/>
        <v>documentary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4"/>
        <v>40844.957638888889</v>
      </c>
      <c r="K294">
        <v>1317064599</v>
      </c>
      <c r="L294" s="9">
        <f t="shared" si="25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12">
        <f t="shared" si="26"/>
        <v>102</v>
      </c>
      <c r="R294">
        <f t="shared" si="27"/>
        <v>41065.599999999999</v>
      </c>
      <c r="S294" t="str">
        <f t="shared" si="28"/>
        <v>film &amp; video</v>
      </c>
      <c r="T294" s="3" t="str">
        <f t="shared" si="29"/>
        <v>documentary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4"/>
        <v>41749.459652777776</v>
      </c>
      <c r="K295">
        <v>1395417714</v>
      </c>
      <c r="L295" s="9">
        <f t="shared" si="25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12">
        <f t="shared" si="26"/>
        <v>101</v>
      </c>
      <c r="R295">
        <f t="shared" si="27"/>
        <v>51245.1</v>
      </c>
      <c r="S295" t="str">
        <f t="shared" si="28"/>
        <v>film &amp; video</v>
      </c>
      <c r="T295" s="3" t="str">
        <f t="shared" si="29"/>
        <v>documentary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4"/>
        <v>40378.458333333328</v>
      </c>
      <c r="K296">
        <v>1276480894</v>
      </c>
      <c r="L296" s="9">
        <f t="shared" si="25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12">
        <f t="shared" si="26"/>
        <v>100</v>
      </c>
      <c r="R296">
        <f t="shared" si="27"/>
        <v>15680</v>
      </c>
      <c r="S296" t="str">
        <f t="shared" si="28"/>
        <v>film &amp; video</v>
      </c>
      <c r="T296" s="3" t="str">
        <f t="shared" si="29"/>
        <v>documentary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4"/>
        <v>41578.791666666664</v>
      </c>
      <c r="K297">
        <v>1378080409</v>
      </c>
      <c r="L297" s="9">
        <f t="shared" si="25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12">
        <f t="shared" si="26"/>
        <v>133</v>
      </c>
      <c r="R297">
        <f t="shared" si="27"/>
        <v>35777.279999999999</v>
      </c>
      <c r="S297" t="str">
        <f t="shared" si="28"/>
        <v>film &amp; video</v>
      </c>
      <c r="T297" s="3" t="str">
        <f t="shared" si="29"/>
        <v>documentary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4"/>
        <v>41159.267164351848</v>
      </c>
      <c r="K298">
        <v>1344857083</v>
      </c>
      <c r="L298" s="9">
        <f t="shared" si="25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12">
        <f t="shared" si="26"/>
        <v>119</v>
      </c>
      <c r="R298">
        <f t="shared" si="27"/>
        <v>48118.055</v>
      </c>
      <c r="S298" t="str">
        <f t="shared" si="28"/>
        <v>film &amp; video</v>
      </c>
      <c r="T298" s="3" t="str">
        <f t="shared" si="29"/>
        <v>documentary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4"/>
        <v>42124.957638888889</v>
      </c>
      <c r="K299">
        <v>1427390901</v>
      </c>
      <c r="L299" s="9">
        <f t="shared" si="25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12">
        <f t="shared" si="26"/>
        <v>101</v>
      </c>
      <c r="R299">
        <f t="shared" si="27"/>
        <v>24904.775000000001</v>
      </c>
      <c r="S299" t="str">
        <f t="shared" si="28"/>
        <v>film &amp; video</v>
      </c>
      <c r="T299" s="3" t="str">
        <f t="shared" si="29"/>
        <v>documentary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4"/>
        <v>41768.666666666664</v>
      </c>
      <c r="K300">
        <v>1394536048</v>
      </c>
      <c r="L300" s="9">
        <f t="shared" si="25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12">
        <f t="shared" si="26"/>
        <v>109</v>
      </c>
      <c r="R300">
        <f t="shared" si="27"/>
        <v>78691.42</v>
      </c>
      <c r="S300" t="str">
        <f t="shared" si="28"/>
        <v>film &amp; video</v>
      </c>
      <c r="T300" s="3" t="str">
        <f t="shared" si="29"/>
        <v>documentary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4"/>
        <v>40499.058564814812</v>
      </c>
      <c r="K301">
        <v>1287379460</v>
      </c>
      <c r="L301" s="9">
        <f t="shared" si="25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12">
        <f t="shared" si="26"/>
        <v>179</v>
      </c>
      <c r="R301">
        <f t="shared" si="27"/>
        <v>77575.044999999998</v>
      </c>
      <c r="S301" t="str">
        <f t="shared" si="28"/>
        <v>film &amp; video</v>
      </c>
      <c r="T301" s="3" t="str">
        <f t="shared" si="29"/>
        <v>documentary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4"/>
        <v>40657.751597222217</v>
      </c>
      <c r="K302">
        <v>1301007738</v>
      </c>
      <c r="L302" s="9">
        <f t="shared" si="25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12">
        <f t="shared" si="26"/>
        <v>102</v>
      </c>
      <c r="R302">
        <f t="shared" si="27"/>
        <v>21662.955000000002</v>
      </c>
      <c r="S302" t="str">
        <f t="shared" si="28"/>
        <v>film &amp; video</v>
      </c>
      <c r="T302" s="3" t="str">
        <f t="shared" si="29"/>
        <v>documentary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4"/>
        <v>41352.487673611111</v>
      </c>
      <c r="K303">
        <v>1360258935</v>
      </c>
      <c r="L303" s="9">
        <f t="shared" si="25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12">
        <f t="shared" si="26"/>
        <v>119</v>
      </c>
      <c r="R303">
        <f t="shared" si="27"/>
        <v>20433.105</v>
      </c>
      <c r="S303" t="str">
        <f t="shared" si="28"/>
        <v>film &amp; video</v>
      </c>
      <c r="T303" s="3" t="str">
        <f t="shared" si="29"/>
        <v>documentary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4"/>
        <v>40963.648587962962</v>
      </c>
      <c r="K304">
        <v>1327523638</v>
      </c>
      <c r="L304" s="9">
        <f t="shared" si="25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12">
        <f t="shared" si="26"/>
        <v>100</v>
      </c>
      <c r="R304">
        <f t="shared" si="27"/>
        <v>12740.775</v>
      </c>
      <c r="S304" t="str">
        <f t="shared" si="28"/>
        <v>film &amp; video</v>
      </c>
      <c r="T304" s="3" t="str">
        <f t="shared" si="29"/>
        <v>documentary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4"/>
        <v>41061.862800925919</v>
      </c>
      <c r="K305">
        <v>1336009346</v>
      </c>
      <c r="L305" s="9">
        <f t="shared" si="25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12">
        <f t="shared" si="26"/>
        <v>137</v>
      </c>
      <c r="R305">
        <f t="shared" si="27"/>
        <v>7085</v>
      </c>
      <c r="S305" t="str">
        <f t="shared" si="28"/>
        <v>film &amp; video</v>
      </c>
      <c r="T305" s="3" t="str">
        <f t="shared" si="29"/>
        <v>documentary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4"/>
        <v>41152.875</v>
      </c>
      <c r="K306">
        <v>1343096197</v>
      </c>
      <c r="L306" s="9">
        <f t="shared" si="25"/>
        <v>41113.88653935185</v>
      </c>
      <c r="M306" t="b">
        <v>1</v>
      </c>
      <c r="N306">
        <v>74</v>
      </c>
      <c r="O306" t="b">
        <v>1</v>
      </c>
      <c r="P306" t="s">
        <v>8269</v>
      </c>
      <c r="Q306" s="12">
        <f t="shared" si="26"/>
        <v>232</v>
      </c>
      <c r="R306">
        <f t="shared" si="27"/>
        <v>6000</v>
      </c>
      <c r="S306" t="str">
        <f t="shared" si="28"/>
        <v>film &amp; video</v>
      </c>
      <c r="T306" s="3" t="str">
        <f t="shared" si="29"/>
        <v>documentary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4"/>
        <v>40978.421863425923</v>
      </c>
      <c r="K307">
        <v>1328800049</v>
      </c>
      <c r="L307" s="9">
        <f t="shared" si="25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12">
        <f t="shared" si="26"/>
        <v>130</v>
      </c>
      <c r="R307">
        <f t="shared" si="27"/>
        <v>8825.5</v>
      </c>
      <c r="S307" t="str">
        <f t="shared" si="28"/>
        <v>film &amp; video</v>
      </c>
      <c r="T307" s="3" t="str">
        <f t="shared" si="29"/>
        <v>documentary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4"/>
        <v>41353.587187499994</v>
      </c>
      <c r="K308">
        <v>1362081933</v>
      </c>
      <c r="L308" s="9">
        <f t="shared" si="25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12">
        <f t="shared" si="26"/>
        <v>293</v>
      </c>
      <c r="R308">
        <f t="shared" si="27"/>
        <v>6352</v>
      </c>
      <c r="S308" t="str">
        <f t="shared" si="28"/>
        <v>film &amp; video</v>
      </c>
      <c r="T308" s="3" t="str">
        <f t="shared" si="29"/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4"/>
        <v>41312.736122685186</v>
      </c>
      <c r="K309">
        <v>1357684801</v>
      </c>
      <c r="L309" s="9">
        <f t="shared" si="25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12">
        <f t="shared" si="26"/>
        <v>111</v>
      </c>
      <c r="R309">
        <f t="shared" si="27"/>
        <v>13709.5</v>
      </c>
      <c r="S309" t="str">
        <f t="shared" si="28"/>
        <v>film &amp; video</v>
      </c>
      <c r="T309" s="3" t="str">
        <f t="shared" si="29"/>
        <v>documentary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4"/>
        <v>40612.486226851848</v>
      </c>
      <c r="K310">
        <v>1295887210</v>
      </c>
      <c r="L310" s="9">
        <f t="shared" si="25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12">
        <f t="shared" si="26"/>
        <v>106</v>
      </c>
      <c r="R310">
        <f t="shared" si="27"/>
        <v>18579</v>
      </c>
      <c r="S310" t="str">
        <f t="shared" si="28"/>
        <v>film &amp; video</v>
      </c>
      <c r="T310" s="3" t="str">
        <f t="shared" si="29"/>
        <v>documentary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4"/>
        <v>41155.543217592589</v>
      </c>
      <c r="K311">
        <v>1344880934</v>
      </c>
      <c r="L311" s="9">
        <f t="shared" si="25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12">
        <f t="shared" si="26"/>
        <v>119</v>
      </c>
      <c r="R311">
        <f t="shared" si="27"/>
        <v>17039</v>
      </c>
      <c r="S311" t="str">
        <f t="shared" si="28"/>
        <v>film &amp; video</v>
      </c>
      <c r="T311" s="3" t="str">
        <f t="shared" si="29"/>
        <v>documentary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4"/>
        <v>40835.875</v>
      </c>
      <c r="K312">
        <v>1317788623</v>
      </c>
      <c r="L312" s="9">
        <f t="shared" si="25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12">
        <f t="shared" si="26"/>
        <v>104</v>
      </c>
      <c r="R312">
        <f t="shared" si="27"/>
        <v>11225.645</v>
      </c>
      <c r="S312" t="str">
        <f t="shared" si="28"/>
        <v>film &amp; video</v>
      </c>
      <c r="T312" s="3" t="str">
        <f t="shared" si="29"/>
        <v>documentary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4"/>
        <v>40909.124305555553</v>
      </c>
      <c r="K313">
        <v>1321852592</v>
      </c>
      <c r="L313" s="9">
        <f t="shared" si="25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12">
        <f t="shared" si="26"/>
        <v>104</v>
      </c>
      <c r="R313">
        <f t="shared" si="27"/>
        <v>10930.810000000001</v>
      </c>
      <c r="S313" t="str">
        <f t="shared" si="28"/>
        <v>film &amp; video</v>
      </c>
      <c r="T313" s="3" t="str">
        <f t="shared" si="29"/>
        <v>documentary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4"/>
        <v>41378.669351851851</v>
      </c>
      <c r="K314">
        <v>1363381432</v>
      </c>
      <c r="L314" s="9">
        <f t="shared" si="25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12">
        <f t="shared" si="26"/>
        <v>112</v>
      </c>
      <c r="R314">
        <f t="shared" si="27"/>
        <v>14885.165000000001</v>
      </c>
      <c r="S314" t="str">
        <f t="shared" si="28"/>
        <v>film &amp; video</v>
      </c>
      <c r="T314" s="3" t="str">
        <f t="shared" si="29"/>
        <v>documentary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4"/>
        <v>40401.457638888889</v>
      </c>
      <c r="K315">
        <v>1277702894</v>
      </c>
      <c r="L315" s="9">
        <f t="shared" si="25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12">
        <f t="shared" si="26"/>
        <v>105</v>
      </c>
      <c r="R315">
        <f t="shared" si="27"/>
        <v>13377.5</v>
      </c>
      <c r="S315" t="str">
        <f t="shared" si="28"/>
        <v>film &amp; video</v>
      </c>
      <c r="T315" s="3" t="str">
        <f t="shared" si="29"/>
        <v>documentary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4"/>
        <v>41334.624861111108</v>
      </c>
      <c r="K316">
        <v>1359575988</v>
      </c>
      <c r="L316" s="9">
        <f t="shared" si="25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12">
        <f t="shared" si="26"/>
        <v>385</v>
      </c>
      <c r="R316">
        <f t="shared" si="27"/>
        <v>10828.25</v>
      </c>
      <c r="S316" t="str">
        <f t="shared" si="28"/>
        <v>film &amp; video</v>
      </c>
      <c r="T316" s="3" t="str">
        <f t="shared" si="29"/>
        <v>documentary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4"/>
        <v>41143.564050925925</v>
      </c>
      <c r="K317">
        <v>1343068334</v>
      </c>
      <c r="L317" s="9">
        <f t="shared" si="25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12">
        <f t="shared" si="26"/>
        <v>101</v>
      </c>
      <c r="R317">
        <f t="shared" si="27"/>
        <v>14581.75</v>
      </c>
      <c r="S317" t="str">
        <f t="shared" si="28"/>
        <v>film &amp; video</v>
      </c>
      <c r="T317" s="3" t="str">
        <f t="shared" si="29"/>
        <v>documentary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4"/>
        <v>41983.999305555553</v>
      </c>
      <c r="K318">
        <v>1415398197</v>
      </c>
      <c r="L318" s="9">
        <f t="shared" si="25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12">
        <f t="shared" si="26"/>
        <v>114</v>
      </c>
      <c r="R318">
        <f t="shared" si="27"/>
        <v>21189</v>
      </c>
      <c r="S318" t="str">
        <f t="shared" si="28"/>
        <v>film &amp; video</v>
      </c>
      <c r="T318" s="3" t="str">
        <f t="shared" si="29"/>
        <v>documentary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4"/>
        <v>41619.468553240738</v>
      </c>
      <c r="K319">
        <v>1384186483</v>
      </c>
      <c r="L319" s="9">
        <f t="shared" si="25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12">
        <f t="shared" si="26"/>
        <v>101</v>
      </c>
      <c r="R319">
        <f t="shared" si="27"/>
        <v>23653.5</v>
      </c>
      <c r="S319" t="str">
        <f t="shared" si="28"/>
        <v>film &amp; video</v>
      </c>
      <c r="T319" s="3" t="str">
        <f t="shared" si="29"/>
        <v>documentary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4"/>
        <v>41359.788784722223</v>
      </c>
      <c r="K320">
        <v>1361753751</v>
      </c>
      <c r="L320" s="9">
        <f t="shared" si="25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12">
        <f t="shared" si="26"/>
        <v>283</v>
      </c>
      <c r="R320">
        <f t="shared" si="27"/>
        <v>22203.5</v>
      </c>
      <c r="S320" t="str">
        <f t="shared" si="28"/>
        <v>film &amp; video</v>
      </c>
      <c r="T320" s="3" t="str">
        <f t="shared" si="29"/>
        <v>documentary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4"/>
        <v>40211.124305555553</v>
      </c>
      <c r="K321">
        <v>1257538029</v>
      </c>
      <c r="L321" s="9">
        <f t="shared" si="25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12">
        <f t="shared" si="26"/>
        <v>113</v>
      </c>
      <c r="R321">
        <f t="shared" si="27"/>
        <v>9900</v>
      </c>
      <c r="S321" t="str">
        <f t="shared" si="28"/>
        <v>film &amp; video</v>
      </c>
      <c r="T321" s="3" t="str">
        <f t="shared" si="29"/>
        <v>documentary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4"/>
        <v>42360.749999999993</v>
      </c>
      <c r="K322">
        <v>1448284433</v>
      </c>
      <c r="L322" s="9">
        <f t="shared" si="25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12">
        <f t="shared" si="26"/>
        <v>107</v>
      </c>
      <c r="R322">
        <f t="shared" si="27"/>
        <v>13475</v>
      </c>
      <c r="S322" t="str">
        <f t="shared" si="28"/>
        <v>film &amp; video</v>
      </c>
      <c r="T322" s="3" t="str">
        <f t="shared" si="29"/>
        <v>documentary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0">(I323/86400)+25569+(-5/24)</f>
        <v>42682.279930555553</v>
      </c>
      <c r="K323">
        <v>1475577786</v>
      </c>
      <c r="L323" s="9">
        <f t="shared" ref="L323:L386" si="3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12">
        <f t="shared" ref="Q323:Q386" si="32">ROUND(E323/D323*100,0)</f>
        <v>103</v>
      </c>
      <c r="R323">
        <f t="shared" ref="R323:R386" si="33">AVERAGE(E322:E323)</f>
        <v>28624</v>
      </c>
      <c r="S323" t="str">
        <f t="shared" ref="S323:S386" si="34">LEFT(P323,FIND("/",P323)-1)</f>
        <v>film &amp; video</v>
      </c>
      <c r="T323" s="3" t="str">
        <f t="shared" ref="T323:T386" si="35">RIGHT(P323,LEN(P323)-FIND("/",P323))</f>
        <v>documentary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0"/>
        <v>42503.361666666664</v>
      </c>
      <c r="K324">
        <v>1460554848</v>
      </c>
      <c r="L324" s="9">
        <f t="shared" si="3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12">
        <f t="shared" si="32"/>
        <v>108</v>
      </c>
      <c r="R324">
        <f t="shared" si="33"/>
        <v>31455</v>
      </c>
      <c r="S324" t="str">
        <f t="shared" si="34"/>
        <v>film &amp; video</v>
      </c>
      <c r="T324" s="3" t="str">
        <f t="shared" si="35"/>
        <v>documentary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0"/>
        <v>42725.124305555553</v>
      </c>
      <c r="K325">
        <v>1479886966</v>
      </c>
      <c r="L325" s="9">
        <f t="shared" si="3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12">
        <f t="shared" si="32"/>
        <v>123</v>
      </c>
      <c r="R325">
        <f t="shared" si="33"/>
        <v>16812</v>
      </c>
      <c r="S325" t="str">
        <f t="shared" si="34"/>
        <v>film &amp; video</v>
      </c>
      <c r="T325" s="3" t="str">
        <f t="shared" si="35"/>
        <v>documentary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0"/>
        <v>42217.417916666665</v>
      </c>
      <c r="K326">
        <v>1435590108</v>
      </c>
      <c r="L326" s="9">
        <f t="shared" si="3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12">
        <f t="shared" si="32"/>
        <v>102</v>
      </c>
      <c r="R326">
        <f t="shared" si="33"/>
        <v>7641</v>
      </c>
      <c r="S326" t="str">
        <f t="shared" si="34"/>
        <v>film &amp; video</v>
      </c>
      <c r="T326" s="3" t="str">
        <f t="shared" si="35"/>
        <v>documentary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0"/>
        <v>42723.979548611103</v>
      </c>
      <c r="K327">
        <v>1479184233</v>
      </c>
      <c r="L327" s="9">
        <f t="shared" si="3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12">
        <f t="shared" si="32"/>
        <v>104</v>
      </c>
      <c r="R327">
        <f t="shared" si="33"/>
        <v>30417</v>
      </c>
      <c r="S327" t="str">
        <f t="shared" si="34"/>
        <v>film &amp; video</v>
      </c>
      <c r="T327" s="3" t="str">
        <f t="shared" si="35"/>
        <v>documentary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0"/>
        <v>42808.747916666667</v>
      </c>
      <c r="K328">
        <v>1486625606</v>
      </c>
      <c r="L328" s="9">
        <f t="shared" si="3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12">
        <f t="shared" si="32"/>
        <v>113</v>
      </c>
      <c r="R328">
        <f t="shared" si="33"/>
        <v>110796.3</v>
      </c>
      <c r="S328" t="str">
        <f t="shared" si="34"/>
        <v>film &amp; video</v>
      </c>
      <c r="T328" s="3" t="str">
        <f t="shared" si="35"/>
        <v>documentary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0"/>
        <v>42085.124999999993</v>
      </c>
      <c r="K329">
        <v>1424669929</v>
      </c>
      <c r="L329" s="9">
        <f t="shared" si="3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12">
        <f t="shared" si="32"/>
        <v>136</v>
      </c>
      <c r="R329">
        <f t="shared" si="33"/>
        <v>87425.3</v>
      </c>
      <c r="S329" t="str">
        <f t="shared" si="34"/>
        <v>film &amp; video</v>
      </c>
      <c r="T329" s="3" t="str">
        <f t="shared" si="35"/>
        <v>documentary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0"/>
        <v>42308.958333333336</v>
      </c>
      <c r="K330">
        <v>1443739388</v>
      </c>
      <c r="L330" s="9">
        <f t="shared" si="3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12">
        <f t="shared" si="32"/>
        <v>104</v>
      </c>
      <c r="R330">
        <f t="shared" si="33"/>
        <v>41583.4</v>
      </c>
      <c r="S330" t="str">
        <f t="shared" si="34"/>
        <v>film &amp; video</v>
      </c>
      <c r="T330" s="3" t="str">
        <f t="shared" si="35"/>
        <v>documentary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0"/>
        <v>42314.958333333336</v>
      </c>
      <c r="K331">
        <v>1444821127</v>
      </c>
      <c r="L331" s="9">
        <f t="shared" si="3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12">
        <f t="shared" si="32"/>
        <v>106</v>
      </c>
      <c r="R331">
        <f t="shared" si="33"/>
        <v>44130.400000000001</v>
      </c>
      <c r="S331" t="str">
        <f t="shared" si="34"/>
        <v>film &amp; video</v>
      </c>
      <c r="T331" s="3" t="str">
        <f t="shared" si="35"/>
        <v>documentary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0"/>
        <v>41410.957638888889</v>
      </c>
      <c r="K332">
        <v>1366028563</v>
      </c>
      <c r="L332" s="9">
        <f t="shared" si="3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12">
        <f t="shared" si="32"/>
        <v>102</v>
      </c>
      <c r="R332">
        <f t="shared" si="33"/>
        <v>23095</v>
      </c>
      <c r="S332" t="str">
        <f t="shared" si="34"/>
        <v>film &amp; video</v>
      </c>
      <c r="T332" s="3" t="str">
        <f t="shared" si="35"/>
        <v>documentary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0"/>
        <v>42538.373078703698</v>
      </c>
      <c r="K333">
        <v>1463493434</v>
      </c>
      <c r="L333" s="9">
        <f t="shared" si="3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12">
        <f t="shared" si="32"/>
        <v>107</v>
      </c>
      <c r="R333">
        <f t="shared" si="33"/>
        <v>39141</v>
      </c>
      <c r="S333" t="str">
        <f t="shared" si="34"/>
        <v>film &amp; video</v>
      </c>
      <c r="T333" s="3" t="str">
        <f t="shared" si="35"/>
        <v>documentary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0"/>
        <v>42305.124999999993</v>
      </c>
      <c r="K334">
        <v>1442420377</v>
      </c>
      <c r="L334" s="9">
        <f t="shared" si="3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12">
        <f t="shared" si="32"/>
        <v>113</v>
      </c>
      <c r="R334">
        <f t="shared" si="33"/>
        <v>77828.5</v>
      </c>
      <c r="S334" t="str">
        <f t="shared" si="34"/>
        <v>film &amp; video</v>
      </c>
      <c r="T334" s="3" t="str">
        <f t="shared" si="35"/>
        <v>documentary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0"/>
        <v>42467.386469907404</v>
      </c>
      <c r="K335">
        <v>1457450191</v>
      </c>
      <c r="L335" s="9">
        <f t="shared" si="3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12">
        <f t="shared" si="32"/>
        <v>125</v>
      </c>
      <c r="R335">
        <f t="shared" si="33"/>
        <v>81553</v>
      </c>
      <c r="S335" t="str">
        <f t="shared" si="34"/>
        <v>film &amp; video</v>
      </c>
      <c r="T335" s="3" t="str">
        <f t="shared" si="35"/>
        <v>documentary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0"/>
        <v>42139.583333333336</v>
      </c>
      <c r="K336">
        <v>1428423757</v>
      </c>
      <c r="L336" s="9">
        <f t="shared" si="3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12">
        <f t="shared" si="32"/>
        <v>101</v>
      </c>
      <c r="R336">
        <f t="shared" si="33"/>
        <v>30105</v>
      </c>
      <c r="S336" t="str">
        <f t="shared" si="34"/>
        <v>film &amp; video</v>
      </c>
      <c r="T336" s="3" t="str">
        <f t="shared" si="35"/>
        <v>documentary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0"/>
        <v>42132.708333333336</v>
      </c>
      <c r="K337">
        <v>1428428515</v>
      </c>
      <c r="L337" s="9">
        <f t="shared" si="3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12">
        <f t="shared" si="32"/>
        <v>103</v>
      </c>
      <c r="R337">
        <f t="shared" si="33"/>
        <v>9427</v>
      </c>
      <c r="S337" t="str">
        <f t="shared" si="34"/>
        <v>film &amp; video</v>
      </c>
      <c r="T337" s="3" t="str">
        <f t="shared" si="35"/>
        <v>documentary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0"/>
        <v>42321.429606481477</v>
      </c>
      <c r="K338">
        <v>1444832318</v>
      </c>
      <c r="L338" s="9">
        <f t="shared" si="3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12">
        <f t="shared" si="32"/>
        <v>117</v>
      </c>
      <c r="R338">
        <f t="shared" si="33"/>
        <v>18972.39</v>
      </c>
      <c r="S338" t="str">
        <f t="shared" si="34"/>
        <v>film &amp; video</v>
      </c>
      <c r="T338" s="3" t="str">
        <f t="shared" si="35"/>
        <v>documentary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0"/>
        <v>42076.878564814811</v>
      </c>
      <c r="K339">
        <v>1423710308</v>
      </c>
      <c r="L339" s="9">
        <f t="shared" si="3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12">
        <f t="shared" si="32"/>
        <v>101</v>
      </c>
      <c r="R339">
        <f t="shared" si="33"/>
        <v>16122.414999999999</v>
      </c>
      <c r="S339" t="str">
        <f t="shared" si="34"/>
        <v>film &amp; video</v>
      </c>
      <c r="T339" s="3" t="str">
        <f t="shared" si="35"/>
        <v>documentary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0"/>
        <v>42615.833333333336</v>
      </c>
      <c r="K340">
        <v>1468001290</v>
      </c>
      <c r="L340" s="9">
        <f t="shared" si="3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12">
        <f t="shared" si="32"/>
        <v>110</v>
      </c>
      <c r="R340">
        <f t="shared" si="33"/>
        <v>9777.5450000000001</v>
      </c>
      <c r="S340" t="str">
        <f t="shared" si="34"/>
        <v>film &amp; video</v>
      </c>
      <c r="T340" s="3" t="str">
        <f t="shared" si="35"/>
        <v>documentary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0"/>
        <v>42123.551712962959</v>
      </c>
      <c r="K341">
        <v>1427739268</v>
      </c>
      <c r="L341" s="9">
        <f t="shared" si="3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12">
        <f t="shared" si="32"/>
        <v>108</v>
      </c>
      <c r="R341">
        <f t="shared" si="33"/>
        <v>11502.52</v>
      </c>
      <c r="S341" t="str">
        <f t="shared" si="34"/>
        <v>film &amp; video</v>
      </c>
      <c r="T341" s="3" t="str">
        <f t="shared" si="35"/>
        <v>documentary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0"/>
        <v>42802.666666666664</v>
      </c>
      <c r="K342">
        <v>1486397007</v>
      </c>
      <c r="L342" s="9">
        <f t="shared" si="3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12">
        <f t="shared" si="32"/>
        <v>125</v>
      </c>
      <c r="R342">
        <f t="shared" si="33"/>
        <v>25121.5</v>
      </c>
      <c r="S342" t="str">
        <f t="shared" si="34"/>
        <v>film &amp; video</v>
      </c>
      <c r="T342" s="3" t="str">
        <f t="shared" si="35"/>
        <v>documentary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0"/>
        <v>41912.957638888889</v>
      </c>
      <c r="K343">
        <v>1410555998</v>
      </c>
      <c r="L343" s="9">
        <f t="shared" si="3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12">
        <f t="shared" si="32"/>
        <v>107</v>
      </c>
      <c r="R343">
        <f t="shared" si="33"/>
        <v>23746.5</v>
      </c>
      <c r="S343" t="str">
        <f t="shared" si="34"/>
        <v>film &amp; video</v>
      </c>
      <c r="T343" s="3" t="str">
        <f t="shared" si="35"/>
        <v>documentary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0"/>
        <v>42489.572511574072</v>
      </c>
      <c r="K344">
        <v>1459363465</v>
      </c>
      <c r="L344" s="9">
        <f t="shared" si="3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12">
        <f t="shared" si="32"/>
        <v>100</v>
      </c>
      <c r="R344">
        <f t="shared" si="33"/>
        <v>29468.26</v>
      </c>
      <c r="S344" t="str">
        <f t="shared" si="34"/>
        <v>film &amp; video</v>
      </c>
      <c r="T344" s="3" t="str">
        <f t="shared" si="35"/>
        <v>documentary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0"/>
        <v>41956.916666666664</v>
      </c>
      <c r="K345">
        <v>1413308545</v>
      </c>
      <c r="L345" s="9">
        <f t="shared" si="3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12">
        <f t="shared" si="32"/>
        <v>102</v>
      </c>
      <c r="R345">
        <f t="shared" si="33"/>
        <v>42905.055</v>
      </c>
      <c r="S345" t="str">
        <f t="shared" si="34"/>
        <v>film &amp; video</v>
      </c>
      <c r="T345" s="3" t="str">
        <f t="shared" si="35"/>
        <v>documentary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0"/>
        <v>42155.888888888883</v>
      </c>
      <c r="K346">
        <v>1429312694</v>
      </c>
      <c r="L346" s="9">
        <f t="shared" si="3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12">
        <f t="shared" si="32"/>
        <v>102</v>
      </c>
      <c r="R346">
        <f t="shared" si="33"/>
        <v>32403.294999999998</v>
      </c>
      <c r="S346" t="str">
        <f t="shared" si="34"/>
        <v>film &amp; video</v>
      </c>
      <c r="T346" s="3" t="str">
        <f t="shared" si="35"/>
        <v>documentary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0"/>
        <v>42144.735995370364</v>
      </c>
      <c r="K347">
        <v>1429569590</v>
      </c>
      <c r="L347" s="9">
        <f t="shared" si="3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12">
        <f t="shared" si="32"/>
        <v>123</v>
      </c>
      <c r="R347">
        <f t="shared" si="33"/>
        <v>26036.5</v>
      </c>
      <c r="S347" t="str">
        <f t="shared" si="34"/>
        <v>film &amp; video</v>
      </c>
      <c r="T347" s="3" t="str">
        <f t="shared" si="35"/>
        <v>documentary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0"/>
        <v>42291.291909722218</v>
      </c>
      <c r="K348">
        <v>1442232021</v>
      </c>
      <c r="L348" s="9">
        <f t="shared" si="3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12">
        <f t="shared" si="32"/>
        <v>170</v>
      </c>
      <c r="R348">
        <f t="shared" si="33"/>
        <v>17451.940000000002</v>
      </c>
      <c r="S348" t="str">
        <f t="shared" si="34"/>
        <v>film &amp; video</v>
      </c>
      <c r="T348" s="3" t="str">
        <f t="shared" si="35"/>
        <v>documentary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0"/>
        <v>42322.32880787037</v>
      </c>
      <c r="K349">
        <v>1444910009</v>
      </c>
      <c r="L349" s="9">
        <f t="shared" si="3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12">
        <f t="shared" si="32"/>
        <v>112</v>
      </c>
      <c r="R349">
        <f t="shared" si="33"/>
        <v>30832.54</v>
      </c>
      <c r="S349" t="str">
        <f t="shared" si="34"/>
        <v>film &amp; video</v>
      </c>
      <c r="T349" s="3" t="str">
        <f t="shared" si="35"/>
        <v>documentary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0"/>
        <v>42237.378657407404</v>
      </c>
      <c r="K350">
        <v>1437573916</v>
      </c>
      <c r="L350" s="9">
        <f t="shared" si="3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12">
        <f t="shared" si="32"/>
        <v>103</v>
      </c>
      <c r="R350">
        <f t="shared" si="33"/>
        <v>27468.1</v>
      </c>
      <c r="S350" t="str">
        <f t="shared" si="34"/>
        <v>film &amp; video</v>
      </c>
      <c r="T350" s="3" t="str">
        <f t="shared" si="35"/>
        <v>documentary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0"/>
        <v>42790.290601851848</v>
      </c>
      <c r="K351">
        <v>1485345508</v>
      </c>
      <c r="L351" s="9">
        <f t="shared" si="3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12">
        <f t="shared" si="32"/>
        <v>107</v>
      </c>
      <c r="R351">
        <f t="shared" si="33"/>
        <v>11153.59</v>
      </c>
      <c r="S351" t="str">
        <f t="shared" si="34"/>
        <v>film &amp; video</v>
      </c>
      <c r="T351" s="3" t="str">
        <f t="shared" si="35"/>
        <v>documentary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0"/>
        <v>42623.957638888889</v>
      </c>
      <c r="K352">
        <v>1470274509</v>
      </c>
      <c r="L352" s="9">
        <f t="shared" si="3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12">
        <f t="shared" si="32"/>
        <v>115</v>
      </c>
      <c r="R352">
        <f t="shared" si="33"/>
        <v>20348.59</v>
      </c>
      <c r="S352" t="str">
        <f t="shared" si="34"/>
        <v>film &amp; video</v>
      </c>
      <c r="T352" s="3" t="str">
        <f t="shared" si="35"/>
        <v>documentary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0"/>
        <v>42467.714745370373</v>
      </c>
      <c r="K353">
        <v>1456614554</v>
      </c>
      <c r="L353" s="9">
        <f t="shared" si="3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12">
        <f t="shared" si="32"/>
        <v>127</v>
      </c>
      <c r="R353">
        <f t="shared" si="33"/>
        <v>35993</v>
      </c>
      <c r="S353" t="str">
        <f t="shared" si="34"/>
        <v>film &amp; video</v>
      </c>
      <c r="T353" s="3" t="str">
        <f t="shared" si="35"/>
        <v>documentary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0"/>
        <v>41919.959120370368</v>
      </c>
      <c r="K354">
        <v>1410148868</v>
      </c>
      <c r="L354" s="9">
        <f t="shared" si="3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12">
        <f t="shared" si="32"/>
        <v>117</v>
      </c>
      <c r="R354">
        <f t="shared" si="33"/>
        <v>27476</v>
      </c>
      <c r="S354" t="str">
        <f t="shared" si="34"/>
        <v>film &amp; video</v>
      </c>
      <c r="T354" s="3" t="str">
        <f t="shared" si="35"/>
        <v>documentary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0"/>
        <v>42327.625219907401</v>
      </c>
      <c r="K355">
        <v>1445367619</v>
      </c>
      <c r="L355" s="9">
        <f t="shared" si="3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12">
        <f t="shared" si="32"/>
        <v>109</v>
      </c>
      <c r="R355">
        <f t="shared" si="33"/>
        <v>37558.089999999997</v>
      </c>
      <c r="S355" t="str">
        <f t="shared" si="34"/>
        <v>film &amp; video</v>
      </c>
      <c r="T355" s="3" t="str">
        <f t="shared" si="35"/>
        <v>documentary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0"/>
        <v>42468.577789351846</v>
      </c>
      <c r="K356">
        <v>1457553121</v>
      </c>
      <c r="L356" s="9">
        <f t="shared" si="3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12">
        <f t="shared" si="32"/>
        <v>104</v>
      </c>
      <c r="R356">
        <f t="shared" si="33"/>
        <v>33549.089999999997</v>
      </c>
      <c r="S356" t="str">
        <f t="shared" si="34"/>
        <v>film &amp; video</v>
      </c>
      <c r="T356" s="3" t="str">
        <f t="shared" si="35"/>
        <v>documentary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0"/>
        <v>41974.127245370364</v>
      </c>
      <c r="K357">
        <v>1414738994</v>
      </c>
      <c r="L357" s="9">
        <f t="shared" si="3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12">
        <f t="shared" si="32"/>
        <v>116</v>
      </c>
      <c r="R357">
        <f t="shared" si="33"/>
        <v>22164</v>
      </c>
      <c r="S357" t="str">
        <f t="shared" si="34"/>
        <v>film &amp; video</v>
      </c>
      <c r="T357" s="3" t="str">
        <f t="shared" si="35"/>
        <v>documentary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0"/>
        <v>42445.553159722222</v>
      </c>
      <c r="K358">
        <v>1455563793</v>
      </c>
      <c r="L358" s="9">
        <f t="shared" si="3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12">
        <f t="shared" si="32"/>
        <v>103</v>
      </c>
      <c r="R358">
        <f t="shared" si="33"/>
        <v>24195.965</v>
      </c>
      <c r="S358" t="str">
        <f t="shared" si="34"/>
        <v>film &amp; video</v>
      </c>
      <c r="T358" s="3" t="str">
        <f t="shared" si="35"/>
        <v>documentary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0"/>
        <v>42118.01385416666</v>
      </c>
      <c r="K359">
        <v>1426396797</v>
      </c>
      <c r="L359" s="9">
        <f t="shared" si="3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12">
        <f t="shared" si="32"/>
        <v>174</v>
      </c>
      <c r="R359">
        <f t="shared" si="33"/>
        <v>16900.965</v>
      </c>
      <c r="S359" t="str">
        <f t="shared" si="34"/>
        <v>film &amp; video</v>
      </c>
      <c r="T359" s="3" t="str">
        <f t="shared" si="35"/>
        <v>documentary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0"/>
        <v>42536.416666666664</v>
      </c>
      <c r="K360">
        <v>1463517521</v>
      </c>
      <c r="L360" s="9">
        <f t="shared" si="3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12">
        <f t="shared" si="32"/>
        <v>103</v>
      </c>
      <c r="R360">
        <f t="shared" si="33"/>
        <v>38822</v>
      </c>
      <c r="S360" t="str">
        <f t="shared" si="34"/>
        <v>film &amp; video</v>
      </c>
      <c r="T360" s="3" t="str">
        <f t="shared" si="35"/>
        <v>documentary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0"/>
        <v>41957.008333333331</v>
      </c>
      <c r="K361">
        <v>1414028490</v>
      </c>
      <c r="L361" s="9">
        <f t="shared" si="3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12">
        <f t="shared" si="32"/>
        <v>105</v>
      </c>
      <c r="R361">
        <f t="shared" si="33"/>
        <v>38459.5</v>
      </c>
      <c r="S361" t="str">
        <f t="shared" si="34"/>
        <v>film &amp; video</v>
      </c>
      <c r="T361" s="3" t="str">
        <f t="shared" si="35"/>
        <v>documentary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0"/>
        <v>42207.924305555549</v>
      </c>
      <c r="K362">
        <v>1433799180</v>
      </c>
      <c r="L362" s="9">
        <f t="shared" si="3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12">
        <f t="shared" si="32"/>
        <v>101</v>
      </c>
      <c r="R362">
        <f t="shared" si="33"/>
        <v>18770</v>
      </c>
      <c r="S362" t="str">
        <f t="shared" si="34"/>
        <v>film &amp; video</v>
      </c>
      <c r="T362" s="3" t="str">
        <f t="shared" si="35"/>
        <v>documentary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0"/>
        <v>41965.834560185183</v>
      </c>
      <c r="K363">
        <v>1414108906</v>
      </c>
      <c r="L363" s="9">
        <f t="shared" si="3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12">
        <f t="shared" si="32"/>
        <v>111</v>
      </c>
      <c r="R363">
        <f t="shared" si="33"/>
        <v>25520.974999999999</v>
      </c>
      <c r="S363" t="str">
        <f t="shared" si="34"/>
        <v>film &amp; video</v>
      </c>
      <c r="T363" s="3" t="str">
        <f t="shared" si="35"/>
        <v>documentary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0"/>
        <v>41858.791666666664</v>
      </c>
      <c r="K364">
        <v>1405573391</v>
      </c>
      <c r="L364" s="9">
        <f t="shared" si="3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12">
        <f t="shared" si="32"/>
        <v>124</v>
      </c>
      <c r="R364">
        <f t="shared" si="33"/>
        <v>25438.474999999999</v>
      </c>
      <c r="S364" t="str">
        <f t="shared" si="34"/>
        <v>film &amp; video</v>
      </c>
      <c r="T364" s="3" t="str">
        <f t="shared" si="35"/>
        <v>documentary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0"/>
        <v>40300.598611111105</v>
      </c>
      <c r="K365">
        <v>1268934736</v>
      </c>
      <c r="L365" s="9">
        <f t="shared" si="3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12">
        <f t="shared" si="32"/>
        <v>101</v>
      </c>
      <c r="R365">
        <f t="shared" si="33"/>
        <v>10522</v>
      </c>
      <c r="S365" t="str">
        <f t="shared" si="34"/>
        <v>film &amp; video</v>
      </c>
      <c r="T365" s="3" t="str">
        <f t="shared" si="35"/>
        <v>documentary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0"/>
        <v>41810.957638888889</v>
      </c>
      <c r="K366">
        <v>1400704672</v>
      </c>
      <c r="L366" s="9">
        <f t="shared" si="3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12">
        <f t="shared" si="32"/>
        <v>110</v>
      </c>
      <c r="R366">
        <f t="shared" si="33"/>
        <v>8377.65</v>
      </c>
      <c r="S366" t="str">
        <f t="shared" si="34"/>
        <v>film &amp; video</v>
      </c>
      <c r="T366" s="3" t="str">
        <f t="shared" si="35"/>
        <v>documentary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0"/>
        <v>41698.398136574069</v>
      </c>
      <c r="K367">
        <v>1391005999</v>
      </c>
      <c r="L367" s="9">
        <f t="shared" si="3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12">
        <f t="shared" si="32"/>
        <v>104</v>
      </c>
      <c r="R367">
        <f t="shared" si="33"/>
        <v>11653.65</v>
      </c>
      <c r="S367" t="str">
        <f t="shared" si="34"/>
        <v>film &amp; video</v>
      </c>
      <c r="T367" s="3" t="str">
        <f t="shared" si="35"/>
        <v>documentary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0"/>
        <v>41049.584699074076</v>
      </c>
      <c r="K368">
        <v>1334948518</v>
      </c>
      <c r="L368" s="9">
        <f t="shared" si="3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12">
        <f t="shared" si="32"/>
        <v>101</v>
      </c>
      <c r="R368">
        <f t="shared" si="33"/>
        <v>27048</v>
      </c>
      <c r="S368" t="str">
        <f t="shared" si="34"/>
        <v>film &amp; video</v>
      </c>
      <c r="T368" s="3" t="str">
        <f t="shared" si="35"/>
        <v>documentary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0"/>
        <v>41394.999305555553</v>
      </c>
      <c r="K369">
        <v>1363960278</v>
      </c>
      <c r="L369" s="9">
        <f t="shared" si="3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12">
        <f t="shared" si="32"/>
        <v>103</v>
      </c>
      <c r="R369">
        <f t="shared" si="33"/>
        <v>24417.505000000001</v>
      </c>
      <c r="S369" t="str">
        <f t="shared" si="34"/>
        <v>film &amp; video</v>
      </c>
      <c r="T369" s="3" t="str">
        <f t="shared" si="35"/>
        <v>documentary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0"/>
        <v>42078.355578703697</v>
      </c>
      <c r="K370">
        <v>1423405922</v>
      </c>
      <c r="L370" s="9">
        <f t="shared" si="3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12">
        <f t="shared" si="32"/>
        <v>104</v>
      </c>
      <c r="R370">
        <f t="shared" si="33"/>
        <v>11674.505000000001</v>
      </c>
      <c r="S370" t="str">
        <f t="shared" si="34"/>
        <v>film &amp; video</v>
      </c>
      <c r="T370" s="3" t="str">
        <f t="shared" si="35"/>
        <v>documentary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0"/>
        <v>40923.3433912037</v>
      </c>
      <c r="K371">
        <v>1324041269</v>
      </c>
      <c r="L371" s="9">
        <f t="shared" si="3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12">
        <f t="shared" si="32"/>
        <v>110</v>
      </c>
      <c r="R371">
        <f t="shared" si="33"/>
        <v>10087.06</v>
      </c>
      <c r="S371" t="str">
        <f t="shared" si="34"/>
        <v>film &amp; video</v>
      </c>
      <c r="T371" s="3" t="str">
        <f t="shared" si="35"/>
        <v>documentary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0"/>
        <v>42741.586805555555</v>
      </c>
      <c r="K372">
        <v>1481137500</v>
      </c>
      <c r="L372" s="9">
        <f t="shared" si="3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12">
        <f t="shared" si="32"/>
        <v>122</v>
      </c>
      <c r="R372">
        <f t="shared" si="33"/>
        <v>18832.560000000001</v>
      </c>
      <c r="S372" t="str">
        <f t="shared" si="34"/>
        <v>film &amp; video</v>
      </c>
      <c r="T372" s="3" t="str">
        <f t="shared" si="35"/>
        <v>documentary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0"/>
        <v>41306.559479166666</v>
      </c>
      <c r="K373">
        <v>1355855139</v>
      </c>
      <c r="L373" s="9">
        <f t="shared" si="3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12">
        <f t="shared" si="32"/>
        <v>114</v>
      </c>
      <c r="R373">
        <f t="shared" si="33"/>
        <v>100879</v>
      </c>
      <c r="S373" t="str">
        <f t="shared" si="34"/>
        <v>film &amp; video</v>
      </c>
      <c r="T373" s="3" t="str">
        <f t="shared" si="35"/>
        <v>documentary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0"/>
        <v>42465.458333333336</v>
      </c>
      <c r="K374">
        <v>1456408244</v>
      </c>
      <c r="L374" s="9">
        <f t="shared" si="3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12">
        <f t="shared" si="32"/>
        <v>125</v>
      </c>
      <c r="R374">
        <f t="shared" si="33"/>
        <v>85814.5</v>
      </c>
      <c r="S374" t="str">
        <f t="shared" si="34"/>
        <v>film &amp; video</v>
      </c>
      <c r="T374" s="3" t="str">
        <f t="shared" si="35"/>
        <v>documentary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0"/>
        <v>41108.703680555554</v>
      </c>
      <c r="K375">
        <v>1340056398</v>
      </c>
      <c r="L375" s="9">
        <f t="shared" si="3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12">
        <f t="shared" si="32"/>
        <v>107</v>
      </c>
      <c r="R375">
        <f t="shared" si="33"/>
        <v>4188</v>
      </c>
      <c r="S375" t="str">
        <f t="shared" si="34"/>
        <v>film &amp; video</v>
      </c>
      <c r="T375" s="3" t="str">
        <f t="shared" si="35"/>
        <v>documentary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0"/>
        <v>40802.680914351848</v>
      </c>
      <c r="K376">
        <v>1312320031</v>
      </c>
      <c r="L376" s="9">
        <f t="shared" si="3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12">
        <f t="shared" si="32"/>
        <v>131</v>
      </c>
      <c r="R376">
        <f t="shared" si="33"/>
        <v>7919.5</v>
      </c>
      <c r="S376" t="str">
        <f t="shared" si="34"/>
        <v>film &amp; video</v>
      </c>
      <c r="T376" s="3" t="str">
        <f t="shared" si="35"/>
        <v>documentary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0"/>
        <v>41699.512499999997</v>
      </c>
      <c r="K377">
        <v>1390088311</v>
      </c>
      <c r="L377" s="9">
        <f t="shared" si="3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12">
        <f t="shared" si="32"/>
        <v>120</v>
      </c>
      <c r="R377">
        <f t="shared" si="33"/>
        <v>4219.5</v>
      </c>
      <c r="S377" t="str">
        <f t="shared" si="34"/>
        <v>film &amp; video</v>
      </c>
      <c r="T377" s="3" t="str">
        <f t="shared" si="35"/>
        <v>documentary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0"/>
        <v>42607.244398148141</v>
      </c>
      <c r="K378">
        <v>1469443916</v>
      </c>
      <c r="L378" s="9">
        <f t="shared" si="3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12">
        <f t="shared" si="32"/>
        <v>106</v>
      </c>
      <c r="R378">
        <f t="shared" si="33"/>
        <v>1598</v>
      </c>
      <c r="S378" t="str">
        <f t="shared" si="34"/>
        <v>film &amp; video</v>
      </c>
      <c r="T378" s="3" t="str">
        <f t="shared" si="35"/>
        <v>documentary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0"/>
        <v>42322.084027777775</v>
      </c>
      <c r="K379">
        <v>1444888868</v>
      </c>
      <c r="L379" s="9">
        <f t="shared" si="3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12">
        <f t="shared" si="32"/>
        <v>114</v>
      </c>
      <c r="R379">
        <f t="shared" si="33"/>
        <v>8162</v>
      </c>
      <c r="S379" t="str">
        <f t="shared" si="34"/>
        <v>film &amp; video</v>
      </c>
      <c r="T379" s="3" t="str">
        <f t="shared" si="35"/>
        <v>documentary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0"/>
        <v>42394.786111111105</v>
      </c>
      <c r="K380">
        <v>1451655808</v>
      </c>
      <c r="L380" s="9">
        <f t="shared" si="3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12">
        <f t="shared" si="32"/>
        <v>112</v>
      </c>
      <c r="R380">
        <f t="shared" si="33"/>
        <v>8540.5</v>
      </c>
      <c r="S380" t="str">
        <f t="shared" si="34"/>
        <v>film &amp; video</v>
      </c>
      <c r="T380" s="3" t="str">
        <f t="shared" si="35"/>
        <v>documentary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0"/>
        <v>41032.479999999996</v>
      </c>
      <c r="K381">
        <v>1332174672</v>
      </c>
      <c r="L381" s="9">
        <f t="shared" si="3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12">
        <f t="shared" si="32"/>
        <v>116</v>
      </c>
      <c r="R381">
        <f t="shared" si="33"/>
        <v>10382.5</v>
      </c>
      <c r="S381" t="str">
        <f t="shared" si="34"/>
        <v>film &amp; video</v>
      </c>
      <c r="T381" s="3" t="str">
        <f t="shared" si="35"/>
        <v>documentary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0"/>
        <v>42392.511481481481</v>
      </c>
      <c r="K382">
        <v>1451409392</v>
      </c>
      <c r="L382" s="9">
        <f t="shared" si="3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12">
        <f t="shared" si="32"/>
        <v>142</v>
      </c>
      <c r="R382">
        <f t="shared" si="33"/>
        <v>11536</v>
      </c>
      <c r="S382" t="str">
        <f t="shared" si="34"/>
        <v>film &amp; video</v>
      </c>
      <c r="T382" s="3" t="str">
        <f t="shared" si="35"/>
        <v>documentary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0"/>
        <v>41120</v>
      </c>
      <c r="K383">
        <v>1340642717</v>
      </c>
      <c r="L383" s="9">
        <f t="shared" si="3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12">
        <f t="shared" si="32"/>
        <v>105</v>
      </c>
      <c r="R383">
        <f t="shared" si="33"/>
        <v>15921.25</v>
      </c>
      <c r="S383" t="str">
        <f t="shared" si="34"/>
        <v>film &amp; video</v>
      </c>
      <c r="T383" s="3" t="str">
        <f t="shared" si="35"/>
        <v>documentary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0"/>
        <v>41158.501157407409</v>
      </c>
      <c r="K384">
        <v>1345741300</v>
      </c>
      <c r="L384" s="9">
        <f t="shared" si="3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12">
        <f t="shared" si="32"/>
        <v>256</v>
      </c>
      <c r="R384">
        <f t="shared" si="33"/>
        <v>13858.75</v>
      </c>
      <c r="S384" t="str">
        <f t="shared" si="34"/>
        <v>film &amp; video</v>
      </c>
      <c r="T384" s="3" t="str">
        <f t="shared" si="35"/>
        <v>documentary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0"/>
        <v>41777.90924768518</v>
      </c>
      <c r="K385">
        <v>1398480559</v>
      </c>
      <c r="L385" s="9">
        <f t="shared" si="3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12">
        <f t="shared" si="32"/>
        <v>207</v>
      </c>
      <c r="R385">
        <f t="shared" si="33"/>
        <v>1800</v>
      </c>
      <c r="S385" t="str">
        <f t="shared" si="34"/>
        <v>film &amp; video</v>
      </c>
      <c r="T385" s="3" t="str">
        <f t="shared" si="35"/>
        <v>documentary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0"/>
        <v>42010.573460648149</v>
      </c>
      <c r="K386">
        <v>1417977947</v>
      </c>
      <c r="L386" s="9">
        <f t="shared" si="3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12">
        <f t="shared" si="32"/>
        <v>112</v>
      </c>
      <c r="R386">
        <f t="shared" si="33"/>
        <v>12243</v>
      </c>
      <c r="S386" t="str">
        <f t="shared" si="34"/>
        <v>film &amp; video</v>
      </c>
      <c r="T386" s="3" t="str">
        <f t="shared" si="35"/>
        <v>documentary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6">(I387/86400)+25569+(-5/24)</f>
        <v>41964.41783564815</v>
      </c>
      <c r="K387">
        <v>1413986501</v>
      </c>
      <c r="L387" s="9">
        <f t="shared" ref="L387:L450" si="3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12">
        <f t="shared" ref="Q387:Q450" si="38">ROUND(E387/D387*100,0)</f>
        <v>106</v>
      </c>
      <c r="R387">
        <f t="shared" ref="R387:R450" si="39">AVERAGE(E386:E387)</f>
        <v>24458.25</v>
      </c>
      <c r="S387" t="str">
        <f t="shared" ref="S387:S450" si="40">LEFT(P387,FIND("/",P387)-1)</f>
        <v>film &amp; video</v>
      </c>
      <c r="T387" s="3" t="str">
        <f t="shared" ref="T387:T450" si="41">RIGHT(P387,LEN(P387)-FIND("/",P387))</f>
        <v>documentary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6"/>
        <v>42226.742951388886</v>
      </c>
      <c r="K388">
        <v>1437950991</v>
      </c>
      <c r="L388" s="9">
        <f t="shared" si="3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12">
        <f t="shared" si="38"/>
        <v>100</v>
      </c>
      <c r="R388">
        <f t="shared" si="39"/>
        <v>13548.25</v>
      </c>
      <c r="S388" t="str">
        <f t="shared" si="40"/>
        <v>film &amp; video</v>
      </c>
      <c r="T388" s="3" t="str">
        <f t="shared" si="41"/>
        <v>documentary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6"/>
        <v>42231.041666666664</v>
      </c>
      <c r="K389">
        <v>1436976858</v>
      </c>
      <c r="L389" s="9">
        <f t="shared" si="3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12">
        <f t="shared" si="38"/>
        <v>214</v>
      </c>
      <c r="R389">
        <f t="shared" si="39"/>
        <v>40958.5</v>
      </c>
      <c r="S389" t="str">
        <f t="shared" si="40"/>
        <v>film &amp; video</v>
      </c>
      <c r="T389" s="3" t="str">
        <f t="shared" si="41"/>
        <v>documentary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6"/>
        <v>42578.86782407407</v>
      </c>
      <c r="K390">
        <v>1467078580</v>
      </c>
      <c r="L390" s="9">
        <f t="shared" si="3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12">
        <f t="shared" si="38"/>
        <v>126</v>
      </c>
      <c r="R390">
        <f t="shared" si="39"/>
        <v>43812</v>
      </c>
      <c r="S390" t="str">
        <f t="shared" si="40"/>
        <v>film &amp; video</v>
      </c>
      <c r="T390" s="3" t="str">
        <f t="shared" si="41"/>
        <v>documentary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6"/>
        <v>41705.749305555553</v>
      </c>
      <c r="K391">
        <v>1391477450</v>
      </c>
      <c r="L391" s="9">
        <f t="shared" si="3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12">
        <f t="shared" si="38"/>
        <v>182</v>
      </c>
      <c r="R391">
        <f t="shared" si="39"/>
        <v>64876.06</v>
      </c>
      <c r="S391" t="str">
        <f t="shared" si="40"/>
        <v>film &amp; video</v>
      </c>
      <c r="T391" s="3" t="str">
        <f t="shared" si="41"/>
        <v>documentary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6"/>
        <v>42131.828379629624</v>
      </c>
      <c r="K392">
        <v>1429318372</v>
      </c>
      <c r="L392" s="9">
        <f t="shared" si="3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12">
        <f t="shared" si="38"/>
        <v>100</v>
      </c>
      <c r="R392">
        <f t="shared" si="39"/>
        <v>62222.06</v>
      </c>
      <c r="S392" t="str">
        <f t="shared" si="40"/>
        <v>film &amp; video</v>
      </c>
      <c r="T392" s="3" t="str">
        <f t="shared" si="41"/>
        <v>documentary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6"/>
        <v>40894.832638888889</v>
      </c>
      <c r="K393">
        <v>1321578051</v>
      </c>
      <c r="L393" s="9">
        <f t="shared" si="3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12">
        <f t="shared" si="38"/>
        <v>101</v>
      </c>
      <c r="R393">
        <f t="shared" si="39"/>
        <v>10561</v>
      </c>
      <c r="S393" t="str">
        <f t="shared" si="40"/>
        <v>film &amp; video</v>
      </c>
      <c r="T393" s="3" t="str">
        <f t="shared" si="41"/>
        <v>documentary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6"/>
        <v>40793.916666666664</v>
      </c>
      <c r="K394">
        <v>1312823571</v>
      </c>
      <c r="L394" s="9">
        <f t="shared" si="3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12">
        <f t="shared" si="38"/>
        <v>101</v>
      </c>
      <c r="R394">
        <f t="shared" si="39"/>
        <v>19394.5</v>
      </c>
      <c r="S394" t="str">
        <f t="shared" si="40"/>
        <v>film &amp; video</v>
      </c>
      <c r="T394" s="3" t="str">
        <f t="shared" si="41"/>
        <v>documentary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6"/>
        <v>41557.500601851847</v>
      </c>
      <c r="K395">
        <v>1378746052</v>
      </c>
      <c r="L395" s="9">
        <f t="shared" si="3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12">
        <f t="shared" si="38"/>
        <v>110</v>
      </c>
      <c r="R395">
        <f t="shared" si="39"/>
        <v>36945</v>
      </c>
      <c r="S395" t="str">
        <f t="shared" si="40"/>
        <v>film &amp; video</v>
      </c>
      <c r="T395" s="3" t="str">
        <f t="shared" si="41"/>
        <v>documentary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6"/>
        <v>42477.568078703705</v>
      </c>
      <c r="K396">
        <v>1455737882</v>
      </c>
      <c r="L396" s="9">
        <f t="shared" si="3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12">
        <f t="shared" si="38"/>
        <v>112</v>
      </c>
      <c r="R396">
        <f t="shared" si="39"/>
        <v>30241</v>
      </c>
      <c r="S396" t="str">
        <f t="shared" si="40"/>
        <v>film &amp; video</v>
      </c>
      <c r="T396" s="3" t="str">
        <f t="shared" si="41"/>
        <v>documentary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6"/>
        <v>41026.688888888886</v>
      </c>
      <c r="K397">
        <v>1332452960</v>
      </c>
      <c r="L397" s="9">
        <f t="shared" si="3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12">
        <f t="shared" si="38"/>
        <v>108</v>
      </c>
      <c r="R397">
        <f t="shared" si="39"/>
        <v>8031.7250000000004</v>
      </c>
      <c r="S397" t="str">
        <f t="shared" si="40"/>
        <v>film &amp; video</v>
      </c>
      <c r="T397" s="3" t="str">
        <f t="shared" si="41"/>
        <v>documentary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6"/>
        <v>41097.356550925928</v>
      </c>
      <c r="K398">
        <v>1340372006</v>
      </c>
      <c r="L398" s="9">
        <f t="shared" si="3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12">
        <f t="shared" si="38"/>
        <v>107</v>
      </c>
      <c r="R398">
        <f t="shared" si="39"/>
        <v>13402.225</v>
      </c>
      <c r="S398" t="str">
        <f t="shared" si="40"/>
        <v>film &amp; video</v>
      </c>
      <c r="T398" s="3" t="str">
        <f t="shared" si="41"/>
        <v>documentary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6"/>
        <v>40421.947222222218</v>
      </c>
      <c r="K399">
        <v>1279651084</v>
      </c>
      <c r="L399" s="9">
        <f t="shared" si="3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12">
        <f t="shared" si="38"/>
        <v>104</v>
      </c>
      <c r="R399">
        <f t="shared" si="39"/>
        <v>14464.674999999999</v>
      </c>
      <c r="S399" t="str">
        <f t="shared" si="40"/>
        <v>film &amp; video</v>
      </c>
      <c r="T399" s="3" t="str">
        <f t="shared" si="41"/>
        <v>documentary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6"/>
        <v>42123.584791666661</v>
      </c>
      <c r="K400">
        <v>1426446126</v>
      </c>
      <c r="L400" s="9">
        <f t="shared" si="3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12">
        <f t="shared" si="38"/>
        <v>125</v>
      </c>
      <c r="R400">
        <f t="shared" si="39"/>
        <v>11158.174999999999</v>
      </c>
      <c r="S400" t="str">
        <f t="shared" si="40"/>
        <v>film &amp; video</v>
      </c>
      <c r="T400" s="3" t="str">
        <f t="shared" si="41"/>
        <v>documentary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6"/>
        <v>42718.291666666664</v>
      </c>
      <c r="K401">
        <v>1479070867</v>
      </c>
      <c r="L401" s="9">
        <f t="shared" si="3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12">
        <f t="shared" si="38"/>
        <v>107</v>
      </c>
      <c r="R401">
        <f t="shared" si="39"/>
        <v>15374</v>
      </c>
      <c r="S401" t="str">
        <f t="shared" si="40"/>
        <v>film &amp; video</v>
      </c>
      <c r="T401" s="3" t="str">
        <f t="shared" si="41"/>
        <v>documentary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6"/>
        <v>41775.9375</v>
      </c>
      <c r="K402">
        <v>1397661347</v>
      </c>
      <c r="L402" s="9">
        <f t="shared" si="3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12">
        <f t="shared" si="38"/>
        <v>112</v>
      </c>
      <c r="R402">
        <f t="shared" si="39"/>
        <v>16295.625</v>
      </c>
      <c r="S402" t="str">
        <f t="shared" si="40"/>
        <v>film &amp; video</v>
      </c>
      <c r="T402" s="3" t="str">
        <f t="shared" si="41"/>
        <v>documentary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6"/>
        <v>40762.633912037032</v>
      </c>
      <c r="K403">
        <v>1310155970</v>
      </c>
      <c r="L403" s="9">
        <f t="shared" si="3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12">
        <f t="shared" si="38"/>
        <v>104</v>
      </c>
      <c r="R403">
        <f t="shared" si="39"/>
        <v>31568.125</v>
      </c>
      <c r="S403" t="str">
        <f t="shared" si="40"/>
        <v>film &amp; video</v>
      </c>
      <c r="T403" s="3" t="str">
        <f t="shared" si="41"/>
        <v>documentary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6"/>
        <v>42313.372881944444</v>
      </c>
      <c r="K404">
        <v>1444913817</v>
      </c>
      <c r="L404" s="9">
        <f t="shared" si="3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12">
        <f t="shared" si="38"/>
        <v>142</v>
      </c>
      <c r="R404">
        <f t="shared" si="39"/>
        <v>27369.5</v>
      </c>
      <c r="S404" t="str">
        <f t="shared" si="40"/>
        <v>film &amp; video</v>
      </c>
      <c r="T404" s="3" t="str">
        <f t="shared" si="41"/>
        <v>documentary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6"/>
        <v>40765.088888888888</v>
      </c>
      <c r="K405">
        <v>1308900441</v>
      </c>
      <c r="L405" s="9">
        <f t="shared" si="3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12">
        <f t="shared" si="38"/>
        <v>105</v>
      </c>
      <c r="R405">
        <f t="shared" si="39"/>
        <v>4048</v>
      </c>
      <c r="S405" t="str">
        <f t="shared" si="40"/>
        <v>film &amp; video</v>
      </c>
      <c r="T405" s="3" t="str">
        <f t="shared" si="41"/>
        <v>documentary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6"/>
        <v>41675.75277777778</v>
      </c>
      <c r="K406">
        <v>1389107062</v>
      </c>
      <c r="L406" s="9">
        <f t="shared" si="3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12">
        <f t="shared" si="38"/>
        <v>103</v>
      </c>
      <c r="R406">
        <f t="shared" si="39"/>
        <v>20672.5</v>
      </c>
      <c r="S406" t="str">
        <f t="shared" si="40"/>
        <v>film &amp; video</v>
      </c>
      <c r="T406" s="3" t="str">
        <f t="shared" si="41"/>
        <v>documentary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6"/>
        <v>41703.876608796294</v>
      </c>
      <c r="K407">
        <v>1391479339</v>
      </c>
      <c r="L407" s="9">
        <f t="shared" si="3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12">
        <f t="shared" si="38"/>
        <v>108</v>
      </c>
      <c r="R407">
        <f t="shared" si="39"/>
        <v>19559</v>
      </c>
      <c r="S407" t="str">
        <f t="shared" si="40"/>
        <v>film &amp; video</v>
      </c>
      <c r="T407" s="3" t="str">
        <f t="shared" si="41"/>
        <v>documentary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6"/>
        <v>40672.040972222218</v>
      </c>
      <c r="K408">
        <v>1301975637</v>
      </c>
      <c r="L408" s="9">
        <f t="shared" si="3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12">
        <f t="shared" si="38"/>
        <v>108</v>
      </c>
      <c r="R408">
        <f t="shared" si="39"/>
        <v>3025.8649999999998</v>
      </c>
      <c r="S408" t="str">
        <f t="shared" si="40"/>
        <v>film &amp; video</v>
      </c>
      <c r="T408" s="3" t="str">
        <f t="shared" si="41"/>
        <v>documentary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6"/>
        <v>40866.704282407409</v>
      </c>
      <c r="K409">
        <v>1316552050</v>
      </c>
      <c r="L409" s="9">
        <f t="shared" si="3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12">
        <f t="shared" si="38"/>
        <v>102</v>
      </c>
      <c r="R409">
        <f t="shared" si="39"/>
        <v>2523.3649999999998</v>
      </c>
      <c r="S409" t="str">
        <f t="shared" si="40"/>
        <v>film &amp; video</v>
      </c>
      <c r="T409" s="3" t="str">
        <f t="shared" si="41"/>
        <v>documentary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6"/>
        <v>41583.569328703699</v>
      </c>
      <c r="K410">
        <v>1380217190</v>
      </c>
      <c r="L410" s="9">
        <f t="shared" si="3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12">
        <f t="shared" si="38"/>
        <v>101</v>
      </c>
      <c r="R410">
        <f t="shared" si="39"/>
        <v>4058.63</v>
      </c>
      <c r="S410" t="str">
        <f t="shared" si="40"/>
        <v>film &amp; video</v>
      </c>
      <c r="T410" s="3" t="str">
        <f t="shared" si="41"/>
        <v>documentary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6"/>
        <v>42573.654444444437</v>
      </c>
      <c r="K411">
        <v>1466628144</v>
      </c>
      <c r="L411" s="9">
        <f t="shared" si="3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12">
        <f t="shared" si="38"/>
        <v>137</v>
      </c>
      <c r="R411">
        <f t="shared" si="39"/>
        <v>3385.13</v>
      </c>
      <c r="S411" t="str">
        <f t="shared" si="40"/>
        <v>film &amp; video</v>
      </c>
      <c r="T411" s="3" t="str">
        <f t="shared" si="41"/>
        <v>documentary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6"/>
        <v>42173.773113425923</v>
      </c>
      <c r="K412">
        <v>1429486397</v>
      </c>
      <c r="L412" s="9">
        <f t="shared" si="37"/>
        <v>42113.77311342593</v>
      </c>
      <c r="M412" t="b">
        <v>0</v>
      </c>
      <c r="N412">
        <v>7</v>
      </c>
      <c r="O412" t="b">
        <v>1</v>
      </c>
      <c r="P412" t="s">
        <v>8269</v>
      </c>
      <c r="Q412" s="12">
        <f t="shared" si="38"/>
        <v>128</v>
      </c>
      <c r="R412">
        <f t="shared" si="39"/>
        <v>983.5</v>
      </c>
      <c r="S412" t="str">
        <f t="shared" si="40"/>
        <v>film &amp; video</v>
      </c>
      <c r="T412" s="3" t="str">
        <f t="shared" si="41"/>
        <v>documentary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6"/>
        <v>41630</v>
      </c>
      <c r="K413">
        <v>1384920804</v>
      </c>
      <c r="L413" s="9">
        <f t="shared" si="3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12">
        <f t="shared" si="38"/>
        <v>101</v>
      </c>
      <c r="R413">
        <f t="shared" si="39"/>
        <v>15799</v>
      </c>
      <c r="S413" t="str">
        <f t="shared" si="40"/>
        <v>film &amp; video</v>
      </c>
      <c r="T413" s="3" t="str">
        <f t="shared" si="41"/>
        <v>documentary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6"/>
        <v>41115.534467592588</v>
      </c>
      <c r="K414">
        <v>1341856178</v>
      </c>
      <c r="L414" s="9">
        <f t="shared" si="3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12">
        <f t="shared" si="38"/>
        <v>127</v>
      </c>
      <c r="R414">
        <f t="shared" si="39"/>
        <v>16743</v>
      </c>
      <c r="S414" t="str">
        <f t="shared" si="40"/>
        <v>film &amp; video</v>
      </c>
      <c r="T414" s="3" t="str">
        <f t="shared" si="41"/>
        <v>documentary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6"/>
        <v>41109.66910879629</v>
      </c>
      <c r="K415">
        <v>1340139811</v>
      </c>
      <c r="L415" s="9">
        <f t="shared" si="3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12">
        <f t="shared" si="38"/>
        <v>105</v>
      </c>
      <c r="R415">
        <f t="shared" si="39"/>
        <v>8311</v>
      </c>
      <c r="S415" t="str">
        <f t="shared" si="40"/>
        <v>film &amp; video</v>
      </c>
      <c r="T415" s="3" t="str">
        <f t="shared" si="41"/>
        <v>documentary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6"/>
        <v>41558.85491898148</v>
      </c>
      <c r="K416">
        <v>1378949465</v>
      </c>
      <c r="L416" s="9">
        <f t="shared" si="3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12">
        <f t="shared" si="38"/>
        <v>103</v>
      </c>
      <c r="R416">
        <f t="shared" si="39"/>
        <v>16239.5</v>
      </c>
      <c r="S416" t="str">
        <f t="shared" si="40"/>
        <v>film &amp; video</v>
      </c>
      <c r="T416" s="3" t="str">
        <f t="shared" si="41"/>
        <v>documentary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6"/>
        <v>41929.291666666664</v>
      </c>
      <c r="K417">
        <v>1411417602</v>
      </c>
      <c r="L417" s="9">
        <f t="shared" si="3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12">
        <f t="shared" si="38"/>
        <v>102</v>
      </c>
      <c r="R417">
        <f t="shared" si="39"/>
        <v>10229.030000000001</v>
      </c>
      <c r="S417" t="str">
        <f t="shared" si="40"/>
        <v>film &amp; video</v>
      </c>
      <c r="T417" s="3" t="str">
        <f t="shared" si="41"/>
        <v>documentary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6"/>
        <v>41678.187858796293</v>
      </c>
      <c r="K418">
        <v>1389259831</v>
      </c>
      <c r="L418" s="9">
        <f t="shared" si="3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12">
        <f t="shared" si="38"/>
        <v>120</v>
      </c>
      <c r="R418">
        <f t="shared" si="39"/>
        <v>1316.115</v>
      </c>
      <c r="S418" t="str">
        <f t="shared" si="40"/>
        <v>film &amp; video</v>
      </c>
      <c r="T418" s="3" t="str">
        <f t="shared" si="41"/>
        <v>documentary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6"/>
        <v>41371.981249999997</v>
      </c>
      <c r="K419">
        <v>1364426260</v>
      </c>
      <c r="L419" s="9">
        <f t="shared" si="3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12">
        <f t="shared" si="38"/>
        <v>100</v>
      </c>
      <c r="R419">
        <f t="shared" si="39"/>
        <v>5864.085</v>
      </c>
      <c r="S419" t="str">
        <f t="shared" si="40"/>
        <v>film &amp; video</v>
      </c>
      <c r="T419" s="3" t="str">
        <f t="shared" si="41"/>
        <v>documentary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6"/>
        <v>42208.07403935185</v>
      </c>
      <c r="K420">
        <v>1435041997</v>
      </c>
      <c r="L420" s="9">
        <f t="shared" si="3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12">
        <f t="shared" si="38"/>
        <v>101</v>
      </c>
      <c r="R420">
        <f t="shared" si="39"/>
        <v>16534</v>
      </c>
      <c r="S420" t="str">
        <f t="shared" si="40"/>
        <v>film &amp; video</v>
      </c>
      <c r="T420" s="3" t="str">
        <f t="shared" si="41"/>
        <v>documentary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6"/>
        <v>41454.634108796294</v>
      </c>
      <c r="K421">
        <v>1367352787</v>
      </c>
      <c r="L421" s="9">
        <f t="shared" si="3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12">
        <f t="shared" si="38"/>
        <v>100</v>
      </c>
      <c r="R421">
        <f t="shared" si="39"/>
        <v>15288.5</v>
      </c>
      <c r="S421" t="str">
        <f t="shared" si="40"/>
        <v>film &amp; video</v>
      </c>
      <c r="T421" s="3" t="str">
        <f t="shared" si="41"/>
        <v>documentary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6"/>
        <v>41711.986469907402</v>
      </c>
      <c r="K422">
        <v>1392183631</v>
      </c>
      <c r="L422" s="9">
        <f t="shared" si="3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12">
        <f t="shared" si="38"/>
        <v>0</v>
      </c>
      <c r="R422">
        <f t="shared" si="39"/>
        <v>4024.75</v>
      </c>
      <c r="S422" t="str">
        <f t="shared" si="40"/>
        <v>film &amp; video</v>
      </c>
      <c r="T422" s="3" t="str">
        <f t="shared" si="41"/>
        <v>animation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6"/>
        <v>42237.283055555548</v>
      </c>
      <c r="K423">
        <v>1434973656</v>
      </c>
      <c r="L423" s="9">
        <f t="shared" si="3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12">
        <f t="shared" si="38"/>
        <v>2</v>
      </c>
      <c r="R423">
        <f t="shared" si="39"/>
        <v>157.75</v>
      </c>
      <c r="S423" t="str">
        <f t="shared" si="40"/>
        <v>film &amp; video</v>
      </c>
      <c r="T423" s="3" t="str">
        <f t="shared" si="41"/>
        <v>animation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6"/>
        <v>41893.052048611113</v>
      </c>
      <c r="K424">
        <v>1407824097</v>
      </c>
      <c r="L424" s="9">
        <f t="shared" si="3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12">
        <f t="shared" si="38"/>
        <v>1</v>
      </c>
      <c r="R424">
        <f t="shared" si="39"/>
        <v>365.5</v>
      </c>
      <c r="S424" t="str">
        <f t="shared" si="40"/>
        <v>film &amp; video</v>
      </c>
      <c r="T424" s="3" t="str">
        <f t="shared" si="41"/>
        <v>animation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6"/>
        <v>41430.717939814815</v>
      </c>
      <c r="K425">
        <v>1367878430</v>
      </c>
      <c r="L425" s="9">
        <f t="shared" si="3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12">
        <f t="shared" si="38"/>
        <v>1</v>
      </c>
      <c r="R425">
        <f t="shared" si="39"/>
        <v>291.5</v>
      </c>
      <c r="S425" t="str">
        <f t="shared" si="40"/>
        <v>film &amp; video</v>
      </c>
      <c r="T425" s="3" t="str">
        <f t="shared" si="41"/>
        <v>animation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6"/>
        <v>40994.126145833332</v>
      </c>
      <c r="K426">
        <v>1327568499</v>
      </c>
      <c r="L426" s="9">
        <f t="shared" si="3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12">
        <f t="shared" si="38"/>
        <v>7</v>
      </c>
      <c r="R426">
        <f t="shared" si="39"/>
        <v>178.45</v>
      </c>
      <c r="S426" t="str">
        <f t="shared" si="40"/>
        <v>film &amp; video</v>
      </c>
      <c r="T426" s="3" t="str">
        <f t="shared" si="41"/>
        <v>animation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6"/>
        <v>42335.694490740738</v>
      </c>
      <c r="K427">
        <v>1443472804</v>
      </c>
      <c r="L427" s="9">
        <f t="shared" si="3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12">
        <f t="shared" si="38"/>
        <v>0</v>
      </c>
      <c r="R427">
        <f t="shared" si="39"/>
        <v>104.95</v>
      </c>
      <c r="S427" t="str">
        <f t="shared" si="40"/>
        <v>film &amp; video</v>
      </c>
      <c r="T427" s="3" t="str">
        <f t="shared" si="41"/>
        <v>animation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6"/>
        <v>42430.503634259258</v>
      </c>
      <c r="K428">
        <v>1454259914</v>
      </c>
      <c r="L428" s="9">
        <f t="shared" si="3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12">
        <f t="shared" si="38"/>
        <v>1</v>
      </c>
      <c r="R428">
        <f t="shared" si="39"/>
        <v>69.5</v>
      </c>
      <c r="S428" t="str">
        <f t="shared" si="40"/>
        <v>film &amp; video</v>
      </c>
      <c r="T428" s="3" t="str">
        <f t="shared" si="41"/>
        <v>animation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6"/>
        <v>42299.582638888889</v>
      </c>
      <c r="K429">
        <v>1444340940</v>
      </c>
      <c r="L429" s="9">
        <f t="shared" si="3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12">
        <f t="shared" si="38"/>
        <v>0</v>
      </c>
      <c r="R429">
        <f t="shared" si="39"/>
        <v>66.5</v>
      </c>
      <c r="S429" t="str">
        <f t="shared" si="40"/>
        <v>film &amp; video</v>
      </c>
      <c r="T429" s="3" t="str">
        <f t="shared" si="41"/>
        <v>animation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6"/>
        <v>41806.708333333328</v>
      </c>
      <c r="K430">
        <v>1400523845</v>
      </c>
      <c r="L430" s="9">
        <f t="shared" si="3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12">
        <f t="shared" si="38"/>
        <v>6</v>
      </c>
      <c r="R430">
        <f t="shared" si="39"/>
        <v>338</v>
      </c>
      <c r="S430" t="str">
        <f t="shared" si="40"/>
        <v>film &amp; video</v>
      </c>
      <c r="T430" s="3" t="str">
        <f t="shared" si="41"/>
        <v>animation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6"/>
        <v>40143.999305555553</v>
      </c>
      <c r="K431">
        <v>1252964282</v>
      </c>
      <c r="L431" s="9">
        <f t="shared" si="3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12">
        <f t="shared" si="38"/>
        <v>0</v>
      </c>
      <c r="R431">
        <f t="shared" si="39"/>
        <v>338</v>
      </c>
      <c r="S431" t="str">
        <f t="shared" si="40"/>
        <v>film &amp; video</v>
      </c>
      <c r="T431" s="3" t="str">
        <f t="shared" si="41"/>
        <v>animation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6"/>
        <v>41527.898923611108</v>
      </c>
      <c r="K432">
        <v>1377570867</v>
      </c>
      <c r="L432" s="9">
        <f t="shared" si="3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12">
        <f t="shared" si="38"/>
        <v>2</v>
      </c>
      <c r="R432">
        <f t="shared" si="39"/>
        <v>12</v>
      </c>
      <c r="S432" t="str">
        <f t="shared" si="40"/>
        <v>film &amp; video</v>
      </c>
      <c r="T432" s="3" t="str">
        <f t="shared" si="41"/>
        <v>animation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6"/>
        <v>42556.662997685184</v>
      </c>
      <c r="K433">
        <v>1465160083</v>
      </c>
      <c r="L433" s="9">
        <f t="shared" si="3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12">
        <f t="shared" si="38"/>
        <v>14</v>
      </c>
      <c r="R433">
        <f t="shared" si="39"/>
        <v>219.5</v>
      </c>
      <c r="S433" t="str">
        <f t="shared" si="40"/>
        <v>film &amp; video</v>
      </c>
      <c r="T433" s="3" t="str">
        <f t="shared" si="41"/>
        <v>animation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6"/>
        <v>42298.51829861111</v>
      </c>
      <c r="K434">
        <v>1440264381</v>
      </c>
      <c r="L434" s="9">
        <f t="shared" si="37"/>
        <v>42238.51829861111</v>
      </c>
      <c r="M434" t="b">
        <v>0</v>
      </c>
      <c r="N434">
        <v>8</v>
      </c>
      <c r="O434" t="b">
        <v>0</v>
      </c>
      <c r="P434" t="s">
        <v>8270</v>
      </c>
      <c r="Q434" s="12">
        <f t="shared" si="38"/>
        <v>10</v>
      </c>
      <c r="R434">
        <f t="shared" si="39"/>
        <v>492.5</v>
      </c>
      <c r="S434" t="str">
        <f t="shared" si="40"/>
        <v>film &amp; video</v>
      </c>
      <c r="T434" s="3" t="str">
        <f t="shared" si="41"/>
        <v>animation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6"/>
        <v>42288.421550925923</v>
      </c>
      <c r="K435">
        <v>1439392022</v>
      </c>
      <c r="L435" s="9">
        <f t="shared" si="37"/>
        <v>42228.42155092593</v>
      </c>
      <c r="M435" t="b">
        <v>0</v>
      </c>
      <c r="N435">
        <v>0</v>
      </c>
      <c r="O435" t="b">
        <v>0</v>
      </c>
      <c r="P435" t="s">
        <v>8270</v>
      </c>
      <c r="Q435" s="12">
        <f t="shared" si="38"/>
        <v>0</v>
      </c>
      <c r="R435">
        <f t="shared" si="39"/>
        <v>285</v>
      </c>
      <c r="S435" t="str">
        <f t="shared" si="40"/>
        <v>film &amp; video</v>
      </c>
      <c r="T435" s="3" t="str">
        <f t="shared" si="41"/>
        <v>animation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6"/>
        <v>41609.667847222219</v>
      </c>
      <c r="K436">
        <v>1383076902</v>
      </c>
      <c r="L436" s="9">
        <f t="shared" si="3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12">
        <f t="shared" si="38"/>
        <v>5</v>
      </c>
      <c r="R436">
        <f t="shared" si="39"/>
        <v>62.5</v>
      </c>
      <c r="S436" t="str">
        <f t="shared" si="40"/>
        <v>film &amp; video</v>
      </c>
      <c r="T436" s="3" t="str">
        <f t="shared" si="41"/>
        <v>animation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6"/>
        <v>41530.539120370369</v>
      </c>
      <c r="K437">
        <v>1376502980</v>
      </c>
      <c r="L437" s="9">
        <f t="shared" si="3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12">
        <f t="shared" si="38"/>
        <v>0</v>
      </c>
      <c r="R437">
        <f t="shared" si="39"/>
        <v>64</v>
      </c>
      <c r="S437" t="str">
        <f t="shared" si="40"/>
        <v>film &amp; video</v>
      </c>
      <c r="T437" s="3" t="str">
        <f t="shared" si="41"/>
        <v>animation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6"/>
        <v>41486.154085648144</v>
      </c>
      <c r="K438">
        <v>1372668113</v>
      </c>
      <c r="L438" s="9">
        <f t="shared" si="3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12">
        <f t="shared" si="38"/>
        <v>0</v>
      </c>
      <c r="R438">
        <f t="shared" si="39"/>
        <v>1.5</v>
      </c>
      <c r="S438" t="str">
        <f t="shared" si="40"/>
        <v>film &amp; video</v>
      </c>
      <c r="T438" s="3" t="str">
        <f t="shared" si="41"/>
        <v>animation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6"/>
        <v>42651.110254629624</v>
      </c>
      <c r="K439">
        <v>1470728326</v>
      </c>
      <c r="L439" s="9">
        <f t="shared" si="3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12">
        <f t="shared" si="38"/>
        <v>0</v>
      </c>
      <c r="R439">
        <f t="shared" si="39"/>
        <v>0</v>
      </c>
      <c r="S439" t="str">
        <f t="shared" si="40"/>
        <v>film &amp; video</v>
      </c>
      <c r="T439" s="3" t="str">
        <f t="shared" si="41"/>
        <v>animation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6"/>
        <v>42326.094421296293</v>
      </c>
      <c r="K440">
        <v>1445235358</v>
      </c>
      <c r="L440" s="9">
        <f t="shared" si="3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12">
        <f t="shared" si="38"/>
        <v>9</v>
      </c>
      <c r="R440">
        <f t="shared" si="39"/>
        <v>938</v>
      </c>
      <c r="S440" t="str">
        <f t="shared" si="40"/>
        <v>film &amp; video</v>
      </c>
      <c r="T440" s="3" t="str">
        <f t="shared" si="41"/>
        <v>animation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6"/>
        <v>41929.553449074076</v>
      </c>
      <c r="K441">
        <v>1412705818</v>
      </c>
      <c r="L441" s="9">
        <f t="shared" si="3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12">
        <f t="shared" si="38"/>
        <v>0</v>
      </c>
      <c r="R441">
        <f t="shared" si="39"/>
        <v>938</v>
      </c>
      <c r="S441" t="str">
        <f t="shared" si="40"/>
        <v>film &amp; video</v>
      </c>
      <c r="T441" s="3" t="str">
        <f t="shared" si="41"/>
        <v>animation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6"/>
        <v>42453.735567129632</v>
      </c>
      <c r="K442">
        <v>1456270753</v>
      </c>
      <c r="L442" s="9">
        <f t="shared" si="3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12">
        <f t="shared" si="38"/>
        <v>0</v>
      </c>
      <c r="R442">
        <f t="shared" si="39"/>
        <v>2.5</v>
      </c>
      <c r="S442" t="str">
        <f t="shared" si="40"/>
        <v>film &amp; video</v>
      </c>
      <c r="T442" s="3" t="str">
        <f t="shared" si="41"/>
        <v>animation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6"/>
        <v>41580.585601851846</v>
      </c>
      <c r="K443">
        <v>1380826996</v>
      </c>
      <c r="L443" s="9">
        <f t="shared" si="3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12">
        <f t="shared" si="38"/>
        <v>0</v>
      </c>
      <c r="R443">
        <f t="shared" si="39"/>
        <v>2.5</v>
      </c>
      <c r="S443" t="str">
        <f t="shared" si="40"/>
        <v>film &amp; video</v>
      </c>
      <c r="T443" s="3" t="str">
        <f t="shared" si="41"/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6"/>
        <v>42054.680358796293</v>
      </c>
      <c r="K444">
        <v>1421788783</v>
      </c>
      <c r="L444" s="9">
        <f t="shared" si="3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12">
        <f t="shared" si="38"/>
        <v>39</v>
      </c>
      <c r="R444">
        <f t="shared" si="39"/>
        <v>3345.5</v>
      </c>
      <c r="S444" t="str">
        <f t="shared" si="40"/>
        <v>film &amp; video</v>
      </c>
      <c r="T444" s="3" t="str">
        <f t="shared" si="41"/>
        <v>animation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6"/>
        <v>41679.806724537033</v>
      </c>
      <c r="K445">
        <v>1389399701</v>
      </c>
      <c r="L445" s="9">
        <f t="shared" si="3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12">
        <f t="shared" si="38"/>
        <v>0</v>
      </c>
      <c r="R445">
        <f t="shared" si="39"/>
        <v>3350.5</v>
      </c>
      <c r="S445" t="str">
        <f t="shared" si="40"/>
        <v>film &amp; video</v>
      </c>
      <c r="T445" s="3" t="str">
        <f t="shared" si="41"/>
        <v>animation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6"/>
        <v>40954.69862268518</v>
      </c>
      <c r="K446">
        <v>1324158361</v>
      </c>
      <c r="L446" s="9">
        <f t="shared" si="37"/>
        <v>40894.69862268518</v>
      </c>
      <c r="M446" t="b">
        <v>0</v>
      </c>
      <c r="N446">
        <v>1</v>
      </c>
      <c r="O446" t="b">
        <v>0</v>
      </c>
      <c r="P446" t="s">
        <v>8270</v>
      </c>
      <c r="Q446" s="12">
        <f t="shared" si="38"/>
        <v>5</v>
      </c>
      <c r="R446">
        <f t="shared" si="39"/>
        <v>30</v>
      </c>
      <c r="S446" t="str">
        <f t="shared" si="40"/>
        <v>film &amp; video</v>
      </c>
      <c r="T446" s="3" t="str">
        <f t="shared" si="41"/>
        <v>animation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6"/>
        <v>42145.127025462956</v>
      </c>
      <c r="K447">
        <v>1430899375</v>
      </c>
      <c r="L447" s="9">
        <f t="shared" si="3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12">
        <f t="shared" si="38"/>
        <v>0</v>
      </c>
      <c r="R447">
        <f t="shared" si="39"/>
        <v>26</v>
      </c>
      <c r="S447" t="str">
        <f t="shared" si="40"/>
        <v>film &amp; video</v>
      </c>
      <c r="T447" s="3" t="str">
        <f t="shared" si="41"/>
        <v>animation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6"/>
        <v>42066.875231481477</v>
      </c>
      <c r="K448">
        <v>1422842420</v>
      </c>
      <c r="L448" s="9">
        <f t="shared" si="3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12">
        <f t="shared" si="38"/>
        <v>7</v>
      </c>
      <c r="R448">
        <f t="shared" si="39"/>
        <v>384</v>
      </c>
      <c r="S448" t="str">
        <f t="shared" si="40"/>
        <v>film &amp; video</v>
      </c>
      <c r="T448" s="3" t="str">
        <f t="shared" si="41"/>
        <v>animation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6"/>
        <v>41356.305127314808</v>
      </c>
      <c r="K449">
        <v>1361884763</v>
      </c>
      <c r="L449" s="9">
        <f t="shared" si="37"/>
        <v>41331.34679398148</v>
      </c>
      <c r="M449" t="b">
        <v>0</v>
      </c>
      <c r="N449">
        <v>1</v>
      </c>
      <c r="O449" t="b">
        <v>0</v>
      </c>
      <c r="P449" t="s">
        <v>8270</v>
      </c>
      <c r="Q449" s="12">
        <f t="shared" si="38"/>
        <v>0</v>
      </c>
      <c r="R449">
        <f t="shared" si="39"/>
        <v>385.5</v>
      </c>
      <c r="S449" t="str">
        <f t="shared" si="40"/>
        <v>film &amp; video</v>
      </c>
      <c r="T449" s="3" t="str">
        <f t="shared" si="41"/>
        <v>animation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6"/>
        <v>41773.549710648142</v>
      </c>
      <c r="K450">
        <v>1398363095</v>
      </c>
      <c r="L450" s="9">
        <f t="shared" si="3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12">
        <f t="shared" si="38"/>
        <v>3</v>
      </c>
      <c r="R450">
        <f t="shared" si="39"/>
        <v>43.505000000000003</v>
      </c>
      <c r="S450" t="str">
        <f t="shared" si="40"/>
        <v>film &amp; video</v>
      </c>
      <c r="T450" s="3" t="str">
        <f t="shared" si="41"/>
        <v>animation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2">(I451/86400)+25569+(-5/24)</f>
        <v>41564.359780092593</v>
      </c>
      <c r="K451">
        <v>1379425085</v>
      </c>
      <c r="L451" s="9">
        <f t="shared" ref="L451:L514" si="43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12">
        <f t="shared" ref="Q451:Q514" si="44">ROUND(E451/D451*100,0)</f>
        <v>2</v>
      </c>
      <c r="R451">
        <f t="shared" ref="R451:R514" si="45">AVERAGE(E450:E451)</f>
        <v>63.505000000000003</v>
      </c>
      <c r="S451" t="str">
        <f t="shared" ref="S451:S514" si="46">LEFT(P451,FIND("/",P451)-1)</f>
        <v>film &amp; video</v>
      </c>
      <c r="T451" s="3" t="str">
        <f t="shared" ref="T451:T514" si="47">RIGHT(P451,LEN(P451)-FIND("/",P451))</f>
        <v>animation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2"/>
        <v>41684.73842592592</v>
      </c>
      <c r="K452">
        <v>1389825800</v>
      </c>
      <c r="L452" s="9">
        <f t="shared" si="43"/>
        <v>41654.73842592592</v>
      </c>
      <c r="M452" t="b">
        <v>0</v>
      </c>
      <c r="N452">
        <v>7</v>
      </c>
      <c r="O452" t="b">
        <v>0</v>
      </c>
      <c r="P452" t="s">
        <v>8270</v>
      </c>
      <c r="Q452" s="12">
        <f t="shared" si="44"/>
        <v>1</v>
      </c>
      <c r="R452">
        <f t="shared" si="45"/>
        <v>220.5</v>
      </c>
      <c r="S452" t="str">
        <f t="shared" si="46"/>
        <v>film &amp; video</v>
      </c>
      <c r="T452" s="3" t="str">
        <f t="shared" si="47"/>
        <v>animation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2"/>
        <v>41664.506840277776</v>
      </c>
      <c r="K453">
        <v>1388077791</v>
      </c>
      <c r="L453" s="9">
        <f t="shared" si="4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12">
        <f t="shared" si="44"/>
        <v>0</v>
      </c>
      <c r="R453">
        <f t="shared" si="45"/>
        <v>198</v>
      </c>
      <c r="S453" t="str">
        <f t="shared" si="46"/>
        <v>film &amp; video</v>
      </c>
      <c r="T453" s="3" t="str">
        <f t="shared" si="47"/>
        <v>animation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2"/>
        <v>42137.49554398148</v>
      </c>
      <c r="K454">
        <v>1428944015</v>
      </c>
      <c r="L454" s="9">
        <f t="shared" si="43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12">
        <f t="shared" si="44"/>
        <v>64</v>
      </c>
      <c r="R454">
        <f t="shared" si="45"/>
        <v>240</v>
      </c>
      <c r="S454" t="str">
        <f t="shared" si="46"/>
        <v>film &amp; video</v>
      </c>
      <c r="T454" s="3" t="str">
        <f t="shared" si="47"/>
        <v>animation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2"/>
        <v>42054.616655092592</v>
      </c>
      <c r="K455">
        <v>1422992879</v>
      </c>
      <c r="L455" s="9">
        <f t="shared" si="4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12">
        <f t="shared" si="44"/>
        <v>0</v>
      </c>
      <c r="R455">
        <f t="shared" si="45"/>
        <v>253</v>
      </c>
      <c r="S455" t="str">
        <f t="shared" si="46"/>
        <v>film &amp; video</v>
      </c>
      <c r="T455" s="3" t="str">
        <f t="shared" si="47"/>
        <v>animation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2"/>
        <v>41969.343055555553</v>
      </c>
      <c r="K456">
        <v>1414343571</v>
      </c>
      <c r="L456" s="9">
        <f t="shared" si="4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12">
        <f t="shared" si="44"/>
        <v>1</v>
      </c>
      <c r="R456">
        <f t="shared" si="45"/>
        <v>54</v>
      </c>
      <c r="S456" t="str">
        <f t="shared" si="46"/>
        <v>film &amp; video</v>
      </c>
      <c r="T456" s="3" t="str">
        <f t="shared" si="47"/>
        <v>animation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2"/>
        <v>41015.813194444439</v>
      </c>
      <c r="K457">
        <v>1330733022</v>
      </c>
      <c r="L457" s="9">
        <f t="shared" si="43"/>
        <v>40970.794236111105</v>
      </c>
      <c r="M457" t="b">
        <v>0</v>
      </c>
      <c r="N457">
        <v>2</v>
      </c>
      <c r="O457" t="b">
        <v>0</v>
      </c>
      <c r="P457" t="s">
        <v>8270</v>
      </c>
      <c r="Q457" s="12">
        <f t="shared" si="44"/>
        <v>0</v>
      </c>
      <c r="R457">
        <f t="shared" si="45"/>
        <v>63.5</v>
      </c>
      <c r="S457" t="str">
        <f t="shared" si="46"/>
        <v>film &amp; video</v>
      </c>
      <c r="T457" s="3" t="str">
        <f t="shared" si="47"/>
        <v>animation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2"/>
        <v>41568.957638888889</v>
      </c>
      <c r="K458">
        <v>1380559201</v>
      </c>
      <c r="L458" s="9">
        <f t="shared" si="43"/>
        <v>41547.486122685179</v>
      </c>
      <c r="M458" t="b">
        <v>0</v>
      </c>
      <c r="N458">
        <v>3</v>
      </c>
      <c r="O458" t="b">
        <v>0</v>
      </c>
      <c r="P458" t="s">
        <v>8270</v>
      </c>
      <c r="Q458" s="12">
        <f t="shared" si="44"/>
        <v>1</v>
      </c>
      <c r="R458">
        <f t="shared" si="45"/>
        <v>53</v>
      </c>
      <c r="S458" t="str">
        <f t="shared" si="46"/>
        <v>film &amp; video</v>
      </c>
      <c r="T458" s="3" t="str">
        <f t="shared" si="47"/>
        <v>animation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2"/>
        <v>41867.559166666666</v>
      </c>
      <c r="K459">
        <v>1405621512</v>
      </c>
      <c r="L459" s="9">
        <f t="shared" si="4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12">
        <f t="shared" si="44"/>
        <v>0</v>
      </c>
      <c r="R459">
        <f t="shared" si="45"/>
        <v>30.5</v>
      </c>
      <c r="S459" t="str">
        <f t="shared" si="46"/>
        <v>film &amp; video</v>
      </c>
      <c r="T459" s="3" t="str">
        <f t="shared" si="47"/>
        <v>animation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2"/>
        <v>41408.491435185184</v>
      </c>
      <c r="K460">
        <v>1365958060</v>
      </c>
      <c r="L460" s="9">
        <f t="shared" si="4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12">
        <f t="shared" si="44"/>
        <v>8</v>
      </c>
      <c r="R460">
        <f t="shared" si="45"/>
        <v>410.5</v>
      </c>
      <c r="S460" t="str">
        <f t="shared" si="46"/>
        <v>film &amp; video</v>
      </c>
      <c r="T460" s="3" t="str">
        <f t="shared" si="47"/>
        <v>animation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2"/>
        <v>40860.473692129628</v>
      </c>
      <c r="K461">
        <v>1316013727</v>
      </c>
      <c r="L461" s="9">
        <f t="shared" si="4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12">
        <f t="shared" si="44"/>
        <v>0</v>
      </c>
      <c r="R461">
        <f t="shared" si="45"/>
        <v>423</v>
      </c>
      <c r="S461" t="str">
        <f t="shared" si="46"/>
        <v>film &amp; video</v>
      </c>
      <c r="T461" s="3" t="str">
        <f t="shared" si="47"/>
        <v>animation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2"/>
        <v>41790.958333333328</v>
      </c>
      <c r="K462">
        <v>1398862875</v>
      </c>
      <c r="L462" s="9">
        <f t="shared" si="4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12">
        <f t="shared" si="44"/>
        <v>0</v>
      </c>
      <c r="R462">
        <f t="shared" si="45"/>
        <v>25</v>
      </c>
      <c r="S462" t="str">
        <f t="shared" si="46"/>
        <v>film &amp; video</v>
      </c>
      <c r="T462" s="3" t="str">
        <f t="shared" si="47"/>
        <v>animation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2"/>
        <v>41427.638506944444</v>
      </c>
      <c r="K463">
        <v>1368476367</v>
      </c>
      <c r="L463" s="9">
        <f t="shared" si="4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12">
        <f t="shared" si="44"/>
        <v>0</v>
      </c>
      <c r="R463">
        <f t="shared" si="45"/>
        <v>12.5</v>
      </c>
      <c r="S463" t="str">
        <f t="shared" si="46"/>
        <v>film &amp; video</v>
      </c>
      <c r="T463" s="3" t="str">
        <f t="shared" si="47"/>
        <v>animation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2"/>
        <v>40764.918298611105</v>
      </c>
      <c r="K464">
        <v>1307761341</v>
      </c>
      <c r="L464" s="9">
        <f t="shared" si="43"/>
        <v>40704.918298611112</v>
      </c>
      <c r="M464" t="b">
        <v>0</v>
      </c>
      <c r="N464">
        <v>0</v>
      </c>
      <c r="O464" t="b">
        <v>0</v>
      </c>
      <c r="P464" t="s">
        <v>8270</v>
      </c>
      <c r="Q464" s="12">
        <f t="shared" si="44"/>
        <v>0</v>
      </c>
      <c r="R464">
        <f t="shared" si="45"/>
        <v>0</v>
      </c>
      <c r="S464" t="str">
        <f t="shared" si="46"/>
        <v>film &amp; video</v>
      </c>
      <c r="T464" s="3" t="str">
        <f t="shared" si="47"/>
        <v>animation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2"/>
        <v>40810.501770833333</v>
      </c>
      <c r="K465">
        <v>1311699753</v>
      </c>
      <c r="L465" s="9">
        <f t="shared" si="4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12">
        <f t="shared" si="44"/>
        <v>2</v>
      </c>
      <c r="R465">
        <f t="shared" si="45"/>
        <v>625</v>
      </c>
      <c r="S465" t="str">
        <f t="shared" si="46"/>
        <v>film &amp; video</v>
      </c>
      <c r="T465" s="3" t="str">
        <f t="shared" si="47"/>
        <v>animation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2"/>
        <v>42508.640451388885</v>
      </c>
      <c r="K466">
        <v>1461874935</v>
      </c>
      <c r="L466" s="9">
        <f t="shared" si="43"/>
        <v>42488.640451388892</v>
      </c>
      <c r="M466" t="b">
        <v>0</v>
      </c>
      <c r="N466">
        <v>1</v>
      </c>
      <c r="O466" t="b">
        <v>0</v>
      </c>
      <c r="P466" t="s">
        <v>8270</v>
      </c>
      <c r="Q466" s="12">
        <f t="shared" si="44"/>
        <v>0</v>
      </c>
      <c r="R466">
        <f t="shared" si="45"/>
        <v>625.5</v>
      </c>
      <c r="S466" t="str">
        <f t="shared" si="46"/>
        <v>film &amp; video</v>
      </c>
      <c r="T466" s="3" t="str">
        <f t="shared" si="47"/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2"/>
        <v>41816.911736111106</v>
      </c>
      <c r="K467">
        <v>1402455174</v>
      </c>
      <c r="L467" s="9">
        <f t="shared" si="4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12">
        <f t="shared" si="44"/>
        <v>27</v>
      </c>
      <c r="R467">
        <f t="shared" si="45"/>
        <v>69.5</v>
      </c>
      <c r="S467" t="str">
        <f t="shared" si="46"/>
        <v>film &amp; video</v>
      </c>
      <c r="T467" s="3" t="str">
        <f t="shared" si="47"/>
        <v>animation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2"/>
        <v>41159.734537037039</v>
      </c>
      <c r="K468">
        <v>1344465464</v>
      </c>
      <c r="L468" s="9">
        <f t="shared" si="4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12">
        <f t="shared" si="44"/>
        <v>1</v>
      </c>
      <c r="R468">
        <f t="shared" si="45"/>
        <v>107</v>
      </c>
      <c r="S468" t="str">
        <f t="shared" si="46"/>
        <v>film &amp; video</v>
      </c>
      <c r="T468" s="3" t="str">
        <f t="shared" si="47"/>
        <v>animation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2"/>
        <v>41180.471458333333</v>
      </c>
      <c r="K469">
        <v>1344961134</v>
      </c>
      <c r="L469" s="9">
        <f t="shared" si="4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12">
        <f t="shared" si="44"/>
        <v>22</v>
      </c>
      <c r="R469">
        <f t="shared" si="45"/>
        <v>2195.5</v>
      </c>
      <c r="S469" t="str">
        <f t="shared" si="46"/>
        <v>film &amp; video</v>
      </c>
      <c r="T469" s="3" t="str">
        <f t="shared" si="47"/>
        <v>animation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2"/>
        <v>41100.952141203699</v>
      </c>
      <c r="K470">
        <v>1336795283</v>
      </c>
      <c r="L470" s="9">
        <f t="shared" si="43"/>
        <v>41040.959293981476</v>
      </c>
      <c r="M470" t="b">
        <v>0</v>
      </c>
      <c r="N470">
        <v>0</v>
      </c>
      <c r="O470" t="b">
        <v>0</v>
      </c>
      <c r="P470" t="s">
        <v>8270</v>
      </c>
      <c r="Q470" s="12">
        <f t="shared" si="44"/>
        <v>0</v>
      </c>
      <c r="R470">
        <f t="shared" si="45"/>
        <v>2157.5</v>
      </c>
      <c r="S470" t="str">
        <f t="shared" si="46"/>
        <v>film &amp; video</v>
      </c>
      <c r="T470" s="3" t="str">
        <f t="shared" si="47"/>
        <v>animation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2"/>
        <v>41887.781527777777</v>
      </c>
      <c r="K471">
        <v>1404776724</v>
      </c>
      <c r="L471" s="9">
        <f t="shared" si="4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12">
        <f t="shared" si="44"/>
        <v>0</v>
      </c>
      <c r="R471">
        <f t="shared" si="45"/>
        <v>0</v>
      </c>
      <c r="S471" t="str">
        <f t="shared" si="46"/>
        <v>film &amp; video</v>
      </c>
      <c r="T471" s="3" t="str">
        <f t="shared" si="47"/>
        <v>animation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2"/>
        <v>41654.958333333328</v>
      </c>
      <c r="K472">
        <v>1385524889</v>
      </c>
      <c r="L472" s="9">
        <f t="shared" si="4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12">
        <f t="shared" si="44"/>
        <v>1</v>
      </c>
      <c r="R472">
        <f t="shared" si="45"/>
        <v>25.5</v>
      </c>
      <c r="S472" t="str">
        <f t="shared" si="46"/>
        <v>film &amp; video</v>
      </c>
      <c r="T472" s="3" t="str">
        <f t="shared" si="47"/>
        <v>animation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2"/>
        <v>41748.471979166665</v>
      </c>
      <c r="K473">
        <v>1394039979</v>
      </c>
      <c r="L473" s="9">
        <f t="shared" si="4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12">
        <f t="shared" si="44"/>
        <v>12</v>
      </c>
      <c r="R473">
        <f t="shared" si="45"/>
        <v>3296</v>
      </c>
      <c r="S473" t="str">
        <f t="shared" si="46"/>
        <v>film &amp; video</v>
      </c>
      <c r="T473" s="3" t="str">
        <f t="shared" si="47"/>
        <v>animation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2"/>
        <v>41874.714328703703</v>
      </c>
      <c r="K474">
        <v>1406239718</v>
      </c>
      <c r="L474" s="9">
        <f t="shared" si="4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12">
        <f t="shared" si="44"/>
        <v>18</v>
      </c>
      <c r="R474">
        <f t="shared" si="45"/>
        <v>3341</v>
      </c>
      <c r="S474" t="str">
        <f t="shared" si="46"/>
        <v>film &amp; video</v>
      </c>
      <c r="T474" s="3" t="str">
        <f t="shared" si="47"/>
        <v>animation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2"/>
        <v>41899.489803240736</v>
      </c>
      <c r="K475">
        <v>1408380319</v>
      </c>
      <c r="L475" s="9">
        <f t="shared" si="4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12">
        <f t="shared" si="44"/>
        <v>3</v>
      </c>
      <c r="R475">
        <f t="shared" si="45"/>
        <v>501</v>
      </c>
      <c r="S475" t="str">
        <f t="shared" si="46"/>
        <v>film &amp; video</v>
      </c>
      <c r="T475" s="3" t="str">
        <f t="shared" si="47"/>
        <v>animation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2"/>
        <v>42783.120706018519</v>
      </c>
      <c r="K476">
        <v>1484726029</v>
      </c>
      <c r="L476" s="9">
        <f t="shared" si="4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12">
        <f t="shared" si="44"/>
        <v>0</v>
      </c>
      <c r="R476">
        <f t="shared" si="45"/>
        <v>431</v>
      </c>
      <c r="S476" t="str">
        <f t="shared" si="46"/>
        <v>film &amp; video</v>
      </c>
      <c r="T476" s="3" t="str">
        <f t="shared" si="47"/>
        <v>animation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2"/>
        <v>42129.877812500003</v>
      </c>
      <c r="K477">
        <v>1428285843</v>
      </c>
      <c r="L477" s="9">
        <f t="shared" si="4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12">
        <f t="shared" si="44"/>
        <v>0</v>
      </c>
      <c r="R477">
        <f t="shared" si="45"/>
        <v>0.5</v>
      </c>
      <c r="S477" t="str">
        <f t="shared" si="46"/>
        <v>film &amp; video</v>
      </c>
      <c r="T477" s="3" t="str">
        <f t="shared" si="47"/>
        <v>animation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2"/>
        <v>41792.957638888889</v>
      </c>
      <c r="K478">
        <v>1398727441</v>
      </c>
      <c r="L478" s="9">
        <f t="shared" si="4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12">
        <f t="shared" si="44"/>
        <v>2</v>
      </c>
      <c r="R478">
        <f t="shared" si="45"/>
        <v>2453.2950000000001</v>
      </c>
      <c r="S478" t="str">
        <f t="shared" si="46"/>
        <v>film &amp; video</v>
      </c>
      <c r="T478" s="3" t="str">
        <f t="shared" si="47"/>
        <v>animation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2"/>
        <v>41047.626550925925</v>
      </c>
      <c r="K479">
        <v>1332187334</v>
      </c>
      <c r="L479" s="9">
        <f t="shared" si="4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12">
        <f t="shared" si="44"/>
        <v>0</v>
      </c>
      <c r="R479">
        <f t="shared" si="45"/>
        <v>2453.2950000000001</v>
      </c>
      <c r="S479" t="str">
        <f t="shared" si="46"/>
        <v>film &amp; video</v>
      </c>
      <c r="T479" s="3" t="str">
        <f t="shared" si="47"/>
        <v>animation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2"/>
        <v>42095.660983796297</v>
      </c>
      <c r="K480">
        <v>1425333109</v>
      </c>
      <c r="L480" s="9">
        <f t="shared" si="4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12">
        <f t="shared" si="44"/>
        <v>0</v>
      </c>
      <c r="R480">
        <f t="shared" si="45"/>
        <v>0</v>
      </c>
      <c r="S480" t="str">
        <f t="shared" si="46"/>
        <v>film &amp; video</v>
      </c>
      <c r="T480" s="3" t="str">
        <f t="shared" si="47"/>
        <v>animation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2"/>
        <v>41964.24114583333</v>
      </c>
      <c r="K481">
        <v>1411379235</v>
      </c>
      <c r="L481" s="9">
        <f t="shared" si="4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12">
        <f t="shared" si="44"/>
        <v>33</v>
      </c>
      <c r="R481">
        <f t="shared" si="45"/>
        <v>2442</v>
      </c>
      <c r="S481" t="str">
        <f t="shared" si="46"/>
        <v>film &amp; video</v>
      </c>
      <c r="T481" s="3" t="str">
        <f t="shared" si="47"/>
        <v>animation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2"/>
        <v>41495.29184027778</v>
      </c>
      <c r="K482">
        <v>1373457615</v>
      </c>
      <c r="L482" s="9">
        <f t="shared" si="43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12">
        <f t="shared" si="44"/>
        <v>19</v>
      </c>
      <c r="R482">
        <f t="shared" si="45"/>
        <v>6324</v>
      </c>
      <c r="S482" t="str">
        <f t="shared" si="46"/>
        <v>film &amp; video</v>
      </c>
      <c r="T482" s="3" t="str">
        <f t="shared" si="47"/>
        <v>animation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2"/>
        <v>41192.46399305555</v>
      </c>
      <c r="K483">
        <v>1347293289</v>
      </c>
      <c r="L483" s="9">
        <f t="shared" si="4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12">
        <f t="shared" si="44"/>
        <v>6</v>
      </c>
      <c r="R483">
        <f t="shared" si="45"/>
        <v>4797</v>
      </c>
      <c r="S483" t="str">
        <f t="shared" si="46"/>
        <v>film &amp; video</v>
      </c>
      <c r="T483" s="3" t="str">
        <f t="shared" si="47"/>
        <v>animation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2"/>
        <v>42474.398611111108</v>
      </c>
      <c r="K484">
        <v>1458336690</v>
      </c>
      <c r="L484" s="9">
        <f t="shared" si="43"/>
        <v>42447.68854166667</v>
      </c>
      <c r="M484" t="b">
        <v>0</v>
      </c>
      <c r="N484">
        <v>1</v>
      </c>
      <c r="O484" t="b">
        <v>0</v>
      </c>
      <c r="P484" t="s">
        <v>8270</v>
      </c>
      <c r="Q484" s="12">
        <f t="shared" si="44"/>
        <v>0</v>
      </c>
      <c r="R484">
        <f t="shared" si="45"/>
        <v>920</v>
      </c>
      <c r="S484" t="str">
        <f t="shared" si="46"/>
        <v>film &amp; video</v>
      </c>
      <c r="T484" s="3" t="str">
        <f t="shared" si="47"/>
        <v>animation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2"/>
        <v>41302.989259259259</v>
      </c>
      <c r="K485">
        <v>1354250672</v>
      </c>
      <c r="L485" s="9">
        <f t="shared" si="4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12">
        <f t="shared" si="44"/>
        <v>50</v>
      </c>
      <c r="R485">
        <f t="shared" si="45"/>
        <v>3770</v>
      </c>
      <c r="S485" t="str">
        <f t="shared" si="46"/>
        <v>film &amp; video</v>
      </c>
      <c r="T485" s="3" t="str">
        <f t="shared" si="47"/>
        <v>animation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2"/>
        <v>42313.772824074076</v>
      </c>
      <c r="K486">
        <v>1443220372</v>
      </c>
      <c r="L486" s="9">
        <f t="shared" si="4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12">
        <f t="shared" si="44"/>
        <v>0</v>
      </c>
      <c r="R486">
        <f t="shared" si="45"/>
        <v>3839.5</v>
      </c>
      <c r="S486" t="str">
        <f t="shared" si="46"/>
        <v>film &amp; video</v>
      </c>
      <c r="T486" s="3" t="str">
        <f t="shared" si="47"/>
        <v>animation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2"/>
        <v>41411.297442129631</v>
      </c>
      <c r="K487">
        <v>1366200499</v>
      </c>
      <c r="L487" s="9">
        <f t="shared" si="43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12">
        <f t="shared" si="44"/>
        <v>22</v>
      </c>
      <c r="R487">
        <f t="shared" si="45"/>
        <v>4232.0050000000001</v>
      </c>
      <c r="S487" t="str">
        <f t="shared" si="46"/>
        <v>film &amp; video</v>
      </c>
      <c r="T487" s="3" t="str">
        <f t="shared" si="47"/>
        <v>animation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2"/>
        <v>41791.734247685185</v>
      </c>
      <c r="K488">
        <v>1399070239</v>
      </c>
      <c r="L488" s="9">
        <f t="shared" si="4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12">
        <f t="shared" si="44"/>
        <v>0</v>
      </c>
      <c r="R488">
        <f t="shared" si="45"/>
        <v>4182.5050000000001</v>
      </c>
      <c r="S488" t="str">
        <f t="shared" si="46"/>
        <v>film &amp; video</v>
      </c>
      <c r="T488" s="3" t="str">
        <f t="shared" si="47"/>
        <v>animation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2"/>
        <v>42729.428171296291</v>
      </c>
      <c r="K489">
        <v>1477491394</v>
      </c>
      <c r="L489" s="9">
        <f t="shared" si="4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12">
        <f t="shared" si="44"/>
        <v>0</v>
      </c>
      <c r="R489">
        <f t="shared" si="45"/>
        <v>25</v>
      </c>
      <c r="S489" t="str">
        <f t="shared" si="46"/>
        <v>film &amp; video</v>
      </c>
      <c r="T489" s="3" t="str">
        <f t="shared" si="47"/>
        <v>animation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2"/>
        <v>42743.84606481481</v>
      </c>
      <c r="K490">
        <v>1481332700</v>
      </c>
      <c r="L490" s="9">
        <f t="shared" si="43"/>
        <v>42713.84606481481</v>
      </c>
      <c r="M490" t="b">
        <v>0</v>
      </c>
      <c r="N490">
        <v>0</v>
      </c>
      <c r="O490" t="b">
        <v>0</v>
      </c>
      <c r="P490" t="s">
        <v>8270</v>
      </c>
      <c r="Q490" s="12">
        <f t="shared" si="44"/>
        <v>0</v>
      </c>
      <c r="R490">
        <f t="shared" si="45"/>
        <v>0</v>
      </c>
      <c r="S490" t="str">
        <f t="shared" si="46"/>
        <v>film &amp; video</v>
      </c>
      <c r="T490" s="3" t="str">
        <f t="shared" si="47"/>
        <v>animation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2"/>
        <v>40913.272916666661</v>
      </c>
      <c r="K491">
        <v>1323084816</v>
      </c>
      <c r="L491" s="9">
        <f t="shared" si="4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12">
        <f t="shared" si="44"/>
        <v>0</v>
      </c>
      <c r="R491">
        <f t="shared" si="45"/>
        <v>107.5</v>
      </c>
      <c r="S491" t="str">
        <f t="shared" si="46"/>
        <v>film &amp; video</v>
      </c>
      <c r="T491" s="3" t="str">
        <f t="shared" si="47"/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2"/>
        <v>41143.760243055549</v>
      </c>
      <c r="K492">
        <v>1343085285</v>
      </c>
      <c r="L492" s="9">
        <f t="shared" si="43"/>
        <v>41113.760243055556</v>
      </c>
      <c r="M492" t="b">
        <v>0</v>
      </c>
      <c r="N492">
        <v>0</v>
      </c>
      <c r="O492" t="b">
        <v>0</v>
      </c>
      <c r="P492" t="s">
        <v>8270</v>
      </c>
      <c r="Q492" s="12">
        <f t="shared" si="44"/>
        <v>0</v>
      </c>
      <c r="R492">
        <f t="shared" si="45"/>
        <v>107.5</v>
      </c>
      <c r="S492" t="str">
        <f t="shared" si="46"/>
        <v>film &amp; video</v>
      </c>
      <c r="T492" s="3" t="str">
        <f t="shared" si="47"/>
        <v>animation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2"/>
        <v>42396.774293981478</v>
      </c>
      <c r="K493">
        <v>1451345699</v>
      </c>
      <c r="L493" s="9">
        <f t="shared" si="43"/>
        <v>42366.774293981485</v>
      </c>
      <c r="M493" t="b">
        <v>0</v>
      </c>
      <c r="N493">
        <v>0</v>
      </c>
      <c r="O493" t="b">
        <v>0</v>
      </c>
      <c r="P493" t="s">
        <v>8270</v>
      </c>
      <c r="Q493" s="12">
        <f t="shared" si="44"/>
        <v>0</v>
      </c>
      <c r="R493">
        <f t="shared" si="45"/>
        <v>0</v>
      </c>
      <c r="S493" t="str">
        <f t="shared" si="46"/>
        <v>film &amp; video</v>
      </c>
      <c r="T493" s="3" t="str">
        <f t="shared" si="47"/>
        <v>animation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2"/>
        <v>42655.826736111114</v>
      </c>
      <c r="K494">
        <v>1471135830</v>
      </c>
      <c r="L494" s="9">
        <f t="shared" si="4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12">
        <f t="shared" si="44"/>
        <v>0</v>
      </c>
      <c r="R494">
        <f t="shared" si="45"/>
        <v>0</v>
      </c>
      <c r="S494" t="str">
        <f t="shared" si="46"/>
        <v>film &amp; video</v>
      </c>
      <c r="T494" s="3" t="str">
        <f t="shared" si="47"/>
        <v>animation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2"/>
        <v>42144.517800925925</v>
      </c>
      <c r="K495">
        <v>1429550738</v>
      </c>
      <c r="L495" s="9">
        <f t="shared" si="43"/>
        <v>42114.517800925918</v>
      </c>
      <c r="M495" t="b">
        <v>0</v>
      </c>
      <c r="N495">
        <v>0</v>
      </c>
      <c r="O495" t="b">
        <v>0</v>
      </c>
      <c r="P495" t="s">
        <v>8270</v>
      </c>
      <c r="Q495" s="12">
        <f t="shared" si="44"/>
        <v>0</v>
      </c>
      <c r="R495">
        <f t="shared" si="45"/>
        <v>0</v>
      </c>
      <c r="S495" t="str">
        <f t="shared" si="46"/>
        <v>film &amp; video</v>
      </c>
      <c r="T495" s="3" t="str">
        <f t="shared" si="47"/>
        <v>animation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2"/>
        <v>41822.916666666664</v>
      </c>
      <c r="K496">
        <v>1402343765</v>
      </c>
      <c r="L496" s="9">
        <f t="shared" si="43"/>
        <v>41799.62228009259</v>
      </c>
      <c r="M496" t="b">
        <v>0</v>
      </c>
      <c r="N496">
        <v>3</v>
      </c>
      <c r="O496" t="b">
        <v>0</v>
      </c>
      <c r="P496" t="s">
        <v>8270</v>
      </c>
      <c r="Q496" s="12">
        <f t="shared" si="44"/>
        <v>0</v>
      </c>
      <c r="R496">
        <f t="shared" si="45"/>
        <v>15.5</v>
      </c>
      <c r="S496" t="str">
        <f t="shared" si="46"/>
        <v>film &amp; video</v>
      </c>
      <c r="T496" s="3" t="str">
        <f t="shared" si="47"/>
        <v>animation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2"/>
        <v>42201.619270833333</v>
      </c>
      <c r="K497">
        <v>1434484305</v>
      </c>
      <c r="L497" s="9">
        <f t="shared" si="4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12">
        <f t="shared" si="44"/>
        <v>0</v>
      </c>
      <c r="R497">
        <f t="shared" si="45"/>
        <v>15.5</v>
      </c>
      <c r="S497" t="str">
        <f t="shared" si="46"/>
        <v>film &amp; video</v>
      </c>
      <c r="T497" s="3" t="str">
        <f t="shared" si="47"/>
        <v>animation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2"/>
        <v>41680.723078703704</v>
      </c>
      <c r="K498">
        <v>1386886874</v>
      </c>
      <c r="L498" s="9">
        <f t="shared" si="4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12">
        <f t="shared" si="44"/>
        <v>0</v>
      </c>
      <c r="R498">
        <f t="shared" si="45"/>
        <v>0.5</v>
      </c>
      <c r="S498" t="str">
        <f t="shared" si="46"/>
        <v>film &amp; video</v>
      </c>
      <c r="T498" s="3" t="str">
        <f t="shared" si="47"/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2"/>
        <v>41997.999999999993</v>
      </c>
      <c r="K499">
        <v>1414889665</v>
      </c>
      <c r="L499" s="9">
        <f t="shared" si="4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12">
        <f t="shared" si="44"/>
        <v>1</v>
      </c>
      <c r="R499">
        <f t="shared" si="45"/>
        <v>15.5</v>
      </c>
      <c r="S499" t="str">
        <f t="shared" si="46"/>
        <v>film &amp; video</v>
      </c>
      <c r="T499" s="3" t="str">
        <f t="shared" si="47"/>
        <v>animation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2"/>
        <v>40900.553807870368</v>
      </c>
      <c r="K500">
        <v>1321035449</v>
      </c>
      <c r="L500" s="9">
        <f t="shared" si="4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12">
        <f t="shared" si="44"/>
        <v>5</v>
      </c>
      <c r="R500">
        <f t="shared" si="45"/>
        <v>1512</v>
      </c>
      <c r="S500" t="str">
        <f t="shared" si="46"/>
        <v>film &amp; video</v>
      </c>
      <c r="T500" s="3" t="str">
        <f t="shared" si="47"/>
        <v>animation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2"/>
        <v>40098.665972222218</v>
      </c>
      <c r="K501">
        <v>1250630968</v>
      </c>
      <c r="L501" s="9">
        <f t="shared" si="4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12">
        <f t="shared" si="44"/>
        <v>10</v>
      </c>
      <c r="R501">
        <f t="shared" si="45"/>
        <v>2452</v>
      </c>
      <c r="S501" t="str">
        <f t="shared" si="46"/>
        <v>film &amp; video</v>
      </c>
      <c r="T501" s="3" t="str">
        <f t="shared" si="47"/>
        <v>animation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2"/>
        <v>40306.719444444439</v>
      </c>
      <c r="K502">
        <v>1268255751</v>
      </c>
      <c r="L502" s="9">
        <f t="shared" si="43"/>
        <v>40247.677673611113</v>
      </c>
      <c r="M502" t="b">
        <v>0</v>
      </c>
      <c r="N502">
        <v>4</v>
      </c>
      <c r="O502" t="b">
        <v>0</v>
      </c>
      <c r="P502" t="s">
        <v>8270</v>
      </c>
      <c r="Q502" s="12">
        <f t="shared" si="44"/>
        <v>3</v>
      </c>
      <c r="R502">
        <f t="shared" si="45"/>
        <v>1062.5</v>
      </c>
      <c r="S502" t="str">
        <f t="shared" si="46"/>
        <v>film &amp; video</v>
      </c>
      <c r="T502" s="3" t="str">
        <f t="shared" si="47"/>
        <v>animation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2"/>
        <v>40733.026053240741</v>
      </c>
      <c r="K503">
        <v>1307597851</v>
      </c>
      <c r="L503" s="9">
        <f t="shared" si="4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12">
        <f t="shared" si="44"/>
        <v>0</v>
      </c>
      <c r="R503">
        <f t="shared" si="45"/>
        <v>107.5</v>
      </c>
      <c r="S503" t="str">
        <f t="shared" si="46"/>
        <v>film &amp; video</v>
      </c>
      <c r="T503" s="3" t="str">
        <f t="shared" si="47"/>
        <v>animation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2"/>
        <v>40986.303530092591</v>
      </c>
      <c r="K504">
        <v>1329484625</v>
      </c>
      <c r="L504" s="9">
        <f t="shared" si="4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12">
        <f t="shared" si="44"/>
        <v>1</v>
      </c>
      <c r="R504">
        <f t="shared" si="45"/>
        <v>115</v>
      </c>
      <c r="S504" t="str">
        <f t="shared" si="46"/>
        <v>film &amp; video</v>
      </c>
      <c r="T504" s="3" t="str">
        <f t="shared" si="47"/>
        <v>animation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2"/>
        <v>42021.318321759252</v>
      </c>
      <c r="K505">
        <v>1418906303</v>
      </c>
      <c r="L505" s="9">
        <f t="shared" si="4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12">
        <f t="shared" si="44"/>
        <v>2</v>
      </c>
      <c r="R505">
        <f t="shared" si="45"/>
        <v>172</v>
      </c>
      <c r="S505" t="str">
        <f t="shared" si="46"/>
        <v>film &amp; video</v>
      </c>
      <c r="T505" s="3" t="str">
        <f t="shared" si="47"/>
        <v>animation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2"/>
        <v>41009.73364583333</v>
      </c>
      <c r="K506">
        <v>1328916987</v>
      </c>
      <c r="L506" s="9">
        <f t="shared" si="4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12">
        <f t="shared" si="44"/>
        <v>1</v>
      </c>
      <c r="R506">
        <f t="shared" si="45"/>
        <v>224.5</v>
      </c>
      <c r="S506" t="str">
        <f t="shared" si="46"/>
        <v>film &amp; video</v>
      </c>
      <c r="T506" s="3" t="str">
        <f t="shared" si="47"/>
        <v>animation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2"/>
        <v>42362.889884259253</v>
      </c>
      <c r="K507">
        <v>1447122086</v>
      </c>
      <c r="L507" s="9">
        <f t="shared" si="4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12">
        <f t="shared" si="44"/>
        <v>0</v>
      </c>
      <c r="R507">
        <f t="shared" si="45"/>
        <v>193.5</v>
      </c>
      <c r="S507" t="str">
        <f t="shared" si="46"/>
        <v>film &amp; video</v>
      </c>
      <c r="T507" s="3" t="str">
        <f t="shared" si="47"/>
        <v>animation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2"/>
        <v>41496.343981481477</v>
      </c>
      <c r="K508">
        <v>1373548520</v>
      </c>
      <c r="L508" s="9">
        <f t="shared" si="4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12">
        <f t="shared" si="44"/>
        <v>0</v>
      </c>
      <c r="R508">
        <f t="shared" si="45"/>
        <v>151</v>
      </c>
      <c r="S508" t="str">
        <f t="shared" si="46"/>
        <v>film &amp; video</v>
      </c>
      <c r="T508" s="3" t="str">
        <f t="shared" si="47"/>
        <v>animation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2"/>
        <v>41201.750659722216</v>
      </c>
      <c r="K509">
        <v>1346799657</v>
      </c>
      <c r="L509" s="9">
        <f t="shared" si="4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12">
        <f t="shared" si="44"/>
        <v>3</v>
      </c>
      <c r="R509">
        <f t="shared" si="45"/>
        <v>445</v>
      </c>
      <c r="S509" t="str">
        <f t="shared" si="46"/>
        <v>film &amp; video</v>
      </c>
      <c r="T509" s="3" t="str">
        <f t="shared" si="47"/>
        <v>animation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2"/>
        <v>41054.384722222218</v>
      </c>
      <c r="K510">
        <v>1332808501</v>
      </c>
      <c r="L510" s="9">
        <f t="shared" si="4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12">
        <f t="shared" si="44"/>
        <v>1</v>
      </c>
      <c r="R510">
        <f t="shared" si="45"/>
        <v>520</v>
      </c>
      <c r="S510" t="str">
        <f t="shared" si="46"/>
        <v>film &amp; video</v>
      </c>
      <c r="T510" s="3" t="str">
        <f t="shared" si="47"/>
        <v>animation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2"/>
        <v>42183.423263888886</v>
      </c>
      <c r="K511">
        <v>1432912170</v>
      </c>
      <c r="L511" s="9">
        <f t="shared" si="4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12">
        <f t="shared" si="44"/>
        <v>0</v>
      </c>
      <c r="R511">
        <f t="shared" si="45"/>
        <v>205</v>
      </c>
      <c r="S511" t="str">
        <f t="shared" si="46"/>
        <v>film &amp; video</v>
      </c>
      <c r="T511" s="3" t="str">
        <f t="shared" si="47"/>
        <v>animation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2"/>
        <v>42429.968043981477</v>
      </c>
      <c r="K512">
        <v>1454213639</v>
      </c>
      <c r="L512" s="9">
        <f t="shared" si="4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12">
        <f t="shared" si="44"/>
        <v>0</v>
      </c>
      <c r="R512">
        <f t="shared" si="45"/>
        <v>5</v>
      </c>
      <c r="S512" t="str">
        <f t="shared" si="46"/>
        <v>film &amp; video</v>
      </c>
      <c r="T512" s="3" t="str">
        <f t="shared" si="47"/>
        <v>animation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2"/>
        <v>41370.053032407406</v>
      </c>
      <c r="K513">
        <v>1362640582</v>
      </c>
      <c r="L513" s="9">
        <f t="shared" si="43"/>
        <v>41340.09469907407</v>
      </c>
      <c r="M513" t="b">
        <v>0</v>
      </c>
      <c r="N513">
        <v>5</v>
      </c>
      <c r="O513" t="b">
        <v>0</v>
      </c>
      <c r="P513" t="s">
        <v>8270</v>
      </c>
      <c r="Q513" s="12">
        <f t="shared" si="44"/>
        <v>3</v>
      </c>
      <c r="R513">
        <f t="shared" si="45"/>
        <v>75</v>
      </c>
      <c r="S513" t="str">
        <f t="shared" si="46"/>
        <v>film &amp; video</v>
      </c>
      <c r="T513" s="3" t="str">
        <f t="shared" si="47"/>
        <v>animation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2"/>
        <v>42694.575543981475</v>
      </c>
      <c r="K514">
        <v>1475776127</v>
      </c>
      <c r="L514" s="9">
        <f t="shared" si="4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12">
        <f t="shared" si="44"/>
        <v>0</v>
      </c>
      <c r="R514">
        <f t="shared" si="45"/>
        <v>80.5</v>
      </c>
      <c r="S514" t="str">
        <f t="shared" si="46"/>
        <v>film &amp; video</v>
      </c>
      <c r="T514" s="3" t="str">
        <f t="shared" si="47"/>
        <v>animation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8">(I515/86400)+25569+(-5/24)</f>
        <v>42597.083333333336</v>
      </c>
      <c r="K515">
        <v>1467387705</v>
      </c>
      <c r="L515" s="9">
        <f t="shared" ref="L515:L578" si="49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12">
        <f t="shared" ref="Q515:Q578" si="50">ROUND(E515/D515*100,0)</f>
        <v>14</v>
      </c>
      <c r="R515">
        <f t="shared" ref="R515:R578" si="51">AVERAGE(E514:E515)</f>
        <v>3486.5</v>
      </c>
      <c r="S515" t="str">
        <f t="shared" ref="S515:S578" si="52">LEFT(P515,FIND("/",P515)-1)</f>
        <v>film &amp; video</v>
      </c>
      <c r="T515" s="3" t="str">
        <f t="shared" ref="T515:T578" si="53">RIGHT(P515,LEN(P515)-FIND("/",P515))</f>
        <v>animation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8"/>
        <v>41860.405636574069</v>
      </c>
      <c r="K516">
        <v>1405003447</v>
      </c>
      <c r="L516" s="9">
        <f t="shared" si="49"/>
        <v>41830.405636574069</v>
      </c>
      <c r="M516" t="b">
        <v>0</v>
      </c>
      <c r="N516">
        <v>3</v>
      </c>
      <c r="O516" t="b">
        <v>0</v>
      </c>
      <c r="P516" t="s">
        <v>8270</v>
      </c>
      <c r="Q516" s="12">
        <f t="shared" si="50"/>
        <v>3</v>
      </c>
      <c r="R516">
        <f t="shared" si="51"/>
        <v>3506</v>
      </c>
      <c r="S516" t="str">
        <f t="shared" si="52"/>
        <v>film &amp; video</v>
      </c>
      <c r="T516" s="3" t="str">
        <f t="shared" si="53"/>
        <v>animation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8"/>
        <v>42367.282418981478</v>
      </c>
      <c r="K517">
        <v>1447933601</v>
      </c>
      <c r="L517" s="9">
        <f t="shared" si="49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12">
        <f t="shared" si="50"/>
        <v>25</v>
      </c>
      <c r="R517">
        <f t="shared" si="51"/>
        <v>12350.5</v>
      </c>
      <c r="S517" t="str">
        <f t="shared" si="52"/>
        <v>film &amp; video</v>
      </c>
      <c r="T517" s="3" t="str">
        <f t="shared" si="53"/>
        <v>animation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8"/>
        <v>42151.570370370369</v>
      </c>
      <c r="K518">
        <v>1427568080</v>
      </c>
      <c r="L518" s="9">
        <f t="shared" si="49"/>
        <v>42091.570370370369</v>
      </c>
      <c r="M518" t="b">
        <v>0</v>
      </c>
      <c r="N518">
        <v>0</v>
      </c>
      <c r="O518" t="b">
        <v>0</v>
      </c>
      <c r="P518" t="s">
        <v>8270</v>
      </c>
      <c r="Q518" s="12">
        <f t="shared" si="50"/>
        <v>0</v>
      </c>
      <c r="R518">
        <f t="shared" si="51"/>
        <v>12325.5</v>
      </c>
      <c r="S518" t="str">
        <f t="shared" si="52"/>
        <v>film &amp; video</v>
      </c>
      <c r="T518" s="3" t="str">
        <f t="shared" si="53"/>
        <v>animation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8"/>
        <v>42768.406956018516</v>
      </c>
      <c r="K519">
        <v>1483454761</v>
      </c>
      <c r="L519" s="9">
        <f t="shared" si="49"/>
        <v>42738.406956018516</v>
      </c>
      <c r="M519" t="b">
        <v>0</v>
      </c>
      <c r="N519">
        <v>3</v>
      </c>
      <c r="O519" t="b">
        <v>0</v>
      </c>
      <c r="P519" t="s">
        <v>8270</v>
      </c>
      <c r="Q519" s="12">
        <f t="shared" si="50"/>
        <v>1</v>
      </c>
      <c r="R519">
        <f t="shared" si="51"/>
        <v>102.5</v>
      </c>
      <c r="S519" t="str">
        <f t="shared" si="52"/>
        <v>film &amp; video</v>
      </c>
      <c r="T519" s="3" t="str">
        <f t="shared" si="53"/>
        <v>animation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8"/>
        <v>42253.406944444439</v>
      </c>
      <c r="K520">
        <v>1438958824</v>
      </c>
      <c r="L520" s="9">
        <f t="shared" si="49"/>
        <v>42223.407685185179</v>
      </c>
      <c r="M520" t="b">
        <v>0</v>
      </c>
      <c r="N520">
        <v>0</v>
      </c>
      <c r="O520" t="b">
        <v>0</v>
      </c>
      <c r="P520" t="s">
        <v>8270</v>
      </c>
      <c r="Q520" s="12">
        <f t="shared" si="50"/>
        <v>0</v>
      </c>
      <c r="R520">
        <f t="shared" si="51"/>
        <v>102.5</v>
      </c>
      <c r="S520" t="str">
        <f t="shared" si="52"/>
        <v>film &amp; video</v>
      </c>
      <c r="T520" s="3" t="str">
        <f t="shared" si="53"/>
        <v>animation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8"/>
        <v>41248.183113425919</v>
      </c>
      <c r="K521">
        <v>1352107421</v>
      </c>
      <c r="L521" s="9">
        <f t="shared" si="49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12">
        <f t="shared" si="50"/>
        <v>23</v>
      </c>
      <c r="R521">
        <f t="shared" si="51"/>
        <v>1373</v>
      </c>
      <c r="S521" t="str">
        <f t="shared" si="52"/>
        <v>film &amp; video</v>
      </c>
      <c r="T521" s="3" t="str">
        <f t="shared" si="53"/>
        <v>animation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8"/>
        <v>42348.493761574071</v>
      </c>
      <c r="K522">
        <v>1447174261</v>
      </c>
      <c r="L522" s="9">
        <f t="shared" si="49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12">
        <f t="shared" si="50"/>
        <v>102</v>
      </c>
      <c r="R522">
        <f t="shared" si="51"/>
        <v>3925.5</v>
      </c>
      <c r="S522" t="str">
        <f t="shared" si="52"/>
        <v>theater</v>
      </c>
      <c r="T522" s="3" t="str">
        <f t="shared" si="53"/>
        <v>plays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8"/>
        <v>42674.999305555553</v>
      </c>
      <c r="K523">
        <v>1475460819</v>
      </c>
      <c r="L523" s="9">
        <f t="shared" si="49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12">
        <f t="shared" si="50"/>
        <v>105</v>
      </c>
      <c r="R523">
        <f t="shared" si="51"/>
        <v>5168.5</v>
      </c>
      <c r="S523" t="str">
        <f t="shared" si="52"/>
        <v>theater</v>
      </c>
      <c r="T523" s="3" t="str">
        <f t="shared" si="53"/>
        <v>plays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8"/>
        <v>42449.790798611109</v>
      </c>
      <c r="K524">
        <v>1456793925</v>
      </c>
      <c r="L524" s="9">
        <f t="shared" si="49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12">
        <f t="shared" si="50"/>
        <v>115</v>
      </c>
      <c r="R524">
        <f t="shared" si="51"/>
        <v>4336</v>
      </c>
      <c r="S524" t="str">
        <f t="shared" si="52"/>
        <v>theater</v>
      </c>
      <c r="T524" s="3" t="str">
        <f t="shared" si="53"/>
        <v>plays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8"/>
        <v>42267.924490740734</v>
      </c>
      <c r="K525">
        <v>1440213076</v>
      </c>
      <c r="L525" s="9">
        <f t="shared" si="49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12">
        <f t="shared" si="50"/>
        <v>121</v>
      </c>
      <c r="R525">
        <f t="shared" si="51"/>
        <v>4735</v>
      </c>
      <c r="S525" t="str">
        <f t="shared" si="52"/>
        <v>theater</v>
      </c>
      <c r="T525" s="3" t="str">
        <f t="shared" si="53"/>
        <v>plays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8"/>
        <v>42522.508900462963</v>
      </c>
      <c r="K526">
        <v>1462209169</v>
      </c>
      <c r="L526" s="9">
        <f t="shared" si="49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12">
        <f t="shared" si="50"/>
        <v>109</v>
      </c>
      <c r="R526">
        <f t="shared" si="51"/>
        <v>4916.7749999999996</v>
      </c>
      <c r="S526" t="str">
        <f t="shared" si="52"/>
        <v>theater</v>
      </c>
      <c r="T526" s="3" t="str">
        <f t="shared" si="53"/>
        <v>plays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8"/>
        <v>41895.192604166667</v>
      </c>
      <c r="K527">
        <v>1406713041</v>
      </c>
      <c r="L527" s="9">
        <f t="shared" si="49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12">
        <f t="shared" si="50"/>
        <v>100</v>
      </c>
      <c r="R527">
        <f t="shared" si="51"/>
        <v>7901.7749999999996</v>
      </c>
      <c r="S527" t="str">
        <f t="shared" si="52"/>
        <v>theater</v>
      </c>
      <c r="T527" s="3" t="str">
        <f t="shared" si="53"/>
        <v>plays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8"/>
        <v>42223.499999999993</v>
      </c>
      <c r="K528">
        <v>1436278344</v>
      </c>
      <c r="L528" s="9">
        <f t="shared" si="49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12">
        <f t="shared" si="50"/>
        <v>114</v>
      </c>
      <c r="R528">
        <f t="shared" si="51"/>
        <v>6855</v>
      </c>
      <c r="S528" t="str">
        <f t="shared" si="52"/>
        <v>theater</v>
      </c>
      <c r="T528" s="3" t="str">
        <f t="shared" si="53"/>
        <v>plays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8"/>
        <v>42783.461805555555</v>
      </c>
      <c r="K529">
        <v>1484715366</v>
      </c>
      <c r="L529" s="9">
        <f t="shared" si="49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12">
        <f t="shared" si="50"/>
        <v>101</v>
      </c>
      <c r="R529">
        <f t="shared" si="51"/>
        <v>5897.5</v>
      </c>
      <c r="S529" t="str">
        <f t="shared" si="52"/>
        <v>theater</v>
      </c>
      <c r="T529" s="3" t="str">
        <f t="shared" si="53"/>
        <v>plays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8"/>
        <v>42176.680555555555</v>
      </c>
      <c r="K530">
        <v>1433109907</v>
      </c>
      <c r="L530" s="9">
        <f t="shared" si="49"/>
        <v>42155.71188657407</v>
      </c>
      <c r="M530" t="b">
        <v>0</v>
      </c>
      <c r="N530">
        <v>30</v>
      </c>
      <c r="O530" t="b">
        <v>1</v>
      </c>
      <c r="P530" t="s">
        <v>8271</v>
      </c>
      <c r="Q530" s="12">
        <f t="shared" si="50"/>
        <v>116</v>
      </c>
      <c r="R530">
        <f t="shared" si="51"/>
        <v>5707.5</v>
      </c>
      <c r="S530" t="str">
        <f t="shared" si="52"/>
        <v>theater</v>
      </c>
      <c r="T530" s="3" t="str">
        <f t="shared" si="53"/>
        <v>plays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8"/>
        <v>42745.999999999993</v>
      </c>
      <c r="K531">
        <v>1482281094</v>
      </c>
      <c r="L531" s="9">
        <f t="shared" si="49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12">
        <f t="shared" si="50"/>
        <v>130</v>
      </c>
      <c r="R531">
        <f t="shared" si="51"/>
        <v>1447.5</v>
      </c>
      <c r="S531" t="str">
        <f t="shared" si="52"/>
        <v>theater</v>
      </c>
      <c r="T531" s="3" t="str">
        <f t="shared" si="53"/>
        <v>plays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8"/>
        <v>42178.874999999993</v>
      </c>
      <c r="K532">
        <v>1433254268</v>
      </c>
      <c r="L532" s="9">
        <f t="shared" si="49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12">
        <f t="shared" si="50"/>
        <v>108</v>
      </c>
      <c r="R532">
        <f t="shared" si="51"/>
        <v>2617.5</v>
      </c>
      <c r="S532" t="str">
        <f t="shared" si="52"/>
        <v>theater</v>
      </c>
      <c r="T532" s="3" t="str">
        <f t="shared" si="53"/>
        <v>plays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8"/>
        <v>42721.082638888889</v>
      </c>
      <c r="K533">
        <v>1478050429</v>
      </c>
      <c r="L533" s="9">
        <f t="shared" si="49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12">
        <f t="shared" si="50"/>
        <v>100</v>
      </c>
      <c r="R533">
        <f t="shared" si="51"/>
        <v>3835</v>
      </c>
      <c r="S533" t="str">
        <f t="shared" si="52"/>
        <v>theater</v>
      </c>
      <c r="T533" s="3" t="str">
        <f t="shared" si="53"/>
        <v>plays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8"/>
        <v>42502.798703703702</v>
      </c>
      <c r="K534">
        <v>1460506208</v>
      </c>
      <c r="L534" s="9">
        <f t="shared" si="49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12">
        <f t="shared" si="50"/>
        <v>123</v>
      </c>
      <c r="R534">
        <f t="shared" si="51"/>
        <v>8162.5</v>
      </c>
      <c r="S534" t="str">
        <f t="shared" si="52"/>
        <v>theater</v>
      </c>
      <c r="T534" s="3" t="str">
        <f t="shared" si="53"/>
        <v>plays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8"/>
        <v>42506.226446759254</v>
      </c>
      <c r="K535">
        <v>1461320765</v>
      </c>
      <c r="L535" s="9">
        <f t="shared" si="49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12">
        <f t="shared" si="50"/>
        <v>100</v>
      </c>
      <c r="R535">
        <f t="shared" si="51"/>
        <v>7164.5</v>
      </c>
      <c r="S535" t="str">
        <f t="shared" si="52"/>
        <v>theater</v>
      </c>
      <c r="T535" s="3" t="str">
        <f t="shared" si="53"/>
        <v>plays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8"/>
        <v>42309.749999999993</v>
      </c>
      <c r="K536">
        <v>1443036470</v>
      </c>
      <c r="L536" s="9">
        <f t="shared" si="49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12">
        <f t="shared" si="50"/>
        <v>105</v>
      </c>
      <c r="R536">
        <f t="shared" si="51"/>
        <v>8852</v>
      </c>
      <c r="S536" t="str">
        <f t="shared" si="52"/>
        <v>theater</v>
      </c>
      <c r="T536" s="3" t="str">
        <f t="shared" si="53"/>
        <v>plays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8"/>
        <v>42741.336863425924</v>
      </c>
      <c r="K537">
        <v>1481115905</v>
      </c>
      <c r="L537" s="9">
        <f t="shared" si="49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12">
        <f t="shared" si="50"/>
        <v>103</v>
      </c>
      <c r="R537">
        <f t="shared" si="51"/>
        <v>8875</v>
      </c>
      <c r="S537" t="str">
        <f t="shared" si="52"/>
        <v>theater</v>
      </c>
      <c r="T537" s="3" t="str">
        <f t="shared" si="53"/>
        <v>plays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8"/>
        <v>42219.541666666664</v>
      </c>
      <c r="K538">
        <v>1435133807</v>
      </c>
      <c r="L538" s="9">
        <f t="shared" si="49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12">
        <f t="shared" si="50"/>
        <v>118</v>
      </c>
      <c r="R538">
        <f t="shared" si="51"/>
        <v>2976.25</v>
      </c>
      <c r="S538" t="str">
        <f t="shared" si="52"/>
        <v>theater</v>
      </c>
      <c r="T538" s="3" t="str">
        <f t="shared" si="53"/>
        <v>plays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8"/>
        <v>42312.601747685178</v>
      </c>
      <c r="K539">
        <v>1444069591</v>
      </c>
      <c r="L539" s="9">
        <f t="shared" si="49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12">
        <f t="shared" si="50"/>
        <v>121</v>
      </c>
      <c r="R539">
        <f t="shared" si="51"/>
        <v>3156.25</v>
      </c>
      <c r="S539" t="str">
        <f t="shared" si="52"/>
        <v>theater</v>
      </c>
      <c r="T539" s="3" t="str">
        <f t="shared" si="53"/>
        <v>plays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8"/>
        <v>42503.586377314808</v>
      </c>
      <c r="K540">
        <v>1460574263</v>
      </c>
      <c r="L540" s="9">
        <f t="shared" si="49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12">
        <f t="shared" si="50"/>
        <v>302</v>
      </c>
      <c r="R540">
        <f t="shared" si="51"/>
        <v>8765.5</v>
      </c>
      <c r="S540" t="str">
        <f t="shared" si="52"/>
        <v>theater</v>
      </c>
      <c r="T540" s="3" t="str">
        <f t="shared" si="53"/>
        <v>plays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8"/>
        <v>42555.841516203705</v>
      </c>
      <c r="K541">
        <v>1465866707</v>
      </c>
      <c r="L541" s="9">
        <f t="shared" si="49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12">
        <f t="shared" si="50"/>
        <v>101</v>
      </c>
      <c r="R541">
        <f t="shared" si="51"/>
        <v>7812.11</v>
      </c>
      <c r="S541" t="str">
        <f t="shared" si="52"/>
        <v>theater</v>
      </c>
      <c r="T541" s="3" t="str">
        <f t="shared" si="53"/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8"/>
        <v>42039.608865740738</v>
      </c>
      <c r="K542">
        <v>1420486606</v>
      </c>
      <c r="L542" s="9">
        <f t="shared" si="49"/>
        <v>42009.608865740738</v>
      </c>
      <c r="M542" t="b">
        <v>0</v>
      </c>
      <c r="N542">
        <v>1</v>
      </c>
      <c r="O542" t="b">
        <v>0</v>
      </c>
      <c r="P542" t="s">
        <v>8272</v>
      </c>
      <c r="Q542" s="12">
        <f t="shared" si="50"/>
        <v>0</v>
      </c>
      <c r="R542">
        <f t="shared" si="51"/>
        <v>252.11</v>
      </c>
      <c r="S542" t="str">
        <f t="shared" si="52"/>
        <v>technology</v>
      </c>
      <c r="T542" s="3" t="str">
        <f t="shared" si="53"/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8"/>
        <v>42305.838356481479</v>
      </c>
      <c r="K543">
        <v>1443488834</v>
      </c>
      <c r="L543" s="9">
        <f t="shared" si="49"/>
        <v>42275.838356481479</v>
      </c>
      <c r="M543" t="b">
        <v>0</v>
      </c>
      <c r="N543">
        <v>1</v>
      </c>
      <c r="O543" t="b">
        <v>0</v>
      </c>
      <c r="P543" t="s">
        <v>8272</v>
      </c>
      <c r="Q543" s="12">
        <f t="shared" si="50"/>
        <v>1</v>
      </c>
      <c r="R543">
        <f t="shared" si="51"/>
        <v>13</v>
      </c>
      <c r="S543" t="str">
        <f t="shared" si="52"/>
        <v>technology</v>
      </c>
      <c r="T543" s="3" t="str">
        <f t="shared" si="53"/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8"/>
        <v>42493.487453703703</v>
      </c>
      <c r="K544">
        <v>1457113316</v>
      </c>
      <c r="L544" s="9">
        <f t="shared" si="49"/>
        <v>42433.529120370367</v>
      </c>
      <c r="M544" t="b">
        <v>0</v>
      </c>
      <c r="N544">
        <v>1</v>
      </c>
      <c r="O544" t="b">
        <v>0</v>
      </c>
      <c r="P544" t="s">
        <v>8272</v>
      </c>
      <c r="Q544" s="12">
        <f t="shared" si="50"/>
        <v>0</v>
      </c>
      <c r="R544">
        <f t="shared" si="51"/>
        <v>13</v>
      </c>
      <c r="S544" t="str">
        <f t="shared" si="52"/>
        <v>technology</v>
      </c>
      <c r="T544" s="3" t="str">
        <f t="shared" si="53"/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8"/>
        <v>41943.88381944444</v>
      </c>
      <c r="K545">
        <v>1412215962</v>
      </c>
      <c r="L545" s="9">
        <f t="shared" si="49"/>
        <v>41913.88381944444</v>
      </c>
      <c r="M545" t="b">
        <v>0</v>
      </c>
      <c r="N545">
        <v>2</v>
      </c>
      <c r="O545" t="b">
        <v>0</v>
      </c>
      <c r="P545" t="s">
        <v>8272</v>
      </c>
      <c r="Q545" s="12">
        <f t="shared" si="50"/>
        <v>0</v>
      </c>
      <c r="R545">
        <f t="shared" si="51"/>
        <v>35.5</v>
      </c>
      <c r="S545" t="str">
        <f t="shared" si="52"/>
        <v>technology</v>
      </c>
      <c r="T545" s="3" t="str">
        <f t="shared" si="53"/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8"/>
        <v>42555.448611111111</v>
      </c>
      <c r="K546">
        <v>1465055160</v>
      </c>
      <c r="L546" s="9">
        <f t="shared" si="49"/>
        <v>42525.448611111111</v>
      </c>
      <c r="M546" t="b">
        <v>0</v>
      </c>
      <c r="N546">
        <v>2</v>
      </c>
      <c r="O546" t="b">
        <v>0</v>
      </c>
      <c r="P546" t="s">
        <v>8272</v>
      </c>
      <c r="Q546" s="12">
        <f t="shared" si="50"/>
        <v>1</v>
      </c>
      <c r="R546">
        <f t="shared" si="51"/>
        <v>38</v>
      </c>
      <c r="S546" t="str">
        <f t="shared" si="52"/>
        <v>technology</v>
      </c>
      <c r="T546" s="3" t="str">
        <f t="shared" si="53"/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8"/>
        <v>42323.425798611112</v>
      </c>
      <c r="K547">
        <v>1444140789</v>
      </c>
      <c r="L547" s="9">
        <f t="shared" si="49"/>
        <v>42283.38413194444</v>
      </c>
      <c r="M547" t="b">
        <v>0</v>
      </c>
      <c r="N547">
        <v>34</v>
      </c>
      <c r="O547" t="b">
        <v>0</v>
      </c>
      <c r="P547" t="s">
        <v>8272</v>
      </c>
      <c r="Q547" s="12">
        <f t="shared" si="50"/>
        <v>27</v>
      </c>
      <c r="R547">
        <f t="shared" si="51"/>
        <v>6849</v>
      </c>
      <c r="S547" t="str">
        <f t="shared" si="52"/>
        <v>technology</v>
      </c>
      <c r="T547" s="3" t="str">
        <f t="shared" si="53"/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8"/>
        <v>42294.459664351853</v>
      </c>
      <c r="K548">
        <v>1441209715</v>
      </c>
      <c r="L548" s="9">
        <f t="shared" si="49"/>
        <v>42249.459664351853</v>
      </c>
      <c r="M548" t="b">
        <v>0</v>
      </c>
      <c r="N548">
        <v>2</v>
      </c>
      <c r="O548" t="b">
        <v>0</v>
      </c>
      <c r="P548" t="s">
        <v>8272</v>
      </c>
      <c r="Q548" s="12">
        <f t="shared" si="50"/>
        <v>0</v>
      </c>
      <c r="R548">
        <f t="shared" si="51"/>
        <v>6872</v>
      </c>
      <c r="S548" t="str">
        <f t="shared" si="52"/>
        <v>technology</v>
      </c>
      <c r="T548" s="3" t="str">
        <f t="shared" si="53"/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8"/>
        <v>42410.488009259258</v>
      </c>
      <c r="K549">
        <v>1452530564</v>
      </c>
      <c r="L549" s="9">
        <f t="shared" si="49"/>
        <v>42380.488009259258</v>
      </c>
      <c r="M549" t="b">
        <v>0</v>
      </c>
      <c r="N549">
        <v>0</v>
      </c>
      <c r="O549" t="b">
        <v>0</v>
      </c>
      <c r="P549" t="s">
        <v>8272</v>
      </c>
      <c r="Q549" s="12">
        <f t="shared" si="50"/>
        <v>0</v>
      </c>
      <c r="R549">
        <f t="shared" si="51"/>
        <v>26</v>
      </c>
      <c r="S549" t="str">
        <f t="shared" si="52"/>
        <v>technology</v>
      </c>
      <c r="T549" s="3" t="str">
        <f t="shared" si="53"/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8"/>
        <v>42306.695</v>
      </c>
      <c r="K550">
        <v>1443562848</v>
      </c>
      <c r="L550" s="9">
        <f t="shared" si="49"/>
        <v>42276.695</v>
      </c>
      <c r="M550" t="b">
        <v>0</v>
      </c>
      <c r="N550">
        <v>1</v>
      </c>
      <c r="O550" t="b">
        <v>0</v>
      </c>
      <c r="P550" t="s">
        <v>8272</v>
      </c>
      <c r="Q550" s="12">
        <f t="shared" si="50"/>
        <v>0</v>
      </c>
      <c r="R550">
        <f t="shared" si="51"/>
        <v>4.5</v>
      </c>
      <c r="S550" t="str">
        <f t="shared" si="52"/>
        <v>technology</v>
      </c>
      <c r="T550" s="3" t="str">
        <f t="shared" si="53"/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8"/>
        <v>42193.428495370368</v>
      </c>
      <c r="K551">
        <v>1433776622</v>
      </c>
      <c r="L551" s="9">
        <f t="shared" si="49"/>
        <v>42163.428495370368</v>
      </c>
      <c r="M551" t="b">
        <v>0</v>
      </c>
      <c r="N551">
        <v>8</v>
      </c>
      <c r="O551" t="b">
        <v>0</v>
      </c>
      <c r="P551" t="s">
        <v>8272</v>
      </c>
      <c r="Q551" s="12">
        <f t="shared" si="50"/>
        <v>3</v>
      </c>
      <c r="R551">
        <f t="shared" si="51"/>
        <v>38.5</v>
      </c>
      <c r="S551" t="str">
        <f t="shared" si="52"/>
        <v>technology</v>
      </c>
      <c r="T551" s="3" t="str">
        <f t="shared" si="53"/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8"/>
        <v>42765.999999999993</v>
      </c>
      <c r="K552">
        <v>1484756245</v>
      </c>
      <c r="L552" s="9">
        <f t="shared" si="49"/>
        <v>42753.47042824074</v>
      </c>
      <c r="M552" t="b">
        <v>0</v>
      </c>
      <c r="N552">
        <v>4</v>
      </c>
      <c r="O552" t="b">
        <v>0</v>
      </c>
      <c r="P552" t="s">
        <v>8272</v>
      </c>
      <c r="Q552" s="12">
        <f t="shared" si="50"/>
        <v>1</v>
      </c>
      <c r="R552">
        <f t="shared" si="51"/>
        <v>51.5</v>
      </c>
      <c r="S552" t="str">
        <f t="shared" si="52"/>
        <v>technology</v>
      </c>
      <c r="T552" s="3" t="str">
        <f t="shared" si="53"/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8"/>
        <v>42217.536805555552</v>
      </c>
      <c r="K553">
        <v>1434609424</v>
      </c>
      <c r="L553" s="9">
        <f t="shared" si="49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12">
        <f t="shared" si="50"/>
        <v>5</v>
      </c>
      <c r="R553">
        <f t="shared" si="51"/>
        <v>1908</v>
      </c>
      <c r="S553" t="str">
        <f t="shared" si="52"/>
        <v>technology</v>
      </c>
      <c r="T553" s="3" t="str">
        <f t="shared" si="53"/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8"/>
        <v>42378.408518518518</v>
      </c>
      <c r="K554">
        <v>1447166896</v>
      </c>
      <c r="L554" s="9">
        <f t="shared" si="49"/>
        <v>42318.408518518518</v>
      </c>
      <c r="M554" t="b">
        <v>0</v>
      </c>
      <c r="N554">
        <v>0</v>
      </c>
      <c r="O554" t="b">
        <v>0</v>
      </c>
      <c r="P554" t="s">
        <v>8272</v>
      </c>
      <c r="Q554" s="12">
        <f t="shared" si="50"/>
        <v>0</v>
      </c>
      <c r="R554">
        <f t="shared" si="51"/>
        <v>1890.5</v>
      </c>
      <c r="S554" t="str">
        <f t="shared" si="52"/>
        <v>technology</v>
      </c>
      <c r="T554" s="3" t="str">
        <f t="shared" si="53"/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8"/>
        <v>41957.553136574068</v>
      </c>
      <c r="K555">
        <v>1413393391</v>
      </c>
      <c r="L555" s="9">
        <f t="shared" si="49"/>
        <v>41927.511469907404</v>
      </c>
      <c r="M555" t="b">
        <v>0</v>
      </c>
      <c r="N555">
        <v>6</v>
      </c>
      <c r="O555" t="b">
        <v>0</v>
      </c>
      <c r="P555" t="s">
        <v>8272</v>
      </c>
      <c r="Q555" s="12">
        <f t="shared" si="50"/>
        <v>0</v>
      </c>
      <c r="R555">
        <f t="shared" si="51"/>
        <v>61.5</v>
      </c>
      <c r="S555" t="str">
        <f t="shared" si="52"/>
        <v>technology</v>
      </c>
      <c r="T555" s="3" t="str">
        <f t="shared" si="53"/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8"/>
        <v>41931.476527777777</v>
      </c>
      <c r="K556">
        <v>1411143972</v>
      </c>
      <c r="L556" s="9">
        <f t="shared" si="49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12">
        <f t="shared" si="50"/>
        <v>37</v>
      </c>
      <c r="R556">
        <f t="shared" si="51"/>
        <v>769.5</v>
      </c>
      <c r="S556" t="str">
        <f t="shared" si="52"/>
        <v>technology</v>
      </c>
      <c r="T556" s="3" t="str">
        <f t="shared" si="53"/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8"/>
        <v>42533.145173611112</v>
      </c>
      <c r="K557">
        <v>1463128143</v>
      </c>
      <c r="L557" s="9">
        <f t="shared" si="49"/>
        <v>42503.145173611112</v>
      </c>
      <c r="M557" t="b">
        <v>0</v>
      </c>
      <c r="N557">
        <v>0</v>
      </c>
      <c r="O557" t="b">
        <v>0</v>
      </c>
      <c r="P557" t="s">
        <v>8272</v>
      </c>
      <c r="Q557" s="12">
        <f t="shared" si="50"/>
        <v>0</v>
      </c>
      <c r="R557">
        <f t="shared" si="51"/>
        <v>708</v>
      </c>
      <c r="S557" t="str">
        <f t="shared" si="52"/>
        <v>technology</v>
      </c>
      <c r="T557" s="3" t="str">
        <f t="shared" si="53"/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8"/>
        <v>42375.651817129627</v>
      </c>
      <c r="K558">
        <v>1449520717</v>
      </c>
      <c r="L558" s="9">
        <f t="shared" si="49"/>
        <v>42345.651817129627</v>
      </c>
      <c r="M558" t="b">
        <v>0</v>
      </c>
      <c r="N558">
        <v>1</v>
      </c>
      <c r="O558" t="b">
        <v>0</v>
      </c>
      <c r="P558" t="s">
        <v>8272</v>
      </c>
      <c r="Q558" s="12">
        <f t="shared" si="50"/>
        <v>3</v>
      </c>
      <c r="R558">
        <f t="shared" si="51"/>
        <v>100</v>
      </c>
      <c r="S558" t="str">
        <f t="shared" si="52"/>
        <v>technology</v>
      </c>
      <c r="T558" s="3" t="str">
        <f t="shared" si="53"/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8"/>
        <v>42706.775497685179</v>
      </c>
      <c r="K559">
        <v>1478126203</v>
      </c>
      <c r="L559" s="9">
        <f t="shared" si="49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12">
        <f t="shared" si="50"/>
        <v>1</v>
      </c>
      <c r="R559">
        <f t="shared" si="51"/>
        <v>783</v>
      </c>
      <c r="S559" t="str">
        <f t="shared" si="52"/>
        <v>technology</v>
      </c>
      <c r="T559" s="3" t="str">
        <f t="shared" si="53"/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8"/>
        <v>42087.633159722223</v>
      </c>
      <c r="K560">
        <v>1424639505</v>
      </c>
      <c r="L560" s="9">
        <f t="shared" si="49"/>
        <v>42057.674826388888</v>
      </c>
      <c r="M560" t="b">
        <v>0</v>
      </c>
      <c r="N560">
        <v>0</v>
      </c>
      <c r="O560" t="b">
        <v>0</v>
      </c>
      <c r="P560" t="s">
        <v>8272</v>
      </c>
      <c r="Q560" s="12">
        <f t="shared" si="50"/>
        <v>0</v>
      </c>
      <c r="R560">
        <f t="shared" si="51"/>
        <v>683</v>
      </c>
      <c r="S560" t="str">
        <f t="shared" si="52"/>
        <v>technology</v>
      </c>
      <c r="T560" s="3" t="str">
        <f t="shared" si="53"/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8"/>
        <v>42351.074768518512</v>
      </c>
      <c r="K561">
        <v>1447397260</v>
      </c>
      <c r="L561" s="9">
        <f t="shared" si="49"/>
        <v>42321.074768518512</v>
      </c>
      <c r="M561" t="b">
        <v>0</v>
      </c>
      <c r="N561">
        <v>1</v>
      </c>
      <c r="O561" t="b">
        <v>0</v>
      </c>
      <c r="P561" t="s">
        <v>8272</v>
      </c>
      <c r="Q561" s="12">
        <f t="shared" si="50"/>
        <v>0</v>
      </c>
      <c r="R561">
        <f t="shared" si="51"/>
        <v>25</v>
      </c>
      <c r="S561" t="str">
        <f t="shared" si="52"/>
        <v>technology</v>
      </c>
      <c r="T561" s="3" t="str">
        <f t="shared" si="53"/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8"/>
        <v>41990.563020833331</v>
      </c>
      <c r="K562">
        <v>1416249045</v>
      </c>
      <c r="L562" s="9">
        <f t="shared" si="49"/>
        <v>41960.563020833331</v>
      </c>
      <c r="M562" t="b">
        <v>0</v>
      </c>
      <c r="N562">
        <v>3</v>
      </c>
      <c r="O562" t="b">
        <v>0</v>
      </c>
      <c r="P562" t="s">
        <v>8272</v>
      </c>
      <c r="Q562" s="12">
        <f t="shared" si="50"/>
        <v>0</v>
      </c>
      <c r="R562">
        <f t="shared" si="51"/>
        <v>31</v>
      </c>
      <c r="S562" t="str">
        <f t="shared" si="52"/>
        <v>technology</v>
      </c>
      <c r="T562" s="3" t="str">
        <f t="shared" si="53"/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8"/>
        <v>42303.450381944444</v>
      </c>
      <c r="K563">
        <v>1442850513</v>
      </c>
      <c r="L563" s="9">
        <f t="shared" si="49"/>
        <v>42268.450381944444</v>
      </c>
      <c r="M563" t="b">
        <v>0</v>
      </c>
      <c r="N563">
        <v>2</v>
      </c>
      <c r="O563" t="b">
        <v>0</v>
      </c>
      <c r="P563" t="s">
        <v>8272</v>
      </c>
      <c r="Q563" s="12">
        <f t="shared" si="50"/>
        <v>0</v>
      </c>
      <c r="R563">
        <f t="shared" si="51"/>
        <v>33.5</v>
      </c>
      <c r="S563" t="str">
        <f t="shared" si="52"/>
        <v>technology</v>
      </c>
      <c r="T563" s="3" t="str">
        <f t="shared" si="53"/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8"/>
        <v>42722.180729166663</v>
      </c>
      <c r="K564">
        <v>1479460815</v>
      </c>
      <c r="L564" s="9">
        <f t="shared" si="49"/>
        <v>42692.18072916667</v>
      </c>
      <c r="M564" t="b">
        <v>0</v>
      </c>
      <c r="N564">
        <v>0</v>
      </c>
      <c r="O564" t="b">
        <v>0</v>
      </c>
      <c r="P564" t="s">
        <v>8272</v>
      </c>
      <c r="Q564" s="12">
        <f t="shared" si="50"/>
        <v>0</v>
      </c>
      <c r="R564">
        <f t="shared" si="51"/>
        <v>27.5</v>
      </c>
      <c r="S564" t="str">
        <f t="shared" si="52"/>
        <v>technology</v>
      </c>
      <c r="T564" s="3" t="str">
        <f t="shared" si="53"/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8"/>
        <v>42051.861655092587</v>
      </c>
      <c r="K565">
        <v>1421545247</v>
      </c>
      <c r="L565" s="9">
        <f t="shared" si="49"/>
        <v>42021.861655092587</v>
      </c>
      <c r="M565" t="b">
        <v>0</v>
      </c>
      <c r="N565">
        <v>2</v>
      </c>
      <c r="O565" t="b">
        <v>0</v>
      </c>
      <c r="P565" t="s">
        <v>8272</v>
      </c>
      <c r="Q565" s="12">
        <f t="shared" si="50"/>
        <v>0</v>
      </c>
      <c r="R565">
        <f t="shared" si="51"/>
        <v>34</v>
      </c>
      <c r="S565" t="str">
        <f t="shared" si="52"/>
        <v>technology</v>
      </c>
      <c r="T565" s="3" t="str">
        <f t="shared" si="53"/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8"/>
        <v>42441.734664351847</v>
      </c>
      <c r="K566">
        <v>1455230275</v>
      </c>
      <c r="L566" s="9">
        <f t="shared" si="49"/>
        <v>42411.734664351847</v>
      </c>
      <c r="M566" t="b">
        <v>0</v>
      </c>
      <c r="N566">
        <v>1</v>
      </c>
      <c r="O566" t="b">
        <v>0</v>
      </c>
      <c r="P566" t="s">
        <v>8272</v>
      </c>
      <c r="Q566" s="12">
        <f t="shared" si="50"/>
        <v>0</v>
      </c>
      <c r="R566">
        <f t="shared" si="51"/>
        <v>34.5</v>
      </c>
      <c r="S566" t="str">
        <f t="shared" si="52"/>
        <v>technology</v>
      </c>
      <c r="T566" s="3" t="str">
        <f t="shared" si="53"/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8"/>
        <v>42195.576956018514</v>
      </c>
      <c r="K567">
        <v>1433962249</v>
      </c>
      <c r="L567" s="9">
        <f t="shared" si="49"/>
        <v>42165.576956018522</v>
      </c>
      <c r="M567" t="b">
        <v>0</v>
      </c>
      <c r="N567">
        <v>0</v>
      </c>
      <c r="O567" t="b">
        <v>0</v>
      </c>
      <c r="P567" t="s">
        <v>8272</v>
      </c>
      <c r="Q567" s="12">
        <f t="shared" si="50"/>
        <v>0</v>
      </c>
      <c r="R567">
        <f t="shared" si="51"/>
        <v>0.5</v>
      </c>
      <c r="S567" t="str">
        <f t="shared" si="52"/>
        <v>technology</v>
      </c>
      <c r="T567" s="3" t="str">
        <f t="shared" si="53"/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8"/>
        <v>42565.476076388884</v>
      </c>
      <c r="K568">
        <v>1465921533</v>
      </c>
      <c r="L568" s="9">
        <f t="shared" si="49"/>
        <v>42535.476076388884</v>
      </c>
      <c r="M568" t="b">
        <v>0</v>
      </c>
      <c r="N568">
        <v>1</v>
      </c>
      <c r="O568" t="b">
        <v>0</v>
      </c>
      <c r="P568" t="s">
        <v>8272</v>
      </c>
      <c r="Q568" s="12">
        <f t="shared" si="50"/>
        <v>0</v>
      </c>
      <c r="R568">
        <f t="shared" si="51"/>
        <v>0.5</v>
      </c>
      <c r="S568" t="str">
        <f t="shared" si="52"/>
        <v>technology</v>
      </c>
      <c r="T568" s="3" t="str">
        <f t="shared" si="53"/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8"/>
        <v>42005.634189814817</v>
      </c>
      <c r="K569">
        <v>1417551194</v>
      </c>
      <c r="L569" s="9">
        <f t="shared" si="49"/>
        <v>41975.634189814817</v>
      </c>
      <c r="M569" t="b">
        <v>0</v>
      </c>
      <c r="N569">
        <v>0</v>
      </c>
      <c r="O569" t="b">
        <v>0</v>
      </c>
      <c r="P569" t="s">
        <v>8272</v>
      </c>
      <c r="Q569" s="12">
        <f t="shared" si="50"/>
        <v>0</v>
      </c>
      <c r="R569">
        <f t="shared" si="51"/>
        <v>0.5</v>
      </c>
      <c r="S569" t="str">
        <f t="shared" si="52"/>
        <v>technology</v>
      </c>
      <c r="T569" s="3" t="str">
        <f t="shared" si="53"/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8"/>
        <v>42385.249999999993</v>
      </c>
      <c r="K570">
        <v>1449785223</v>
      </c>
      <c r="L570" s="9">
        <f t="shared" si="49"/>
        <v>42348.713229166664</v>
      </c>
      <c r="M570" t="b">
        <v>0</v>
      </c>
      <c r="N570">
        <v>5</v>
      </c>
      <c r="O570" t="b">
        <v>0</v>
      </c>
      <c r="P570" t="s">
        <v>8272</v>
      </c>
      <c r="Q570" s="12">
        <f t="shared" si="50"/>
        <v>1</v>
      </c>
      <c r="R570">
        <f t="shared" si="51"/>
        <v>122.5</v>
      </c>
      <c r="S570" t="str">
        <f t="shared" si="52"/>
        <v>technology</v>
      </c>
      <c r="T570" s="3" t="str">
        <f t="shared" si="53"/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8"/>
        <v>42370.639027777775</v>
      </c>
      <c r="K571">
        <v>1449087612</v>
      </c>
      <c r="L571" s="9">
        <f t="shared" si="49"/>
        <v>42340.639027777775</v>
      </c>
      <c r="M571" t="b">
        <v>0</v>
      </c>
      <c r="N571">
        <v>1</v>
      </c>
      <c r="O571" t="b">
        <v>0</v>
      </c>
      <c r="P571" t="s">
        <v>8272</v>
      </c>
      <c r="Q571" s="12">
        <f t="shared" si="50"/>
        <v>1</v>
      </c>
      <c r="R571">
        <f t="shared" si="51"/>
        <v>132.5</v>
      </c>
      <c r="S571" t="str">
        <f t="shared" si="52"/>
        <v>technology</v>
      </c>
      <c r="T571" s="3" t="str">
        <f t="shared" si="53"/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8"/>
        <v>42418.589918981474</v>
      </c>
      <c r="K572">
        <v>1453230569</v>
      </c>
      <c r="L572" s="9">
        <f t="shared" si="49"/>
        <v>42388.589918981481</v>
      </c>
      <c r="M572" t="b">
        <v>0</v>
      </c>
      <c r="N572">
        <v>1</v>
      </c>
      <c r="O572" t="b">
        <v>0</v>
      </c>
      <c r="P572" t="s">
        <v>8272</v>
      </c>
      <c r="Q572" s="12">
        <f t="shared" si="50"/>
        <v>0</v>
      </c>
      <c r="R572">
        <f t="shared" si="51"/>
        <v>81</v>
      </c>
      <c r="S572" t="str">
        <f t="shared" si="52"/>
        <v>technology</v>
      </c>
      <c r="T572" s="3" t="str">
        <f t="shared" si="53"/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8"/>
        <v>42211.957638888889</v>
      </c>
      <c r="K573">
        <v>1436297723</v>
      </c>
      <c r="L573" s="9">
        <f t="shared" si="49"/>
        <v>42192.607905092591</v>
      </c>
      <c r="M573" t="b">
        <v>0</v>
      </c>
      <c r="N573">
        <v>2</v>
      </c>
      <c r="O573" t="b">
        <v>0</v>
      </c>
      <c r="P573" t="s">
        <v>8272</v>
      </c>
      <c r="Q573" s="12">
        <f t="shared" si="50"/>
        <v>0</v>
      </c>
      <c r="R573">
        <f t="shared" si="51"/>
        <v>124</v>
      </c>
      <c r="S573" t="str">
        <f t="shared" si="52"/>
        <v>technology</v>
      </c>
      <c r="T573" s="3" t="str">
        <f t="shared" si="53"/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8"/>
        <v>42312.549629629626</v>
      </c>
      <c r="K574">
        <v>1444065088</v>
      </c>
      <c r="L574" s="9">
        <f t="shared" si="49"/>
        <v>42282.507962962954</v>
      </c>
      <c r="M574" t="b">
        <v>0</v>
      </c>
      <c r="N574">
        <v>0</v>
      </c>
      <c r="O574" t="b">
        <v>0</v>
      </c>
      <c r="P574" t="s">
        <v>8272</v>
      </c>
      <c r="Q574" s="12">
        <f t="shared" si="50"/>
        <v>0</v>
      </c>
      <c r="R574">
        <f t="shared" si="51"/>
        <v>53</v>
      </c>
      <c r="S574" t="str">
        <f t="shared" si="52"/>
        <v>technology</v>
      </c>
      <c r="T574" s="3" t="str">
        <f t="shared" si="53"/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8"/>
        <v>42021.841666666667</v>
      </c>
      <c r="K575">
        <v>1416445931</v>
      </c>
      <c r="L575" s="9">
        <f t="shared" si="49"/>
        <v>41962.841793981475</v>
      </c>
      <c r="M575" t="b">
        <v>0</v>
      </c>
      <c r="N575">
        <v>9</v>
      </c>
      <c r="O575" t="b">
        <v>0</v>
      </c>
      <c r="P575" t="s">
        <v>8272</v>
      </c>
      <c r="Q575" s="12">
        <f t="shared" si="50"/>
        <v>0</v>
      </c>
      <c r="R575">
        <f t="shared" si="51"/>
        <v>173</v>
      </c>
      <c r="S575" t="str">
        <f t="shared" si="52"/>
        <v>technology</v>
      </c>
      <c r="T575" s="3" t="str">
        <f t="shared" si="53"/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8"/>
        <v>42662.235034722216</v>
      </c>
      <c r="K576">
        <v>1474281507</v>
      </c>
      <c r="L576" s="9">
        <f t="shared" si="49"/>
        <v>42632.235034722216</v>
      </c>
      <c r="M576" t="b">
        <v>0</v>
      </c>
      <c r="N576">
        <v>4</v>
      </c>
      <c r="O576" t="b">
        <v>0</v>
      </c>
      <c r="P576" t="s">
        <v>8272</v>
      </c>
      <c r="Q576" s="12">
        <f t="shared" si="50"/>
        <v>1</v>
      </c>
      <c r="R576">
        <f t="shared" si="51"/>
        <v>213</v>
      </c>
      <c r="S576" t="str">
        <f t="shared" si="52"/>
        <v>technology</v>
      </c>
      <c r="T576" s="3" t="str">
        <f t="shared" si="53"/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8"/>
        <v>42168.484293981477</v>
      </c>
      <c r="K577">
        <v>1431621443</v>
      </c>
      <c r="L577" s="9">
        <f t="shared" si="49"/>
        <v>42138.484293981477</v>
      </c>
      <c r="M577" t="b">
        <v>0</v>
      </c>
      <c r="N577">
        <v>4</v>
      </c>
      <c r="O577" t="b">
        <v>0</v>
      </c>
      <c r="P577" t="s">
        <v>8272</v>
      </c>
      <c r="Q577" s="12">
        <f t="shared" si="50"/>
        <v>0</v>
      </c>
      <c r="R577">
        <f t="shared" si="51"/>
        <v>169.5</v>
      </c>
      <c r="S577" t="str">
        <f t="shared" si="52"/>
        <v>technology</v>
      </c>
      <c r="T577" s="3" t="str">
        <f t="shared" si="53"/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8"/>
        <v>42091.221666666665</v>
      </c>
      <c r="K578">
        <v>1422357552</v>
      </c>
      <c r="L578" s="9">
        <f t="shared" si="49"/>
        <v>42031.263333333329</v>
      </c>
      <c r="M578" t="b">
        <v>0</v>
      </c>
      <c r="N578">
        <v>1</v>
      </c>
      <c r="O578" t="b">
        <v>0</v>
      </c>
      <c r="P578" t="s">
        <v>8272</v>
      </c>
      <c r="Q578" s="12">
        <f t="shared" si="50"/>
        <v>0</v>
      </c>
      <c r="R578">
        <f t="shared" si="51"/>
        <v>130</v>
      </c>
      <c r="S578" t="str">
        <f t="shared" si="52"/>
        <v>technology</v>
      </c>
      <c r="T578" s="3" t="str">
        <f t="shared" si="53"/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4">(I579/86400)+25569+(-5/24)</f>
        <v>42510.380810185183</v>
      </c>
      <c r="K579">
        <v>1458569302</v>
      </c>
      <c r="L579" s="9">
        <f t="shared" ref="L579:L642" si="55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12">
        <f t="shared" ref="Q579:Q642" si="56">ROUND(E579/D579*100,0)</f>
        <v>0</v>
      </c>
      <c r="R579">
        <f t="shared" ref="R579:R642" si="57">AVERAGE(E578:E579)</f>
        <v>5.5</v>
      </c>
      <c r="S579" t="str">
        <f t="shared" ref="S579:S642" si="58">LEFT(P579,FIND("/",P579)-1)</f>
        <v>technology</v>
      </c>
      <c r="T579" s="3" t="str">
        <f t="shared" ref="T579:T642" si="59">RIGHT(P579,LEN(P579)-FIND("/",P579))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4"/>
        <v>42254.370289351849</v>
      </c>
      <c r="K580">
        <v>1439560393</v>
      </c>
      <c r="L580" s="9">
        <f t="shared" si="55"/>
        <v>42230.370289351849</v>
      </c>
      <c r="M580" t="b">
        <v>0</v>
      </c>
      <c r="N580">
        <v>7</v>
      </c>
      <c r="O580" t="b">
        <v>0</v>
      </c>
      <c r="P580" t="s">
        <v>8272</v>
      </c>
      <c r="Q580" s="12">
        <f t="shared" si="56"/>
        <v>0</v>
      </c>
      <c r="R580">
        <f t="shared" si="57"/>
        <v>12</v>
      </c>
      <c r="S580" t="str">
        <f t="shared" si="58"/>
        <v>technology</v>
      </c>
      <c r="T580" s="3" t="str">
        <f t="shared" si="59"/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4"/>
        <v>41998.643784722219</v>
      </c>
      <c r="K581">
        <v>1416947223</v>
      </c>
      <c r="L581" s="9">
        <f t="shared" si="55"/>
        <v>41968.643784722219</v>
      </c>
      <c r="M581" t="b">
        <v>0</v>
      </c>
      <c r="N581">
        <v>5</v>
      </c>
      <c r="O581" t="b">
        <v>0</v>
      </c>
      <c r="P581" t="s">
        <v>8272</v>
      </c>
      <c r="Q581" s="12">
        <f t="shared" si="56"/>
        <v>1</v>
      </c>
      <c r="R581">
        <f t="shared" si="57"/>
        <v>94.5</v>
      </c>
      <c r="S581" t="str">
        <f t="shared" si="58"/>
        <v>technology</v>
      </c>
      <c r="T581" s="3" t="str">
        <f t="shared" si="59"/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4"/>
        <v>42635.699849537035</v>
      </c>
      <c r="K582">
        <v>1471988867</v>
      </c>
      <c r="L582" s="9">
        <f t="shared" si="55"/>
        <v>42605.699849537035</v>
      </c>
      <c r="M582" t="b">
        <v>0</v>
      </c>
      <c r="N582">
        <v>1</v>
      </c>
      <c r="O582" t="b">
        <v>0</v>
      </c>
      <c r="P582" t="s">
        <v>8272</v>
      </c>
      <c r="Q582" s="12">
        <f t="shared" si="56"/>
        <v>0</v>
      </c>
      <c r="R582">
        <f t="shared" si="57"/>
        <v>88</v>
      </c>
      <c r="S582" t="str">
        <f t="shared" si="58"/>
        <v>technology</v>
      </c>
      <c r="T582" s="3" t="str">
        <f t="shared" si="59"/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4"/>
        <v>42217.804444444446</v>
      </c>
      <c r="K583">
        <v>1435882704</v>
      </c>
      <c r="L583" s="9">
        <f t="shared" si="55"/>
        <v>42187.804444444446</v>
      </c>
      <c r="M583" t="b">
        <v>0</v>
      </c>
      <c r="N583">
        <v>0</v>
      </c>
      <c r="O583" t="b">
        <v>0</v>
      </c>
      <c r="P583" t="s">
        <v>8272</v>
      </c>
      <c r="Q583" s="12">
        <f t="shared" si="56"/>
        <v>0</v>
      </c>
      <c r="R583">
        <f t="shared" si="57"/>
        <v>0.5</v>
      </c>
      <c r="S583" t="str">
        <f t="shared" si="58"/>
        <v>technology</v>
      </c>
      <c r="T583" s="3" t="str">
        <f t="shared" si="59"/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4"/>
        <v>42078.541666666664</v>
      </c>
      <c r="K584">
        <v>1424454319</v>
      </c>
      <c r="L584" s="9">
        <f t="shared" si="55"/>
        <v>42055.531469907401</v>
      </c>
      <c r="M584" t="b">
        <v>0</v>
      </c>
      <c r="N584">
        <v>0</v>
      </c>
      <c r="O584" t="b">
        <v>0</v>
      </c>
      <c r="P584" t="s">
        <v>8272</v>
      </c>
      <c r="Q584" s="12">
        <f t="shared" si="56"/>
        <v>0</v>
      </c>
      <c r="R584">
        <f t="shared" si="57"/>
        <v>0</v>
      </c>
      <c r="S584" t="str">
        <f t="shared" si="58"/>
        <v>technology</v>
      </c>
      <c r="T584" s="3" t="str">
        <f t="shared" si="59"/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4"/>
        <v>42082.688506944447</v>
      </c>
      <c r="K585">
        <v>1424212287</v>
      </c>
      <c r="L585" s="9">
        <f t="shared" si="55"/>
        <v>42052.730173611104</v>
      </c>
      <c r="M585" t="b">
        <v>0</v>
      </c>
      <c r="N585">
        <v>1</v>
      </c>
      <c r="O585" t="b">
        <v>0</v>
      </c>
      <c r="P585" t="s">
        <v>8272</v>
      </c>
      <c r="Q585" s="12">
        <f t="shared" si="56"/>
        <v>0</v>
      </c>
      <c r="R585">
        <f t="shared" si="57"/>
        <v>0.5</v>
      </c>
      <c r="S585" t="str">
        <f t="shared" si="58"/>
        <v>technology</v>
      </c>
      <c r="T585" s="3" t="str">
        <f t="shared" si="59"/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4"/>
        <v>42079.466620370367</v>
      </c>
      <c r="K586">
        <v>1423933916</v>
      </c>
      <c r="L586" s="9">
        <f t="shared" si="55"/>
        <v>42049.508287037032</v>
      </c>
      <c r="M586" t="b">
        <v>0</v>
      </c>
      <c r="N586">
        <v>2</v>
      </c>
      <c r="O586" t="b">
        <v>0</v>
      </c>
      <c r="P586" t="s">
        <v>8272</v>
      </c>
      <c r="Q586" s="12">
        <f t="shared" si="56"/>
        <v>1</v>
      </c>
      <c r="R586">
        <f t="shared" si="57"/>
        <v>5.5</v>
      </c>
      <c r="S586" t="str">
        <f t="shared" si="58"/>
        <v>technology</v>
      </c>
      <c r="T586" s="3" t="str">
        <f t="shared" si="59"/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4"/>
        <v>42338.791666666664</v>
      </c>
      <c r="K587">
        <v>1444123377</v>
      </c>
      <c r="L587" s="9">
        <f t="shared" si="55"/>
        <v>42283.182604166665</v>
      </c>
      <c r="M587" t="b">
        <v>0</v>
      </c>
      <c r="N587">
        <v>0</v>
      </c>
      <c r="O587" t="b">
        <v>0</v>
      </c>
      <c r="P587" t="s">
        <v>8272</v>
      </c>
      <c r="Q587" s="12">
        <f t="shared" si="56"/>
        <v>0</v>
      </c>
      <c r="R587">
        <f t="shared" si="57"/>
        <v>5</v>
      </c>
      <c r="S587" t="str">
        <f t="shared" si="58"/>
        <v>technology</v>
      </c>
      <c r="T587" s="3" t="str">
        <f t="shared" si="59"/>
        <v>web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4"/>
        <v>42050.645914351851</v>
      </c>
      <c r="K588">
        <v>1421440207</v>
      </c>
      <c r="L588" s="9">
        <f t="shared" si="55"/>
        <v>42020.645914351851</v>
      </c>
      <c r="M588" t="b">
        <v>0</v>
      </c>
      <c r="N588">
        <v>4</v>
      </c>
      <c r="O588" t="b">
        <v>0</v>
      </c>
      <c r="P588" t="s">
        <v>8272</v>
      </c>
      <c r="Q588" s="12">
        <f t="shared" si="56"/>
        <v>1</v>
      </c>
      <c r="R588">
        <f t="shared" si="57"/>
        <v>28</v>
      </c>
      <c r="S588" t="str">
        <f t="shared" si="58"/>
        <v>technology</v>
      </c>
      <c r="T588" s="3" t="str">
        <f t="shared" si="59"/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4"/>
        <v>42110.548993055556</v>
      </c>
      <c r="K589">
        <v>1426615833</v>
      </c>
      <c r="L589" s="9">
        <f t="shared" si="55"/>
        <v>42080.548993055556</v>
      </c>
      <c r="M589" t="b">
        <v>0</v>
      </c>
      <c r="N589">
        <v>7</v>
      </c>
      <c r="O589" t="b">
        <v>0</v>
      </c>
      <c r="P589" t="s">
        <v>8272</v>
      </c>
      <c r="Q589" s="12">
        <f t="shared" si="56"/>
        <v>9</v>
      </c>
      <c r="R589">
        <f t="shared" si="57"/>
        <v>1390.5</v>
      </c>
      <c r="S589" t="str">
        <f t="shared" si="58"/>
        <v>technology</v>
      </c>
      <c r="T589" s="3" t="str">
        <f t="shared" si="59"/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4"/>
        <v>42691.602847222217</v>
      </c>
      <c r="K590">
        <v>1474223286</v>
      </c>
      <c r="L590" s="9">
        <f t="shared" si="55"/>
        <v>42631.56118055556</v>
      </c>
      <c r="M590" t="b">
        <v>0</v>
      </c>
      <c r="N590">
        <v>2</v>
      </c>
      <c r="O590" t="b">
        <v>0</v>
      </c>
      <c r="P590" t="s">
        <v>8272</v>
      </c>
      <c r="Q590" s="12">
        <f t="shared" si="56"/>
        <v>3</v>
      </c>
      <c r="R590">
        <f t="shared" si="57"/>
        <v>1513</v>
      </c>
      <c r="S590" t="str">
        <f t="shared" si="58"/>
        <v>technology</v>
      </c>
      <c r="T590" s="3" t="str">
        <f t="shared" si="59"/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4"/>
        <v>42193.406238425923</v>
      </c>
      <c r="K591">
        <v>1435070699</v>
      </c>
      <c r="L591" s="9">
        <f t="shared" si="55"/>
        <v>42178.406238425923</v>
      </c>
      <c r="M591" t="b">
        <v>0</v>
      </c>
      <c r="N591">
        <v>1</v>
      </c>
      <c r="O591" t="b">
        <v>0</v>
      </c>
      <c r="P591" t="s">
        <v>8272</v>
      </c>
      <c r="Q591" s="12">
        <f t="shared" si="56"/>
        <v>0</v>
      </c>
      <c r="R591">
        <f t="shared" si="57"/>
        <v>151</v>
      </c>
      <c r="S591" t="str">
        <f t="shared" si="58"/>
        <v>technology</v>
      </c>
      <c r="T591" s="3" t="str">
        <f t="shared" si="59"/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4"/>
        <v>42408.334027777775</v>
      </c>
      <c r="K592">
        <v>1452259131</v>
      </c>
      <c r="L592" s="9">
        <f t="shared" si="55"/>
        <v>42377.34642361111</v>
      </c>
      <c r="M592" t="b">
        <v>0</v>
      </c>
      <c r="N592">
        <v>9</v>
      </c>
      <c r="O592" t="b">
        <v>0</v>
      </c>
      <c r="P592" t="s">
        <v>8272</v>
      </c>
      <c r="Q592" s="12">
        <f t="shared" si="56"/>
        <v>4</v>
      </c>
      <c r="R592">
        <f t="shared" si="57"/>
        <v>112</v>
      </c>
      <c r="S592" t="str">
        <f t="shared" si="58"/>
        <v>technology</v>
      </c>
      <c r="T592" s="3" t="str">
        <f t="shared" si="59"/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4"/>
        <v>42207.334837962961</v>
      </c>
      <c r="K593">
        <v>1434978130</v>
      </c>
      <c r="L593" s="9">
        <f t="shared" si="55"/>
        <v>42177.334837962961</v>
      </c>
      <c r="M593" t="b">
        <v>0</v>
      </c>
      <c r="N593">
        <v>2</v>
      </c>
      <c r="O593" t="b">
        <v>0</v>
      </c>
      <c r="P593" t="s">
        <v>8272</v>
      </c>
      <c r="Q593" s="12">
        <f t="shared" si="56"/>
        <v>0</v>
      </c>
      <c r="R593">
        <f t="shared" si="57"/>
        <v>142</v>
      </c>
      <c r="S593" t="str">
        <f t="shared" si="58"/>
        <v>technology</v>
      </c>
      <c r="T593" s="3" t="str">
        <f t="shared" si="59"/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4"/>
        <v>41976.023842592585</v>
      </c>
      <c r="K594">
        <v>1414992860</v>
      </c>
      <c r="L594" s="9">
        <f t="shared" si="55"/>
        <v>41946.023842592593</v>
      </c>
      <c r="M594" t="b">
        <v>0</v>
      </c>
      <c r="N594">
        <v>1</v>
      </c>
      <c r="O594" t="b">
        <v>0</v>
      </c>
      <c r="P594" t="s">
        <v>8272</v>
      </c>
      <c r="Q594" s="12">
        <f t="shared" si="56"/>
        <v>3</v>
      </c>
      <c r="R594">
        <f t="shared" si="57"/>
        <v>155.5</v>
      </c>
      <c r="S594" t="str">
        <f t="shared" si="58"/>
        <v>technology</v>
      </c>
      <c r="T594" s="3" t="str">
        <f t="shared" si="59"/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4"/>
        <v>42100.427604166667</v>
      </c>
      <c r="K595">
        <v>1425744945</v>
      </c>
      <c r="L595" s="9">
        <f t="shared" si="55"/>
        <v>42070.469270833331</v>
      </c>
      <c r="M595" t="b">
        <v>0</v>
      </c>
      <c r="N595">
        <v>7</v>
      </c>
      <c r="O595" t="b">
        <v>0</v>
      </c>
      <c r="P595" t="s">
        <v>8272</v>
      </c>
      <c r="Q595" s="12">
        <f t="shared" si="56"/>
        <v>23</v>
      </c>
      <c r="R595">
        <f t="shared" si="57"/>
        <v>182.5</v>
      </c>
      <c r="S595" t="str">
        <f t="shared" si="58"/>
        <v>technology</v>
      </c>
      <c r="T595" s="3" t="str">
        <f t="shared" si="59"/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4"/>
        <v>42476.571828703702</v>
      </c>
      <c r="K596">
        <v>1458240206</v>
      </c>
      <c r="L596" s="9">
        <f t="shared" si="55"/>
        <v>42446.571828703702</v>
      </c>
      <c r="M596" t="b">
        <v>0</v>
      </c>
      <c r="N596">
        <v>2</v>
      </c>
      <c r="O596" t="b">
        <v>0</v>
      </c>
      <c r="P596" t="s">
        <v>8272</v>
      </c>
      <c r="Q596" s="12">
        <f t="shared" si="56"/>
        <v>0</v>
      </c>
      <c r="R596">
        <f t="shared" si="57"/>
        <v>70.5</v>
      </c>
      <c r="S596" t="str">
        <f t="shared" si="58"/>
        <v>technology</v>
      </c>
      <c r="T596" s="3" t="str">
        <f t="shared" si="59"/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4"/>
        <v>42127.861550925925</v>
      </c>
      <c r="K597">
        <v>1426815638</v>
      </c>
      <c r="L597" s="9">
        <f t="shared" si="55"/>
        <v>42082.861550925918</v>
      </c>
      <c r="M597" t="b">
        <v>0</v>
      </c>
      <c r="N597">
        <v>8</v>
      </c>
      <c r="O597" t="b">
        <v>0</v>
      </c>
      <c r="P597" t="s">
        <v>8272</v>
      </c>
      <c r="Q597" s="12">
        <f t="shared" si="56"/>
        <v>0</v>
      </c>
      <c r="R597">
        <f t="shared" si="57"/>
        <v>226</v>
      </c>
      <c r="S597" t="str">
        <f t="shared" si="58"/>
        <v>technology</v>
      </c>
      <c r="T597" s="3" t="str">
        <f t="shared" si="59"/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4"/>
        <v>42676.688564814809</v>
      </c>
      <c r="K598">
        <v>1475530292</v>
      </c>
      <c r="L598" s="9">
        <f t="shared" si="55"/>
        <v>42646.688564814809</v>
      </c>
      <c r="M598" t="b">
        <v>0</v>
      </c>
      <c r="N598">
        <v>2</v>
      </c>
      <c r="O598" t="b">
        <v>0</v>
      </c>
      <c r="P598" t="s">
        <v>8272</v>
      </c>
      <c r="Q598" s="12">
        <f t="shared" si="56"/>
        <v>0</v>
      </c>
      <c r="R598">
        <f t="shared" si="57"/>
        <v>216</v>
      </c>
      <c r="S598" t="str">
        <f t="shared" si="58"/>
        <v>technology</v>
      </c>
      <c r="T598" s="3" t="str">
        <f t="shared" si="59"/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4"/>
        <v>42582.458333333336</v>
      </c>
      <c r="K599">
        <v>1466787335</v>
      </c>
      <c r="L599" s="9">
        <f t="shared" si="55"/>
        <v>42545.496932870366</v>
      </c>
      <c r="M599" t="b">
        <v>0</v>
      </c>
      <c r="N599">
        <v>2</v>
      </c>
      <c r="O599" t="b">
        <v>0</v>
      </c>
      <c r="P599" t="s">
        <v>8272</v>
      </c>
      <c r="Q599" s="12">
        <f t="shared" si="56"/>
        <v>0</v>
      </c>
      <c r="R599">
        <f t="shared" si="57"/>
        <v>13</v>
      </c>
      <c r="S599" t="str">
        <f t="shared" si="58"/>
        <v>technology</v>
      </c>
      <c r="T599" s="3" t="str">
        <f t="shared" si="59"/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4"/>
        <v>41977.793761574074</v>
      </c>
      <c r="K600">
        <v>1415145781</v>
      </c>
      <c r="L600" s="9">
        <f t="shared" si="55"/>
        <v>41947.793761574074</v>
      </c>
      <c r="M600" t="b">
        <v>0</v>
      </c>
      <c r="N600">
        <v>7</v>
      </c>
      <c r="O600" t="b">
        <v>0</v>
      </c>
      <c r="P600" t="s">
        <v>8272</v>
      </c>
      <c r="Q600" s="12">
        <f t="shared" si="56"/>
        <v>34</v>
      </c>
      <c r="R600">
        <f t="shared" si="57"/>
        <v>435</v>
      </c>
      <c r="S600" t="str">
        <f t="shared" si="58"/>
        <v>technology</v>
      </c>
      <c r="T600" s="3" t="str">
        <f t="shared" si="59"/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4"/>
        <v>42071.427777777775</v>
      </c>
      <c r="K601">
        <v>1423769402</v>
      </c>
      <c r="L601" s="9">
        <f t="shared" si="55"/>
        <v>42047.604189814818</v>
      </c>
      <c r="M601" t="b">
        <v>0</v>
      </c>
      <c r="N601">
        <v>2</v>
      </c>
      <c r="O601" t="b">
        <v>0</v>
      </c>
      <c r="P601" t="s">
        <v>8272</v>
      </c>
      <c r="Q601" s="12">
        <f t="shared" si="56"/>
        <v>0</v>
      </c>
      <c r="R601">
        <f t="shared" si="57"/>
        <v>440.5</v>
      </c>
      <c r="S601" t="str">
        <f t="shared" si="58"/>
        <v>technology</v>
      </c>
      <c r="T601" s="3" t="str">
        <f t="shared" si="59"/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4"/>
        <v>42133.589837962958</v>
      </c>
      <c r="K602">
        <v>1426014562</v>
      </c>
      <c r="L602" s="9">
        <f t="shared" si="55"/>
        <v>42073.589837962958</v>
      </c>
      <c r="M602" t="b">
        <v>0</v>
      </c>
      <c r="N602">
        <v>1</v>
      </c>
      <c r="O602" t="b">
        <v>0</v>
      </c>
      <c r="P602" t="s">
        <v>8272</v>
      </c>
      <c r="Q602" s="12">
        <f t="shared" si="56"/>
        <v>2</v>
      </c>
      <c r="R602">
        <f t="shared" si="57"/>
        <v>65.5</v>
      </c>
      <c r="S602" t="str">
        <f t="shared" si="58"/>
        <v>technology</v>
      </c>
      <c r="T602" s="3" t="str">
        <f t="shared" si="59"/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4"/>
        <v>41999.64975694444</v>
      </c>
      <c r="K603">
        <v>1417034139</v>
      </c>
      <c r="L603" s="9">
        <f t="shared" si="55"/>
        <v>41969.64975694444</v>
      </c>
      <c r="M603" t="b">
        <v>0</v>
      </c>
      <c r="N603">
        <v>6</v>
      </c>
      <c r="O603" t="b">
        <v>0</v>
      </c>
      <c r="P603" t="s">
        <v>8272</v>
      </c>
      <c r="Q603" s="12">
        <f t="shared" si="56"/>
        <v>1</v>
      </c>
      <c r="R603">
        <f t="shared" si="57"/>
        <v>120</v>
      </c>
      <c r="S603" t="str">
        <f t="shared" si="58"/>
        <v>technology</v>
      </c>
      <c r="T603" s="3" t="str">
        <f t="shared" si="59"/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4"/>
        <v>42173.585821759254</v>
      </c>
      <c r="K604">
        <v>1432062215</v>
      </c>
      <c r="L604" s="9">
        <f t="shared" si="55"/>
        <v>42143.585821759254</v>
      </c>
      <c r="M604" t="b">
        <v>0</v>
      </c>
      <c r="N604">
        <v>0</v>
      </c>
      <c r="O604" t="b">
        <v>0</v>
      </c>
      <c r="P604" t="s">
        <v>8272</v>
      </c>
      <c r="Q604" s="12">
        <f t="shared" si="56"/>
        <v>0</v>
      </c>
      <c r="R604">
        <f t="shared" si="57"/>
        <v>70</v>
      </c>
      <c r="S604" t="str">
        <f t="shared" si="58"/>
        <v>technology</v>
      </c>
      <c r="T604" s="3" t="str">
        <f t="shared" si="59"/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4"/>
        <v>41865.430821759255</v>
      </c>
      <c r="K605">
        <v>1405437623</v>
      </c>
      <c r="L605" s="9">
        <f t="shared" si="55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12">
        <f t="shared" si="56"/>
        <v>4</v>
      </c>
      <c r="R605">
        <f t="shared" si="57"/>
        <v>295.01</v>
      </c>
      <c r="S605" t="str">
        <f t="shared" si="58"/>
        <v>technology</v>
      </c>
      <c r="T605" s="3" t="str">
        <f t="shared" si="59"/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4"/>
        <v>41878.827037037037</v>
      </c>
      <c r="K606">
        <v>1406595056</v>
      </c>
      <c r="L606" s="9">
        <f t="shared" si="55"/>
        <v>41848.827037037037</v>
      </c>
      <c r="M606" t="b">
        <v>0</v>
      </c>
      <c r="N606">
        <v>0</v>
      </c>
      <c r="O606" t="b">
        <v>0</v>
      </c>
      <c r="P606" t="s">
        <v>8272</v>
      </c>
      <c r="Q606" s="12">
        <f t="shared" si="56"/>
        <v>0</v>
      </c>
      <c r="R606">
        <f t="shared" si="57"/>
        <v>295.01</v>
      </c>
      <c r="S606" t="str">
        <f t="shared" si="58"/>
        <v>technology</v>
      </c>
      <c r="T606" s="3" t="str">
        <f t="shared" si="59"/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4"/>
        <v>42239.149398148147</v>
      </c>
      <c r="K607">
        <v>1436430908</v>
      </c>
      <c r="L607" s="9">
        <f t="shared" si="55"/>
        <v>42194.14939814814</v>
      </c>
      <c r="M607" t="b">
        <v>0</v>
      </c>
      <c r="N607">
        <v>8</v>
      </c>
      <c r="O607" t="b">
        <v>0</v>
      </c>
      <c r="P607" t="s">
        <v>8272</v>
      </c>
      <c r="Q607" s="12">
        <f t="shared" si="56"/>
        <v>3</v>
      </c>
      <c r="R607">
        <f t="shared" si="57"/>
        <v>65.5</v>
      </c>
      <c r="S607" t="str">
        <f t="shared" si="58"/>
        <v>technology</v>
      </c>
      <c r="T607" s="3" t="str">
        <f t="shared" si="59"/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4"/>
        <v>42148.416666666664</v>
      </c>
      <c r="K608">
        <v>1428507409</v>
      </c>
      <c r="L608" s="9">
        <f t="shared" si="55"/>
        <v>42102.442233796297</v>
      </c>
      <c r="M608" t="b">
        <v>0</v>
      </c>
      <c r="N608">
        <v>1</v>
      </c>
      <c r="O608" t="b">
        <v>0</v>
      </c>
      <c r="P608" t="s">
        <v>8272</v>
      </c>
      <c r="Q608" s="12">
        <f t="shared" si="56"/>
        <v>0</v>
      </c>
      <c r="R608">
        <f t="shared" si="57"/>
        <v>70.5</v>
      </c>
      <c r="S608" t="str">
        <f t="shared" si="58"/>
        <v>technology</v>
      </c>
      <c r="T608" s="3" t="str">
        <f t="shared" si="59"/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4"/>
        <v>42330.65898148148</v>
      </c>
      <c r="K609">
        <v>1445629736</v>
      </c>
      <c r="L609" s="9">
        <f t="shared" si="55"/>
        <v>42300.617314814815</v>
      </c>
      <c r="M609" t="b">
        <v>0</v>
      </c>
      <c r="N609">
        <v>0</v>
      </c>
      <c r="O609" t="b">
        <v>0</v>
      </c>
      <c r="P609" t="s">
        <v>8272</v>
      </c>
      <c r="Q609" s="12">
        <f t="shared" si="56"/>
        <v>0</v>
      </c>
      <c r="R609">
        <f t="shared" si="57"/>
        <v>5</v>
      </c>
      <c r="S609" t="str">
        <f t="shared" si="58"/>
        <v>technology</v>
      </c>
      <c r="T609" s="3" t="str">
        <f t="shared" si="59"/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4"/>
        <v>42170.712731481479</v>
      </c>
      <c r="K610">
        <v>1431813980</v>
      </c>
      <c r="L610" s="9">
        <f t="shared" si="55"/>
        <v>42140.712731481479</v>
      </c>
      <c r="M610" t="b">
        <v>0</v>
      </c>
      <c r="N610">
        <v>5</v>
      </c>
      <c r="O610" t="b">
        <v>0</v>
      </c>
      <c r="P610" t="s">
        <v>8272</v>
      </c>
      <c r="Q610" s="12">
        <f t="shared" si="56"/>
        <v>1</v>
      </c>
      <c r="R610">
        <f t="shared" si="57"/>
        <v>730.5</v>
      </c>
      <c r="S610" t="str">
        <f t="shared" si="58"/>
        <v>technology</v>
      </c>
      <c r="T610" s="3" t="str">
        <f t="shared" si="59"/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4"/>
        <v>42336.867407407401</v>
      </c>
      <c r="K611">
        <v>1446166144</v>
      </c>
      <c r="L611" s="9">
        <f t="shared" si="55"/>
        <v>42306.825740740744</v>
      </c>
      <c r="M611" t="b">
        <v>0</v>
      </c>
      <c r="N611">
        <v>1</v>
      </c>
      <c r="O611" t="b">
        <v>0</v>
      </c>
      <c r="P611" t="s">
        <v>8272</v>
      </c>
      <c r="Q611" s="12">
        <f t="shared" si="56"/>
        <v>1</v>
      </c>
      <c r="R611">
        <f t="shared" si="57"/>
        <v>733</v>
      </c>
      <c r="S611" t="str">
        <f t="shared" si="58"/>
        <v>technology</v>
      </c>
      <c r="T611" s="3" t="str">
        <f t="shared" si="59"/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4"/>
        <v>42116.622523148144</v>
      </c>
      <c r="K612">
        <v>1427140586</v>
      </c>
      <c r="L612" s="9">
        <f t="shared" si="55"/>
        <v>42086.622523148144</v>
      </c>
      <c r="M612" t="b">
        <v>0</v>
      </c>
      <c r="N612">
        <v>0</v>
      </c>
      <c r="O612" t="b">
        <v>0</v>
      </c>
      <c r="P612" t="s">
        <v>8272</v>
      </c>
      <c r="Q612" s="12">
        <f t="shared" si="56"/>
        <v>0</v>
      </c>
      <c r="R612">
        <f t="shared" si="57"/>
        <v>2.5</v>
      </c>
      <c r="S612" t="str">
        <f t="shared" si="58"/>
        <v>technology</v>
      </c>
      <c r="T612" s="3" t="str">
        <f t="shared" si="59"/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4"/>
        <v>42388.352280092593</v>
      </c>
      <c r="K613">
        <v>1448026037</v>
      </c>
      <c r="L613" s="9">
        <f t="shared" si="55"/>
        <v>42328.352280092593</v>
      </c>
      <c r="M613" t="b">
        <v>0</v>
      </c>
      <c r="N613">
        <v>0</v>
      </c>
      <c r="O613" t="b">
        <v>0</v>
      </c>
      <c r="P613" t="s">
        <v>8272</v>
      </c>
      <c r="Q613" s="12">
        <f t="shared" si="56"/>
        <v>0</v>
      </c>
      <c r="R613">
        <f t="shared" si="57"/>
        <v>0</v>
      </c>
      <c r="S613" t="str">
        <f t="shared" si="58"/>
        <v>technology</v>
      </c>
      <c r="T613" s="3" t="str">
        <f t="shared" si="59"/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4"/>
        <v>42614.823449074072</v>
      </c>
      <c r="K614">
        <v>1470185146</v>
      </c>
      <c r="L614" s="9">
        <f t="shared" si="55"/>
        <v>42584.823449074065</v>
      </c>
      <c r="M614" t="b">
        <v>0</v>
      </c>
      <c r="N614">
        <v>0</v>
      </c>
      <c r="O614" t="b">
        <v>0</v>
      </c>
      <c r="P614" t="s">
        <v>8272</v>
      </c>
      <c r="Q614" s="12">
        <f t="shared" si="56"/>
        <v>0</v>
      </c>
      <c r="R614">
        <f t="shared" si="57"/>
        <v>0</v>
      </c>
      <c r="S614" t="str">
        <f t="shared" si="58"/>
        <v>technology</v>
      </c>
      <c r="T614" s="3" t="str">
        <f t="shared" si="59"/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4"/>
        <v>42277.999305555553</v>
      </c>
      <c r="K615">
        <v>1441022120</v>
      </c>
      <c r="L615" s="9">
        <f t="shared" si="55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12">
        <f t="shared" si="56"/>
        <v>21</v>
      </c>
      <c r="R615">
        <f t="shared" si="57"/>
        <v>6409</v>
      </c>
      <c r="S615" t="str">
        <f t="shared" si="58"/>
        <v>technology</v>
      </c>
      <c r="T615" s="3" t="str">
        <f t="shared" si="59"/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4"/>
        <v>42544.853472222218</v>
      </c>
      <c r="K616">
        <v>1464139740</v>
      </c>
      <c r="L616" s="9">
        <f t="shared" si="55"/>
        <v>42514.853472222218</v>
      </c>
      <c r="M616" t="b">
        <v>0</v>
      </c>
      <c r="N616">
        <v>0</v>
      </c>
      <c r="O616" t="b">
        <v>0</v>
      </c>
      <c r="P616" t="s">
        <v>8272</v>
      </c>
      <c r="Q616" s="12">
        <f t="shared" si="56"/>
        <v>0</v>
      </c>
      <c r="R616">
        <f t="shared" si="57"/>
        <v>6409</v>
      </c>
      <c r="S616" t="str">
        <f t="shared" si="58"/>
        <v>technology</v>
      </c>
      <c r="T616" s="3" t="str">
        <f t="shared" si="59"/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4"/>
        <v>42271.913877314808</v>
      </c>
      <c r="K617">
        <v>1440557759</v>
      </c>
      <c r="L617" s="9">
        <f t="shared" si="55"/>
        <v>42241.913877314808</v>
      </c>
      <c r="M617" t="b">
        <v>0</v>
      </c>
      <c r="N617">
        <v>0</v>
      </c>
      <c r="O617" t="b">
        <v>0</v>
      </c>
      <c r="P617" t="s">
        <v>8272</v>
      </c>
      <c r="Q617" s="12">
        <f t="shared" si="56"/>
        <v>0</v>
      </c>
      <c r="R617">
        <f t="shared" si="57"/>
        <v>0</v>
      </c>
      <c r="S617" t="str">
        <f t="shared" si="58"/>
        <v>technology</v>
      </c>
      <c r="T617" s="3" t="str">
        <f t="shared" si="59"/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4"/>
        <v>42791.167905092589</v>
      </c>
      <c r="K618">
        <v>1485421307</v>
      </c>
      <c r="L618" s="9">
        <f t="shared" si="55"/>
        <v>42761.167905092596</v>
      </c>
      <c r="M618" t="b">
        <v>0</v>
      </c>
      <c r="N618">
        <v>0</v>
      </c>
      <c r="O618" t="b">
        <v>0</v>
      </c>
      <c r="P618" t="s">
        <v>8272</v>
      </c>
      <c r="Q618" s="12">
        <f t="shared" si="56"/>
        <v>0</v>
      </c>
      <c r="R618">
        <f t="shared" si="57"/>
        <v>0</v>
      </c>
      <c r="S618" t="str">
        <f t="shared" si="58"/>
        <v>technology</v>
      </c>
      <c r="T618" s="3" t="str">
        <f t="shared" si="59"/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4"/>
        <v>42132.134756944441</v>
      </c>
      <c r="K619">
        <v>1427184843</v>
      </c>
      <c r="L619" s="9">
        <f t="shared" si="55"/>
        <v>42087.134756944441</v>
      </c>
      <c r="M619" t="b">
        <v>0</v>
      </c>
      <c r="N619">
        <v>3</v>
      </c>
      <c r="O619" t="b">
        <v>0</v>
      </c>
      <c r="P619" t="s">
        <v>8272</v>
      </c>
      <c r="Q619" s="12">
        <f t="shared" si="56"/>
        <v>3</v>
      </c>
      <c r="R619">
        <f t="shared" si="57"/>
        <v>30</v>
      </c>
      <c r="S619" t="str">
        <f t="shared" si="58"/>
        <v>technology</v>
      </c>
      <c r="T619" s="3" t="str">
        <f t="shared" si="59"/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4"/>
        <v>42347.60188657407</v>
      </c>
      <c r="K620">
        <v>1447097203</v>
      </c>
      <c r="L620" s="9">
        <f t="shared" si="55"/>
        <v>42317.60188657407</v>
      </c>
      <c r="M620" t="b">
        <v>0</v>
      </c>
      <c r="N620">
        <v>0</v>
      </c>
      <c r="O620" t="b">
        <v>0</v>
      </c>
      <c r="P620" t="s">
        <v>8272</v>
      </c>
      <c r="Q620" s="12">
        <f t="shared" si="56"/>
        <v>0</v>
      </c>
      <c r="R620">
        <f t="shared" si="57"/>
        <v>30</v>
      </c>
      <c r="S620" t="str">
        <f t="shared" si="58"/>
        <v>technology</v>
      </c>
      <c r="T620" s="3" t="str">
        <f t="shared" si="59"/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4"/>
        <v>41968.483680555553</v>
      </c>
      <c r="K621">
        <v>1411745790</v>
      </c>
      <c r="L621" s="9">
        <f t="shared" si="55"/>
        <v>41908.442013888889</v>
      </c>
      <c r="M621" t="b">
        <v>0</v>
      </c>
      <c r="N621">
        <v>1</v>
      </c>
      <c r="O621" t="b">
        <v>0</v>
      </c>
      <c r="P621" t="s">
        <v>8272</v>
      </c>
      <c r="Q621" s="12">
        <f t="shared" si="56"/>
        <v>0</v>
      </c>
      <c r="R621">
        <f t="shared" si="57"/>
        <v>0.5</v>
      </c>
      <c r="S621" t="str">
        <f t="shared" si="58"/>
        <v>technology</v>
      </c>
      <c r="T621" s="3" t="str">
        <f t="shared" si="59"/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4"/>
        <v>41876.508541666662</v>
      </c>
      <c r="K622">
        <v>1405098738</v>
      </c>
      <c r="L622" s="9">
        <f t="shared" si="55"/>
        <v>41831.508541666662</v>
      </c>
      <c r="M622" t="b">
        <v>0</v>
      </c>
      <c r="N622">
        <v>1</v>
      </c>
      <c r="O622" t="b">
        <v>0</v>
      </c>
      <c r="P622" t="s">
        <v>8272</v>
      </c>
      <c r="Q622" s="12">
        <f t="shared" si="56"/>
        <v>1</v>
      </c>
      <c r="R622">
        <f t="shared" si="57"/>
        <v>150.5</v>
      </c>
      <c r="S622" t="str">
        <f t="shared" si="58"/>
        <v>technology</v>
      </c>
      <c r="T622" s="3" t="str">
        <f t="shared" si="59"/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4"/>
        <v>42558.779363425921</v>
      </c>
      <c r="K623">
        <v>1465342937</v>
      </c>
      <c r="L623" s="9">
        <f t="shared" si="55"/>
        <v>42528.779363425921</v>
      </c>
      <c r="M623" t="b">
        <v>0</v>
      </c>
      <c r="N623">
        <v>3</v>
      </c>
      <c r="O623" t="b">
        <v>0</v>
      </c>
      <c r="P623" t="s">
        <v>8272</v>
      </c>
      <c r="Q623" s="12">
        <f t="shared" si="56"/>
        <v>1</v>
      </c>
      <c r="R623">
        <f t="shared" si="57"/>
        <v>280.5</v>
      </c>
      <c r="S623" t="str">
        <f t="shared" si="58"/>
        <v>technology</v>
      </c>
      <c r="T623" s="3" t="str">
        <f t="shared" si="59"/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4"/>
        <v>42552.566412037035</v>
      </c>
      <c r="K624">
        <v>1465670138</v>
      </c>
      <c r="L624" s="9">
        <f t="shared" si="55"/>
        <v>42532.566412037035</v>
      </c>
      <c r="M624" t="b">
        <v>0</v>
      </c>
      <c r="N624">
        <v>9</v>
      </c>
      <c r="O624" t="b">
        <v>0</v>
      </c>
      <c r="P624" t="s">
        <v>8272</v>
      </c>
      <c r="Q624" s="12">
        <f t="shared" si="56"/>
        <v>6</v>
      </c>
      <c r="R624">
        <f t="shared" si="57"/>
        <v>301</v>
      </c>
      <c r="S624" t="str">
        <f t="shared" si="58"/>
        <v>technology</v>
      </c>
      <c r="T624" s="3" t="str">
        <f t="shared" si="59"/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4"/>
        <v>42151.800891203697</v>
      </c>
      <c r="K625">
        <v>1430179997</v>
      </c>
      <c r="L625" s="9">
        <f t="shared" si="55"/>
        <v>42121.800891203697</v>
      </c>
      <c r="M625" t="b">
        <v>0</v>
      </c>
      <c r="N625">
        <v>0</v>
      </c>
      <c r="O625" t="b">
        <v>0</v>
      </c>
      <c r="P625" t="s">
        <v>8272</v>
      </c>
      <c r="Q625" s="12">
        <f t="shared" si="56"/>
        <v>0</v>
      </c>
      <c r="R625">
        <f t="shared" si="57"/>
        <v>170.5</v>
      </c>
      <c r="S625" t="str">
        <f t="shared" si="58"/>
        <v>technology</v>
      </c>
      <c r="T625" s="3" t="str">
        <f t="shared" si="59"/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4"/>
        <v>42138.78056712963</v>
      </c>
      <c r="K626">
        <v>1429055041</v>
      </c>
      <c r="L626" s="9">
        <f t="shared" si="55"/>
        <v>42108.78056712963</v>
      </c>
      <c r="M626" t="b">
        <v>0</v>
      </c>
      <c r="N626">
        <v>0</v>
      </c>
      <c r="O626" t="b">
        <v>0</v>
      </c>
      <c r="P626" t="s">
        <v>8272</v>
      </c>
      <c r="Q626" s="12">
        <f t="shared" si="56"/>
        <v>0</v>
      </c>
      <c r="R626">
        <f t="shared" si="57"/>
        <v>0</v>
      </c>
      <c r="S626" t="str">
        <f t="shared" si="58"/>
        <v>technology</v>
      </c>
      <c r="T626" s="3" t="str">
        <f t="shared" si="59"/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4"/>
        <v>42820.645567129628</v>
      </c>
      <c r="K627">
        <v>1487971777</v>
      </c>
      <c r="L627" s="9">
        <f t="shared" si="55"/>
        <v>42790.687233796292</v>
      </c>
      <c r="M627" t="b">
        <v>0</v>
      </c>
      <c r="N627">
        <v>0</v>
      </c>
      <c r="O627" t="b">
        <v>0</v>
      </c>
      <c r="P627" t="s">
        <v>8272</v>
      </c>
      <c r="Q627" s="12">
        <f t="shared" si="56"/>
        <v>0</v>
      </c>
      <c r="R627">
        <f t="shared" si="57"/>
        <v>0</v>
      </c>
      <c r="S627" t="str">
        <f t="shared" si="58"/>
        <v>technology</v>
      </c>
      <c r="T627" s="3" t="str">
        <f t="shared" si="59"/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4"/>
        <v>42231.348611111105</v>
      </c>
      <c r="K628">
        <v>1436793939</v>
      </c>
      <c r="L628" s="9">
        <f t="shared" si="55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12">
        <f t="shared" si="56"/>
        <v>17</v>
      </c>
      <c r="R628">
        <f t="shared" si="57"/>
        <v>2172.5</v>
      </c>
      <c r="S628" t="str">
        <f t="shared" si="58"/>
        <v>technology</v>
      </c>
      <c r="T628" s="3" t="str">
        <f t="shared" si="59"/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4"/>
        <v>42443.749999999993</v>
      </c>
      <c r="K629">
        <v>1452842511</v>
      </c>
      <c r="L629" s="9">
        <f t="shared" si="55"/>
        <v>42384.098506944443</v>
      </c>
      <c r="M629" t="b">
        <v>0</v>
      </c>
      <c r="N629">
        <v>1</v>
      </c>
      <c r="O629" t="b">
        <v>0</v>
      </c>
      <c r="P629" t="s">
        <v>8272</v>
      </c>
      <c r="Q629" s="12">
        <f t="shared" si="56"/>
        <v>0</v>
      </c>
      <c r="R629">
        <f t="shared" si="57"/>
        <v>2217.5</v>
      </c>
      <c r="S629" t="str">
        <f t="shared" si="58"/>
        <v>technology</v>
      </c>
      <c r="T629" s="3" t="str">
        <f t="shared" si="59"/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4"/>
        <v>41833.484456018516</v>
      </c>
      <c r="K630">
        <v>1402677457</v>
      </c>
      <c r="L630" s="9">
        <f t="shared" si="55"/>
        <v>41803.484456018516</v>
      </c>
      <c r="M630" t="b">
        <v>0</v>
      </c>
      <c r="N630">
        <v>0</v>
      </c>
      <c r="O630" t="b">
        <v>0</v>
      </c>
      <c r="P630" t="s">
        <v>8272</v>
      </c>
      <c r="Q630" s="12">
        <f t="shared" si="56"/>
        <v>0</v>
      </c>
      <c r="R630">
        <f t="shared" si="57"/>
        <v>45</v>
      </c>
      <c r="S630" t="str">
        <f t="shared" si="58"/>
        <v>technology</v>
      </c>
      <c r="T630" s="3" t="str">
        <f t="shared" si="59"/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4"/>
        <v>42504.429490740738</v>
      </c>
      <c r="K631">
        <v>1460647108</v>
      </c>
      <c r="L631" s="9">
        <f t="shared" si="55"/>
        <v>42474.429490740738</v>
      </c>
      <c r="M631" t="b">
        <v>0</v>
      </c>
      <c r="N631">
        <v>3</v>
      </c>
      <c r="O631" t="b">
        <v>0</v>
      </c>
      <c r="P631" t="s">
        <v>8272</v>
      </c>
      <c r="Q631" s="12">
        <f t="shared" si="56"/>
        <v>0</v>
      </c>
      <c r="R631">
        <f t="shared" si="57"/>
        <v>175</v>
      </c>
      <c r="S631" t="str">
        <f t="shared" si="58"/>
        <v>technology</v>
      </c>
      <c r="T631" s="3" t="str">
        <f t="shared" si="59"/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4"/>
        <v>42253.006944444445</v>
      </c>
      <c r="K632">
        <v>1438959121</v>
      </c>
      <c r="L632" s="9">
        <f t="shared" si="55"/>
        <v>42223.411122685182</v>
      </c>
      <c r="M632" t="b">
        <v>0</v>
      </c>
      <c r="N632">
        <v>1</v>
      </c>
      <c r="O632" t="b">
        <v>0</v>
      </c>
      <c r="P632" t="s">
        <v>8272</v>
      </c>
      <c r="Q632" s="12">
        <f t="shared" si="56"/>
        <v>0</v>
      </c>
      <c r="R632">
        <f t="shared" si="57"/>
        <v>180</v>
      </c>
      <c r="S632" t="str">
        <f t="shared" si="58"/>
        <v>technology</v>
      </c>
      <c r="T632" s="3" t="str">
        <f t="shared" si="59"/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4"/>
        <v>42518.563993055555</v>
      </c>
      <c r="K633">
        <v>1461954729</v>
      </c>
      <c r="L633" s="9">
        <f t="shared" si="55"/>
        <v>42489.563993055555</v>
      </c>
      <c r="M633" t="b">
        <v>0</v>
      </c>
      <c r="N633">
        <v>9</v>
      </c>
      <c r="O633" t="b">
        <v>0</v>
      </c>
      <c r="P633" t="s">
        <v>8272</v>
      </c>
      <c r="Q633" s="12">
        <f t="shared" si="56"/>
        <v>1</v>
      </c>
      <c r="R633">
        <f t="shared" si="57"/>
        <v>350</v>
      </c>
      <c r="S633" t="str">
        <f t="shared" si="58"/>
        <v>technology</v>
      </c>
      <c r="T633" s="3" t="str">
        <f t="shared" si="59"/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4"/>
        <v>42333.492650462962</v>
      </c>
      <c r="K634">
        <v>1445874565</v>
      </c>
      <c r="L634" s="9">
        <f t="shared" si="55"/>
        <v>42303.450983796291</v>
      </c>
      <c r="M634" t="b">
        <v>0</v>
      </c>
      <c r="N634">
        <v>0</v>
      </c>
      <c r="O634" t="b">
        <v>0</v>
      </c>
      <c r="P634" t="s">
        <v>8272</v>
      </c>
      <c r="Q634" s="12">
        <f t="shared" si="56"/>
        <v>0</v>
      </c>
      <c r="R634">
        <f t="shared" si="57"/>
        <v>345</v>
      </c>
      <c r="S634" t="str">
        <f t="shared" si="58"/>
        <v>technology</v>
      </c>
      <c r="T634" s="3" t="str">
        <f t="shared" si="59"/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4"/>
        <v>42538.749999999993</v>
      </c>
      <c r="K635">
        <v>1463469062</v>
      </c>
      <c r="L635" s="9">
        <f t="shared" si="55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12">
        <f t="shared" si="56"/>
        <v>12</v>
      </c>
      <c r="R635">
        <f t="shared" si="57"/>
        <v>622.5</v>
      </c>
      <c r="S635" t="str">
        <f t="shared" si="58"/>
        <v>technology</v>
      </c>
      <c r="T635" s="3" t="str">
        <f t="shared" si="59"/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4"/>
        <v>42061.720243055555</v>
      </c>
      <c r="K636">
        <v>1422397029</v>
      </c>
      <c r="L636" s="9">
        <f t="shared" si="55"/>
        <v>42031.720243055555</v>
      </c>
      <c r="M636" t="b">
        <v>0</v>
      </c>
      <c r="N636">
        <v>1</v>
      </c>
      <c r="O636" t="b">
        <v>0</v>
      </c>
      <c r="P636" t="s">
        <v>8272</v>
      </c>
      <c r="Q636" s="12">
        <f t="shared" si="56"/>
        <v>0</v>
      </c>
      <c r="R636">
        <f t="shared" si="57"/>
        <v>623</v>
      </c>
      <c r="S636" t="str">
        <f t="shared" si="58"/>
        <v>technology</v>
      </c>
      <c r="T636" s="3" t="str">
        <f t="shared" si="59"/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4"/>
        <v>42105.883819444447</v>
      </c>
      <c r="K637">
        <v>1426212762</v>
      </c>
      <c r="L637" s="9">
        <f t="shared" si="55"/>
        <v>42075.883819444447</v>
      </c>
      <c r="M637" t="b">
        <v>0</v>
      </c>
      <c r="N637">
        <v>1</v>
      </c>
      <c r="O637" t="b">
        <v>0</v>
      </c>
      <c r="P637" t="s">
        <v>8272</v>
      </c>
      <c r="Q637" s="12">
        <f t="shared" si="56"/>
        <v>0</v>
      </c>
      <c r="R637">
        <f t="shared" si="57"/>
        <v>1.5</v>
      </c>
      <c r="S637" t="str">
        <f t="shared" si="58"/>
        <v>technology</v>
      </c>
      <c r="T637" s="3" t="str">
        <f t="shared" si="59"/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4"/>
        <v>42161.240972222215</v>
      </c>
      <c r="K638">
        <v>1430996150</v>
      </c>
      <c r="L638" s="9">
        <f t="shared" si="55"/>
        <v>42131.247106481482</v>
      </c>
      <c r="M638" t="b">
        <v>0</v>
      </c>
      <c r="N638">
        <v>1</v>
      </c>
      <c r="O638" t="b">
        <v>0</v>
      </c>
      <c r="P638" t="s">
        <v>8272</v>
      </c>
      <c r="Q638" s="12">
        <f t="shared" si="56"/>
        <v>0</v>
      </c>
      <c r="R638">
        <f t="shared" si="57"/>
        <v>3</v>
      </c>
      <c r="S638" t="str">
        <f t="shared" si="58"/>
        <v>technology</v>
      </c>
      <c r="T638" s="3" t="str">
        <f t="shared" si="59"/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4"/>
        <v>42791.75277777778</v>
      </c>
      <c r="K639">
        <v>1485558318</v>
      </c>
      <c r="L639" s="9">
        <f t="shared" si="55"/>
        <v>42762.75368055555</v>
      </c>
      <c r="M639" t="b">
        <v>0</v>
      </c>
      <c r="N639">
        <v>0</v>
      </c>
      <c r="O639" t="b">
        <v>0</v>
      </c>
      <c r="P639" t="s">
        <v>8272</v>
      </c>
      <c r="Q639" s="12">
        <f t="shared" si="56"/>
        <v>0</v>
      </c>
      <c r="R639">
        <f t="shared" si="57"/>
        <v>2</v>
      </c>
      <c r="S639" t="str">
        <f t="shared" si="58"/>
        <v>technology</v>
      </c>
      <c r="T639" s="3" t="str">
        <f t="shared" si="59"/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4"/>
        <v>42819.343310185184</v>
      </c>
      <c r="K640">
        <v>1485267262</v>
      </c>
      <c r="L640" s="9">
        <f t="shared" si="55"/>
        <v>42759.384976851848</v>
      </c>
      <c r="M640" t="b">
        <v>0</v>
      </c>
      <c r="N640">
        <v>6</v>
      </c>
      <c r="O640" t="b">
        <v>0</v>
      </c>
      <c r="P640" t="s">
        <v>8272</v>
      </c>
      <c r="Q640" s="12">
        <f t="shared" si="56"/>
        <v>0</v>
      </c>
      <c r="R640">
        <f t="shared" si="57"/>
        <v>9</v>
      </c>
      <c r="S640" t="str">
        <f t="shared" si="58"/>
        <v>technology</v>
      </c>
      <c r="T640" s="3" t="str">
        <f t="shared" si="59"/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4"/>
        <v>41925.374942129631</v>
      </c>
      <c r="K641">
        <v>1408024795</v>
      </c>
      <c r="L641" s="9">
        <f t="shared" si="55"/>
        <v>41865.374942129631</v>
      </c>
      <c r="M641" t="b">
        <v>0</v>
      </c>
      <c r="N641">
        <v>1</v>
      </c>
      <c r="O641" t="b">
        <v>0</v>
      </c>
      <c r="P641" t="s">
        <v>8272</v>
      </c>
      <c r="Q641" s="12">
        <f t="shared" si="56"/>
        <v>0</v>
      </c>
      <c r="R641">
        <f t="shared" si="57"/>
        <v>9.5</v>
      </c>
      <c r="S641" t="str">
        <f t="shared" si="58"/>
        <v>technology</v>
      </c>
      <c r="T641" s="3" t="str">
        <f t="shared" si="59"/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4"/>
        <v>42698.749999999993</v>
      </c>
      <c r="K642">
        <v>1478685915</v>
      </c>
      <c r="L642" s="9">
        <f t="shared" si="55"/>
        <v>42683.21197916667</v>
      </c>
      <c r="M642" t="b">
        <v>0</v>
      </c>
      <c r="N642">
        <v>2</v>
      </c>
      <c r="O642" t="b">
        <v>1</v>
      </c>
      <c r="P642" t="s">
        <v>8273</v>
      </c>
      <c r="Q642" s="12">
        <f t="shared" si="56"/>
        <v>144</v>
      </c>
      <c r="R642">
        <f t="shared" si="57"/>
        <v>51</v>
      </c>
      <c r="S642" t="str">
        <f t="shared" si="58"/>
        <v>technology</v>
      </c>
      <c r="T642" s="3" t="str">
        <f t="shared" si="59"/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0">(I643/86400)+25569+(-5/24)</f>
        <v>42229.361666666664</v>
      </c>
      <c r="K643">
        <v>1436881248</v>
      </c>
      <c r="L643" s="9">
        <f t="shared" ref="L643:L706" si="6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12">
        <f t="shared" ref="Q643:Q706" si="62">ROUND(E643/D643*100,0)</f>
        <v>119</v>
      </c>
      <c r="R643">
        <f t="shared" ref="R643:R706" si="63">AVERAGE(E642:E643)</f>
        <v>23883</v>
      </c>
      <c r="S643" t="str">
        <f t="shared" ref="S643:S706" si="64">LEFT(P643,FIND("/",P643)-1)</f>
        <v>technology</v>
      </c>
      <c r="T643" s="3" t="str">
        <f t="shared" ref="T643:T706" si="65">RIGHT(P643,LEN(P643)-FIND("/",P643))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0"/>
        <v>42235.442986111106</v>
      </c>
      <c r="K644">
        <v>1436888274</v>
      </c>
      <c r="L644" s="9">
        <f t="shared" si="6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12">
        <f t="shared" si="62"/>
        <v>1460</v>
      </c>
      <c r="R644">
        <f t="shared" si="63"/>
        <v>169881</v>
      </c>
      <c r="S644" t="str">
        <f t="shared" si="64"/>
        <v>technology</v>
      </c>
      <c r="T644" s="3" t="str">
        <f t="shared" si="65"/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0"/>
        <v>42155.43373842592</v>
      </c>
      <c r="K645">
        <v>1428333875</v>
      </c>
      <c r="L645" s="9">
        <f t="shared" si="6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12">
        <f t="shared" si="62"/>
        <v>106</v>
      </c>
      <c r="R645">
        <f t="shared" si="63"/>
        <v>159274.5</v>
      </c>
      <c r="S645" t="str">
        <f t="shared" si="64"/>
        <v>technology</v>
      </c>
      <c r="T645" s="3" t="str">
        <f t="shared" si="65"/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0"/>
        <v>41940.833333333328</v>
      </c>
      <c r="K646">
        <v>1410883139</v>
      </c>
      <c r="L646" s="9">
        <f t="shared" si="6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12">
        <f t="shared" si="62"/>
        <v>300</v>
      </c>
      <c r="R646">
        <f t="shared" si="63"/>
        <v>50740.74</v>
      </c>
      <c r="S646" t="str">
        <f t="shared" si="64"/>
        <v>technology</v>
      </c>
      <c r="T646" s="3" t="str">
        <f t="shared" si="65"/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0"/>
        <v>42593.817986111106</v>
      </c>
      <c r="K647">
        <v>1468370274</v>
      </c>
      <c r="L647" s="9">
        <f t="shared" si="6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12">
        <f t="shared" si="62"/>
        <v>279</v>
      </c>
      <c r="R647">
        <f t="shared" si="63"/>
        <v>40301.74</v>
      </c>
      <c r="S647" t="str">
        <f t="shared" si="64"/>
        <v>technology</v>
      </c>
      <c r="T647" s="3" t="str">
        <f t="shared" si="65"/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0"/>
        <v>41862.644293981481</v>
      </c>
      <c r="K648">
        <v>1405196867</v>
      </c>
      <c r="L648" s="9">
        <f t="shared" si="6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12">
        <f t="shared" si="62"/>
        <v>132</v>
      </c>
      <c r="R648">
        <f t="shared" si="63"/>
        <v>3314.5050000000001</v>
      </c>
      <c r="S648" t="str">
        <f t="shared" si="64"/>
        <v>technology</v>
      </c>
      <c r="T648" s="3" t="str">
        <f t="shared" si="65"/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0"/>
        <v>42446.517928240741</v>
      </c>
      <c r="K649">
        <v>1455647149</v>
      </c>
      <c r="L649" s="9">
        <f t="shared" si="6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12">
        <f t="shared" si="62"/>
        <v>107</v>
      </c>
      <c r="R649">
        <f t="shared" si="63"/>
        <v>1598.0050000000001</v>
      </c>
      <c r="S649" t="str">
        <f t="shared" si="64"/>
        <v>technology</v>
      </c>
      <c r="T649" s="3" t="str">
        <f t="shared" si="65"/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0"/>
        <v>41926.485046296293</v>
      </c>
      <c r="K650">
        <v>1410280708</v>
      </c>
      <c r="L650" s="9">
        <f t="shared" si="6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12">
        <f t="shared" si="62"/>
        <v>127</v>
      </c>
      <c r="R650">
        <f t="shared" si="63"/>
        <v>23264.5</v>
      </c>
      <c r="S650" t="str">
        <f t="shared" si="64"/>
        <v>technology</v>
      </c>
      <c r="T650" s="3" t="str">
        <f t="shared" si="65"/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0"/>
        <v>41898.703854166662</v>
      </c>
      <c r="K651">
        <v>1409090013</v>
      </c>
      <c r="L651" s="9">
        <f t="shared" si="6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12">
        <f t="shared" si="62"/>
        <v>140</v>
      </c>
      <c r="R651">
        <f t="shared" si="63"/>
        <v>23943.5</v>
      </c>
      <c r="S651" t="str">
        <f t="shared" si="64"/>
        <v>technology</v>
      </c>
      <c r="T651" s="3" t="str">
        <f t="shared" si="65"/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0"/>
        <v>41991.870185185187</v>
      </c>
      <c r="K652">
        <v>1413766384</v>
      </c>
      <c r="L652" s="9">
        <f t="shared" si="6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12">
        <f t="shared" si="62"/>
        <v>112</v>
      </c>
      <c r="R652">
        <f t="shared" si="63"/>
        <v>2592.5</v>
      </c>
      <c r="S652" t="str">
        <f t="shared" si="64"/>
        <v>technology</v>
      </c>
      <c r="T652" s="3" t="str">
        <f t="shared" si="65"/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0"/>
        <v>41985.809155092589</v>
      </c>
      <c r="K653">
        <v>1415838311</v>
      </c>
      <c r="L653" s="9">
        <f t="shared" si="6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12">
        <f t="shared" si="62"/>
        <v>101</v>
      </c>
      <c r="R653">
        <f t="shared" si="63"/>
        <v>13409</v>
      </c>
      <c r="S653" t="str">
        <f t="shared" si="64"/>
        <v>technology</v>
      </c>
      <c r="T653" s="3" t="str">
        <f t="shared" si="65"/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0"/>
        <v>42705.523726851847</v>
      </c>
      <c r="K654">
        <v>1478018050</v>
      </c>
      <c r="L654" s="9">
        <f t="shared" si="6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12">
        <f t="shared" si="62"/>
        <v>100</v>
      </c>
      <c r="R654">
        <f t="shared" si="63"/>
        <v>14073</v>
      </c>
      <c r="S654" t="str">
        <f t="shared" si="64"/>
        <v>technology</v>
      </c>
      <c r="T654" s="3" t="str">
        <f t="shared" si="65"/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0"/>
        <v>42236.410185185181</v>
      </c>
      <c r="K655">
        <v>1436885440</v>
      </c>
      <c r="L655" s="9">
        <f t="shared" si="6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12">
        <f t="shared" si="62"/>
        <v>141</v>
      </c>
      <c r="R655">
        <f t="shared" si="63"/>
        <v>54549.25</v>
      </c>
      <c r="S655" t="str">
        <f t="shared" si="64"/>
        <v>technology</v>
      </c>
      <c r="T655" s="3" t="str">
        <f t="shared" si="65"/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0"/>
        <v>42193.748993055553</v>
      </c>
      <c r="K656">
        <v>1433804313</v>
      </c>
      <c r="L656" s="9">
        <f t="shared" si="6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12">
        <f t="shared" si="62"/>
        <v>267</v>
      </c>
      <c r="R656">
        <f t="shared" si="63"/>
        <v>69079.75</v>
      </c>
      <c r="S656" t="str">
        <f t="shared" si="64"/>
        <v>technology</v>
      </c>
      <c r="T656" s="3" t="str">
        <f t="shared" si="65"/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0"/>
        <v>42075.707314814812</v>
      </c>
      <c r="K657">
        <v>1423609112</v>
      </c>
      <c r="L657" s="9">
        <f t="shared" si="6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12">
        <f t="shared" si="62"/>
        <v>147</v>
      </c>
      <c r="R657">
        <f t="shared" si="63"/>
        <v>21913</v>
      </c>
      <c r="S657" t="str">
        <f t="shared" si="64"/>
        <v>technology</v>
      </c>
      <c r="T657" s="3" t="str">
        <f t="shared" si="65"/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0"/>
        <v>42477.554618055554</v>
      </c>
      <c r="K658">
        <v>1455736719</v>
      </c>
      <c r="L658" s="9">
        <f t="shared" si="6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12">
        <f t="shared" si="62"/>
        <v>214</v>
      </c>
      <c r="R658">
        <f t="shared" si="63"/>
        <v>11214.5</v>
      </c>
      <c r="S658" t="str">
        <f t="shared" si="64"/>
        <v>technology</v>
      </c>
      <c r="T658" s="3" t="str">
        <f t="shared" si="65"/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0"/>
        <v>42361.637407407405</v>
      </c>
      <c r="K659">
        <v>1448309872</v>
      </c>
      <c r="L659" s="9">
        <f t="shared" si="6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12">
        <f t="shared" si="62"/>
        <v>126</v>
      </c>
      <c r="R659">
        <f t="shared" si="63"/>
        <v>14766.5</v>
      </c>
      <c r="S659" t="str">
        <f t="shared" si="64"/>
        <v>technology</v>
      </c>
      <c r="T659" s="3" t="str">
        <f t="shared" si="65"/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0"/>
        <v>42211.541666666664</v>
      </c>
      <c r="K660">
        <v>1435117889</v>
      </c>
      <c r="L660" s="9">
        <f t="shared" si="6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12">
        <f t="shared" si="62"/>
        <v>104</v>
      </c>
      <c r="R660">
        <f t="shared" si="63"/>
        <v>24516</v>
      </c>
      <c r="S660" t="str">
        <f t="shared" si="64"/>
        <v>technology</v>
      </c>
      <c r="T660" s="3" t="str">
        <f t="shared" si="65"/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0"/>
        <v>42239.385358796295</v>
      </c>
      <c r="K661">
        <v>1437747295</v>
      </c>
      <c r="L661" s="9">
        <f t="shared" si="6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12">
        <f t="shared" si="62"/>
        <v>101</v>
      </c>
      <c r="R661">
        <f t="shared" si="63"/>
        <v>16597</v>
      </c>
      <c r="S661" t="str">
        <f t="shared" si="64"/>
        <v>technology</v>
      </c>
      <c r="T661" s="3" t="str">
        <f t="shared" si="65"/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0"/>
        <v>41952.57498842592</v>
      </c>
      <c r="K662">
        <v>1412963279</v>
      </c>
      <c r="L662" s="9">
        <f t="shared" si="6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12">
        <f t="shared" si="62"/>
        <v>3</v>
      </c>
      <c r="R662">
        <f t="shared" si="63"/>
        <v>2273</v>
      </c>
      <c r="S662" t="str">
        <f t="shared" si="64"/>
        <v>technology</v>
      </c>
      <c r="T662" s="3" t="str">
        <f t="shared" si="65"/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0"/>
        <v>42666.437025462961</v>
      </c>
      <c r="K663">
        <v>1474644559</v>
      </c>
      <c r="L663" s="9">
        <f t="shared" si="6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12">
        <f t="shared" si="62"/>
        <v>1</v>
      </c>
      <c r="R663">
        <f t="shared" si="63"/>
        <v>812</v>
      </c>
      <c r="S663" t="str">
        <f t="shared" si="64"/>
        <v>technology</v>
      </c>
      <c r="T663" s="3" t="str">
        <f t="shared" si="65"/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0"/>
        <v>42020.229710648149</v>
      </c>
      <c r="K664">
        <v>1418812247</v>
      </c>
      <c r="L664" s="9">
        <f t="shared" si="6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12">
        <f t="shared" si="62"/>
        <v>0</v>
      </c>
      <c r="R664">
        <f t="shared" si="63"/>
        <v>125.5</v>
      </c>
      <c r="S664" t="str">
        <f t="shared" si="64"/>
        <v>technology</v>
      </c>
      <c r="T664" s="3" t="str">
        <f t="shared" si="65"/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0"/>
        <v>42203.634907407402</v>
      </c>
      <c r="K665">
        <v>1434658456</v>
      </c>
      <c r="L665" s="9">
        <f t="shared" si="6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12">
        <f t="shared" si="62"/>
        <v>0</v>
      </c>
      <c r="R665">
        <f t="shared" si="63"/>
        <v>428</v>
      </c>
      <c r="S665" t="str">
        <f t="shared" si="64"/>
        <v>technology</v>
      </c>
      <c r="T665" s="3" t="str">
        <f t="shared" si="65"/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0"/>
        <v>42107.458043981482</v>
      </c>
      <c r="K666">
        <v>1426348775</v>
      </c>
      <c r="L666" s="9">
        <f t="shared" si="6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12">
        <f t="shared" si="62"/>
        <v>8</v>
      </c>
      <c r="R666">
        <f t="shared" si="63"/>
        <v>802</v>
      </c>
      <c r="S666" t="str">
        <f t="shared" si="64"/>
        <v>technology</v>
      </c>
      <c r="T666" s="3" t="str">
        <f t="shared" si="65"/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0"/>
        <v>42748.503020833326</v>
      </c>
      <c r="K667">
        <v>1479143061</v>
      </c>
      <c r="L667" s="9">
        <f t="shared" si="6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12">
        <f t="shared" si="62"/>
        <v>19</v>
      </c>
      <c r="R667">
        <f t="shared" si="63"/>
        <v>1384</v>
      </c>
      <c r="S667" t="str">
        <f t="shared" si="64"/>
        <v>technology</v>
      </c>
      <c r="T667" s="3" t="str">
        <f t="shared" si="65"/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0"/>
        <v>41868.623819444438</v>
      </c>
      <c r="K668">
        <v>1405713498</v>
      </c>
      <c r="L668" s="9">
        <f t="shared" si="6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12">
        <f t="shared" si="62"/>
        <v>0</v>
      </c>
      <c r="R668">
        <f t="shared" si="63"/>
        <v>936</v>
      </c>
      <c r="S668" t="str">
        <f t="shared" si="64"/>
        <v>technology</v>
      </c>
      <c r="T668" s="3" t="str">
        <f t="shared" si="65"/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0"/>
        <v>42672.165081018517</v>
      </c>
      <c r="K669">
        <v>1474275463</v>
      </c>
      <c r="L669" s="9">
        <f t="shared" si="6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12">
        <f t="shared" si="62"/>
        <v>10</v>
      </c>
      <c r="R669">
        <f t="shared" si="63"/>
        <v>2509</v>
      </c>
      <c r="S669" t="str">
        <f t="shared" si="64"/>
        <v>technology</v>
      </c>
      <c r="T669" s="3" t="str">
        <f t="shared" si="65"/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0"/>
        <v>42135.622939814813</v>
      </c>
      <c r="K670">
        <v>1427486222</v>
      </c>
      <c r="L670" s="9">
        <f t="shared" si="6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12">
        <f t="shared" si="62"/>
        <v>5</v>
      </c>
      <c r="R670">
        <f t="shared" si="63"/>
        <v>2847</v>
      </c>
      <c r="S670" t="str">
        <f t="shared" si="64"/>
        <v>technology</v>
      </c>
      <c r="T670" s="3" t="str">
        <f t="shared" si="65"/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0"/>
        <v>42557.417337962957</v>
      </c>
      <c r="K671">
        <v>1465225258</v>
      </c>
      <c r="L671" s="9">
        <f t="shared" si="6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12">
        <f t="shared" si="62"/>
        <v>22</v>
      </c>
      <c r="R671">
        <f t="shared" si="63"/>
        <v>21849.5</v>
      </c>
      <c r="S671" t="str">
        <f t="shared" si="64"/>
        <v>technology</v>
      </c>
      <c r="T671" s="3" t="str">
        <f t="shared" si="65"/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0"/>
        <v>42540.131944444445</v>
      </c>
      <c r="K672">
        <v>1463418120</v>
      </c>
      <c r="L672" s="9">
        <f t="shared" si="6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12">
        <f t="shared" si="62"/>
        <v>29</v>
      </c>
      <c r="R672">
        <f t="shared" si="63"/>
        <v>34682</v>
      </c>
      <c r="S672" t="str">
        <f t="shared" si="64"/>
        <v>technology</v>
      </c>
      <c r="T672" s="3" t="str">
        <f t="shared" si="65"/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0"/>
        <v>42017.958333333336</v>
      </c>
      <c r="K673">
        <v>1418315852</v>
      </c>
      <c r="L673" s="9">
        <f t="shared" si="6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12">
        <f t="shared" si="62"/>
        <v>39</v>
      </c>
      <c r="R673">
        <f t="shared" si="63"/>
        <v>19088.5</v>
      </c>
      <c r="S673" t="str">
        <f t="shared" si="64"/>
        <v>technology</v>
      </c>
      <c r="T673" s="3" t="str">
        <f t="shared" si="65"/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0"/>
        <v>42004.999305555553</v>
      </c>
      <c r="K674">
        <v>1417410964</v>
      </c>
      <c r="L674" s="9">
        <f t="shared" si="6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12">
        <f t="shared" si="62"/>
        <v>22</v>
      </c>
      <c r="R674">
        <f t="shared" si="63"/>
        <v>11321</v>
      </c>
      <c r="S674" t="str">
        <f t="shared" si="64"/>
        <v>technology</v>
      </c>
      <c r="T674" s="3" t="str">
        <f t="shared" si="65"/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0"/>
        <v>41883.6321412037</v>
      </c>
      <c r="K675">
        <v>1405714217</v>
      </c>
      <c r="L675" s="9">
        <f t="shared" si="61"/>
        <v>41838.6321412037</v>
      </c>
      <c r="M675" t="b">
        <v>0</v>
      </c>
      <c r="N675">
        <v>3</v>
      </c>
      <c r="O675" t="b">
        <v>0</v>
      </c>
      <c r="P675" t="s">
        <v>8273</v>
      </c>
      <c r="Q675" s="12">
        <f t="shared" si="62"/>
        <v>0</v>
      </c>
      <c r="R675">
        <f t="shared" si="63"/>
        <v>5509.5</v>
      </c>
      <c r="S675" t="str">
        <f t="shared" si="64"/>
        <v>technology</v>
      </c>
      <c r="T675" s="3" t="str">
        <f t="shared" si="65"/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0"/>
        <v>41862.907719907402</v>
      </c>
      <c r="K676">
        <v>1402627627</v>
      </c>
      <c r="L676" s="9">
        <f t="shared" si="6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12">
        <f t="shared" si="62"/>
        <v>0</v>
      </c>
      <c r="R676">
        <f t="shared" si="63"/>
        <v>110</v>
      </c>
      <c r="S676" t="str">
        <f t="shared" si="64"/>
        <v>technology</v>
      </c>
      <c r="T676" s="3" t="str">
        <f t="shared" si="65"/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0"/>
        <v>42005.082638888889</v>
      </c>
      <c r="K677">
        <v>1417558804</v>
      </c>
      <c r="L677" s="9">
        <f t="shared" si="6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12">
        <f t="shared" si="62"/>
        <v>15</v>
      </c>
      <c r="R677">
        <f t="shared" si="63"/>
        <v>453</v>
      </c>
      <c r="S677" t="str">
        <f t="shared" si="64"/>
        <v>technology</v>
      </c>
      <c r="T677" s="3" t="str">
        <f t="shared" si="65"/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0"/>
        <v>42042.559965277775</v>
      </c>
      <c r="K678">
        <v>1420741581</v>
      </c>
      <c r="L678" s="9">
        <f t="shared" si="6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12">
        <f t="shared" si="62"/>
        <v>1</v>
      </c>
      <c r="R678">
        <f t="shared" si="63"/>
        <v>1181</v>
      </c>
      <c r="S678" t="str">
        <f t="shared" si="64"/>
        <v>technology</v>
      </c>
      <c r="T678" s="3" t="str">
        <f t="shared" si="65"/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0"/>
        <v>42549.195543981477</v>
      </c>
      <c r="K679">
        <v>1463218895</v>
      </c>
      <c r="L679" s="9">
        <f t="shared" si="6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12">
        <f t="shared" si="62"/>
        <v>26</v>
      </c>
      <c r="R679">
        <f t="shared" si="63"/>
        <v>7131.5</v>
      </c>
      <c r="S679" t="str">
        <f t="shared" si="64"/>
        <v>technology</v>
      </c>
      <c r="T679" s="3" t="str">
        <f t="shared" si="65"/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0"/>
        <v>42511.168263888881</v>
      </c>
      <c r="K680">
        <v>1461229338</v>
      </c>
      <c r="L680" s="9">
        <f t="shared" si="6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12">
        <f t="shared" si="62"/>
        <v>4</v>
      </c>
      <c r="R680">
        <f t="shared" si="63"/>
        <v>6950</v>
      </c>
      <c r="S680" t="str">
        <f t="shared" si="64"/>
        <v>technology</v>
      </c>
      <c r="T680" s="3" t="str">
        <f t="shared" si="65"/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0"/>
        <v>42616.487372685187</v>
      </c>
      <c r="K681">
        <v>1467736909</v>
      </c>
      <c r="L681" s="9">
        <f t="shared" si="6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12">
        <f t="shared" si="62"/>
        <v>15</v>
      </c>
      <c r="R681">
        <f t="shared" si="63"/>
        <v>4967.5</v>
      </c>
      <c r="S681" t="str">
        <f t="shared" si="64"/>
        <v>technology</v>
      </c>
      <c r="T681" s="3" t="str">
        <f t="shared" si="65"/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0"/>
        <v>41899.293182870366</v>
      </c>
      <c r="K682">
        <v>1407931331</v>
      </c>
      <c r="L682" s="9">
        <f t="shared" si="6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12">
        <f t="shared" si="62"/>
        <v>26</v>
      </c>
      <c r="R682">
        <f t="shared" si="63"/>
        <v>14130.5</v>
      </c>
      <c r="S682" t="str">
        <f t="shared" si="64"/>
        <v>technology</v>
      </c>
      <c r="T682" s="3" t="str">
        <f t="shared" si="65"/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0"/>
        <v>42669.597268518519</v>
      </c>
      <c r="K683">
        <v>1474917604</v>
      </c>
      <c r="L683" s="9">
        <f t="shared" si="6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12">
        <f t="shared" si="62"/>
        <v>0</v>
      </c>
      <c r="R683">
        <f t="shared" si="63"/>
        <v>9717.5</v>
      </c>
      <c r="S683" t="str">
        <f t="shared" si="64"/>
        <v>technology</v>
      </c>
      <c r="T683" s="3" t="str">
        <f t="shared" si="65"/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0"/>
        <v>42808.515300925923</v>
      </c>
      <c r="K684">
        <v>1486923722</v>
      </c>
      <c r="L684" s="9">
        <f t="shared" si="6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12">
        <f t="shared" si="62"/>
        <v>0</v>
      </c>
      <c r="R684">
        <f t="shared" si="63"/>
        <v>27</v>
      </c>
      <c r="S684" t="str">
        <f t="shared" si="64"/>
        <v>technology</v>
      </c>
      <c r="T684" s="3" t="str">
        <f t="shared" si="65"/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0"/>
        <v>42674.691712962966</v>
      </c>
      <c r="K685">
        <v>1474493764</v>
      </c>
      <c r="L685" s="9">
        <f t="shared" si="6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12">
        <f t="shared" si="62"/>
        <v>1</v>
      </c>
      <c r="R685">
        <f t="shared" si="63"/>
        <v>175.5</v>
      </c>
      <c r="S685" t="str">
        <f t="shared" si="64"/>
        <v>technology</v>
      </c>
      <c r="T685" s="3" t="str">
        <f t="shared" si="65"/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0"/>
        <v>41844.916666666664</v>
      </c>
      <c r="K686">
        <v>1403176891</v>
      </c>
      <c r="L686" s="9">
        <f t="shared" si="6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12">
        <f t="shared" si="62"/>
        <v>7</v>
      </c>
      <c r="R686">
        <f t="shared" si="63"/>
        <v>12123</v>
      </c>
      <c r="S686" t="str">
        <f t="shared" si="64"/>
        <v>technology</v>
      </c>
      <c r="T686" s="3" t="str">
        <f t="shared" si="65"/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0"/>
        <v>42016.658240740733</v>
      </c>
      <c r="K687">
        <v>1417207672</v>
      </c>
      <c r="L687" s="9">
        <f t="shared" si="6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12">
        <f t="shared" si="62"/>
        <v>28</v>
      </c>
      <c r="R687">
        <f t="shared" si="63"/>
        <v>12250.5</v>
      </c>
      <c r="S687" t="str">
        <f t="shared" si="64"/>
        <v>technology</v>
      </c>
      <c r="T687" s="3" t="str">
        <f t="shared" si="65"/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0"/>
        <v>42219.464930555558</v>
      </c>
      <c r="K688">
        <v>1436026170</v>
      </c>
      <c r="L688" s="9">
        <f t="shared" si="6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12">
        <f t="shared" si="62"/>
        <v>0</v>
      </c>
      <c r="R688">
        <f t="shared" si="63"/>
        <v>276.5</v>
      </c>
      <c r="S688" t="str">
        <f t="shared" si="64"/>
        <v>technology</v>
      </c>
      <c r="T688" s="3" t="str">
        <f t="shared" si="65"/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0"/>
        <v>42771.542280092595</v>
      </c>
      <c r="K689">
        <v>1481133653</v>
      </c>
      <c r="L689" s="9">
        <f t="shared" si="6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12">
        <f t="shared" si="62"/>
        <v>4</v>
      </c>
      <c r="R689">
        <f t="shared" si="63"/>
        <v>1775</v>
      </c>
      <c r="S689" t="str">
        <f t="shared" si="64"/>
        <v>technology</v>
      </c>
      <c r="T689" s="3" t="str">
        <f t="shared" si="65"/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0"/>
        <v>42291.896446759252</v>
      </c>
      <c r="K690">
        <v>1442284253</v>
      </c>
      <c r="L690" s="9">
        <f t="shared" si="6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12">
        <f t="shared" si="62"/>
        <v>73</v>
      </c>
      <c r="R690">
        <f t="shared" si="63"/>
        <v>9074</v>
      </c>
      <c r="S690" t="str">
        <f t="shared" si="64"/>
        <v>technology</v>
      </c>
      <c r="T690" s="3" t="str">
        <f t="shared" si="65"/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0"/>
        <v>42711.999305555553</v>
      </c>
      <c r="K691">
        <v>1478016097</v>
      </c>
      <c r="L691" s="9">
        <f t="shared" si="6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12">
        <f t="shared" si="62"/>
        <v>58</v>
      </c>
      <c r="R691">
        <f t="shared" si="63"/>
        <v>64947.75</v>
      </c>
      <c r="S691" t="str">
        <f t="shared" si="64"/>
        <v>technology</v>
      </c>
      <c r="T691" s="3" t="str">
        <f t="shared" si="65"/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0"/>
        <v>42622.041666666664</v>
      </c>
      <c r="K692">
        <v>1469718841</v>
      </c>
      <c r="L692" s="9">
        <f t="shared" si="6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12">
        <f t="shared" si="62"/>
        <v>12</v>
      </c>
      <c r="R692">
        <f t="shared" si="63"/>
        <v>58882.75</v>
      </c>
      <c r="S692" t="str">
        <f t="shared" si="64"/>
        <v>technology</v>
      </c>
      <c r="T692" s="3" t="str">
        <f t="shared" si="65"/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0"/>
        <v>42185.819976851846</v>
      </c>
      <c r="K693">
        <v>1433292046</v>
      </c>
      <c r="L693" s="9">
        <f t="shared" si="6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12">
        <f t="shared" si="62"/>
        <v>1</v>
      </c>
      <c r="R693">
        <f t="shared" si="63"/>
        <v>1364</v>
      </c>
      <c r="S693" t="str">
        <f t="shared" si="64"/>
        <v>technology</v>
      </c>
      <c r="T693" s="3" t="str">
        <f t="shared" si="65"/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0"/>
        <v>42726.167395833334</v>
      </c>
      <c r="K694">
        <v>1479805263</v>
      </c>
      <c r="L694" s="9">
        <f t="shared" si="6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12">
        <f t="shared" si="62"/>
        <v>7</v>
      </c>
      <c r="R694">
        <f t="shared" si="63"/>
        <v>783</v>
      </c>
      <c r="S694" t="str">
        <f t="shared" si="64"/>
        <v>technology</v>
      </c>
      <c r="T694" s="3" t="str">
        <f t="shared" si="65"/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0"/>
        <v>42124.599849537037</v>
      </c>
      <c r="K695">
        <v>1427829827</v>
      </c>
      <c r="L695" s="9">
        <f t="shared" si="6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12">
        <f t="shared" si="62"/>
        <v>35</v>
      </c>
      <c r="R695">
        <f t="shared" si="63"/>
        <v>18322</v>
      </c>
      <c r="S695" t="str">
        <f t="shared" si="64"/>
        <v>technology</v>
      </c>
      <c r="T695" s="3" t="str">
        <f t="shared" si="65"/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0"/>
        <v>42767.455543981479</v>
      </c>
      <c r="K696">
        <v>1483372559</v>
      </c>
      <c r="L696" s="9">
        <f t="shared" si="6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12">
        <f t="shared" si="62"/>
        <v>0</v>
      </c>
      <c r="R696">
        <f t="shared" si="63"/>
        <v>17964</v>
      </c>
      <c r="S696" t="str">
        <f t="shared" si="64"/>
        <v>technology</v>
      </c>
      <c r="T696" s="3" t="str">
        <f t="shared" si="65"/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0"/>
        <v>41943.312731481477</v>
      </c>
      <c r="K697">
        <v>1412166620</v>
      </c>
      <c r="L697" s="9">
        <f t="shared" si="6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12">
        <f t="shared" si="62"/>
        <v>1</v>
      </c>
      <c r="R697">
        <f t="shared" si="63"/>
        <v>613</v>
      </c>
      <c r="S697" t="str">
        <f t="shared" si="64"/>
        <v>technology</v>
      </c>
      <c r="T697" s="3" t="str">
        <f t="shared" si="65"/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0"/>
        <v>41845.718773148146</v>
      </c>
      <c r="K698">
        <v>1403734502</v>
      </c>
      <c r="L698" s="9">
        <f t="shared" si="6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12">
        <f t="shared" si="62"/>
        <v>0</v>
      </c>
      <c r="R698">
        <f t="shared" si="63"/>
        <v>318.5</v>
      </c>
      <c r="S698" t="str">
        <f t="shared" si="64"/>
        <v>technology</v>
      </c>
      <c r="T698" s="3" t="str">
        <f t="shared" si="65"/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0"/>
        <v>42403.314687500002</v>
      </c>
      <c r="K699">
        <v>1453206789</v>
      </c>
      <c r="L699" s="9">
        <f t="shared" si="6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12">
        <f t="shared" si="62"/>
        <v>46</v>
      </c>
      <c r="R699">
        <f t="shared" si="63"/>
        <v>1160</v>
      </c>
      <c r="S699" t="str">
        <f t="shared" si="64"/>
        <v>technology</v>
      </c>
      <c r="T699" s="3" t="str">
        <f t="shared" si="65"/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0"/>
        <v>41899.875</v>
      </c>
      <c r="K700">
        <v>1408141245</v>
      </c>
      <c r="L700" s="9">
        <f t="shared" si="6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12">
        <f t="shared" si="62"/>
        <v>15</v>
      </c>
      <c r="R700">
        <f t="shared" si="63"/>
        <v>8854.5</v>
      </c>
      <c r="S700" t="str">
        <f t="shared" si="64"/>
        <v>technology</v>
      </c>
      <c r="T700" s="3" t="str">
        <f t="shared" si="65"/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0"/>
        <v>41600.458333333328</v>
      </c>
      <c r="K701">
        <v>1381923548</v>
      </c>
      <c r="L701" s="9">
        <f t="shared" si="6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12">
        <f t="shared" si="62"/>
        <v>82</v>
      </c>
      <c r="R701">
        <f t="shared" si="63"/>
        <v>61269.37</v>
      </c>
      <c r="S701" t="str">
        <f t="shared" si="64"/>
        <v>technology</v>
      </c>
      <c r="T701" s="3" t="str">
        <f t="shared" si="65"/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0"/>
        <v>42745.480104166665</v>
      </c>
      <c r="K702">
        <v>1481473881</v>
      </c>
      <c r="L702" s="9">
        <f t="shared" si="6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12">
        <f t="shared" si="62"/>
        <v>3</v>
      </c>
      <c r="R702">
        <f t="shared" si="63"/>
        <v>53775.87</v>
      </c>
      <c r="S702" t="str">
        <f t="shared" si="64"/>
        <v>technology</v>
      </c>
      <c r="T702" s="3" t="str">
        <f t="shared" si="65"/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0"/>
        <v>41843.454629629625</v>
      </c>
      <c r="K703">
        <v>1403538880</v>
      </c>
      <c r="L703" s="9">
        <f t="shared" si="6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12">
        <f t="shared" si="62"/>
        <v>27</v>
      </c>
      <c r="R703">
        <f t="shared" si="63"/>
        <v>3260.5</v>
      </c>
      <c r="S703" t="str">
        <f t="shared" si="64"/>
        <v>technology</v>
      </c>
      <c r="T703" s="3" t="str">
        <f t="shared" si="65"/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0"/>
        <v>42698.560034722221</v>
      </c>
      <c r="K704">
        <v>1477416387</v>
      </c>
      <c r="L704" s="9">
        <f t="shared" si="6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12">
        <f t="shared" si="62"/>
        <v>31</v>
      </c>
      <c r="R704">
        <f t="shared" si="63"/>
        <v>5370.0050000000001</v>
      </c>
      <c r="S704" t="str">
        <f t="shared" si="64"/>
        <v>technology</v>
      </c>
      <c r="T704" s="3" t="str">
        <f t="shared" si="65"/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0"/>
        <v>42766.772222222215</v>
      </c>
      <c r="K705">
        <v>1481150949</v>
      </c>
      <c r="L705" s="9">
        <f t="shared" si="6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12">
        <f t="shared" si="62"/>
        <v>6</v>
      </c>
      <c r="R705">
        <f t="shared" si="63"/>
        <v>2729.5050000000001</v>
      </c>
      <c r="S705" t="str">
        <f t="shared" si="64"/>
        <v>technology</v>
      </c>
      <c r="T705" s="3" t="str">
        <f t="shared" si="65"/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0"/>
        <v>42785.984583333331</v>
      </c>
      <c r="K706">
        <v>1482381468</v>
      </c>
      <c r="L706" s="9">
        <f t="shared" si="6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12">
        <f t="shared" si="62"/>
        <v>1</v>
      </c>
      <c r="R706">
        <f t="shared" si="63"/>
        <v>659</v>
      </c>
      <c r="S706" t="str">
        <f t="shared" si="64"/>
        <v>technology</v>
      </c>
      <c r="T706" s="3" t="str">
        <f t="shared" si="65"/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6">(I707/86400)+25569+(-5/24)</f>
        <v>42756.283310185179</v>
      </c>
      <c r="K707">
        <v>1482407278</v>
      </c>
      <c r="L707" s="9">
        <f t="shared" ref="L707:L770" si="6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12">
        <f t="shared" ref="Q707:Q770" si="68">ROUND(E707/D707*100,0)</f>
        <v>1</v>
      </c>
      <c r="R707">
        <f t="shared" ref="R707:R770" si="69">AVERAGE(E706:E707)</f>
        <v>729</v>
      </c>
      <c r="S707" t="str">
        <f t="shared" ref="S707:S770" si="70">LEFT(P707,FIND("/",P707)-1)</f>
        <v>technology</v>
      </c>
      <c r="T707" s="3" t="str">
        <f t="shared" ref="T707:T770" si="71">RIGHT(P707,LEN(P707)-FIND("/",P707))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6"/>
        <v>42718.568749999999</v>
      </c>
      <c r="K708">
        <v>1478130783</v>
      </c>
      <c r="L708" s="9">
        <f t="shared" si="6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12">
        <f t="shared" si="68"/>
        <v>0</v>
      </c>
      <c r="R708">
        <f t="shared" si="69"/>
        <v>488.5</v>
      </c>
      <c r="S708" t="str">
        <f t="shared" si="70"/>
        <v>technology</v>
      </c>
      <c r="T708" s="3" t="str">
        <f t="shared" si="71"/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6"/>
        <v>42736.45517361111</v>
      </c>
      <c r="K709">
        <v>1479830127</v>
      </c>
      <c r="L709" s="9">
        <f t="shared" si="6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12">
        <f t="shared" si="68"/>
        <v>79</v>
      </c>
      <c r="R709">
        <f t="shared" si="69"/>
        <v>26835.3</v>
      </c>
      <c r="S709" t="str">
        <f t="shared" si="70"/>
        <v>technology</v>
      </c>
      <c r="T709" s="3" t="str">
        <f t="shared" si="71"/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6"/>
        <v>41895.372685185182</v>
      </c>
      <c r="K710">
        <v>1405432600</v>
      </c>
      <c r="L710" s="9">
        <f t="shared" si="6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12">
        <f t="shared" si="68"/>
        <v>22</v>
      </c>
      <c r="R710">
        <f t="shared" si="69"/>
        <v>31253.8</v>
      </c>
      <c r="S710" t="str">
        <f t="shared" si="70"/>
        <v>technology</v>
      </c>
      <c r="T710" s="3" t="str">
        <f t="shared" si="71"/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6"/>
        <v>41977.832858796297</v>
      </c>
      <c r="K711">
        <v>1415149159</v>
      </c>
      <c r="L711" s="9">
        <f t="shared" si="6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12">
        <f t="shared" si="68"/>
        <v>0</v>
      </c>
      <c r="R711">
        <f t="shared" si="69"/>
        <v>4449</v>
      </c>
      <c r="S711" t="str">
        <f t="shared" si="70"/>
        <v>technology</v>
      </c>
      <c r="T711" s="3" t="str">
        <f t="shared" si="71"/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6"/>
        <v>41870.822222222218</v>
      </c>
      <c r="K712">
        <v>1405640302</v>
      </c>
      <c r="L712" s="9">
        <f t="shared" si="6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12">
        <f t="shared" si="68"/>
        <v>0</v>
      </c>
      <c r="R712">
        <f t="shared" si="69"/>
        <v>30.5</v>
      </c>
      <c r="S712" t="str">
        <f t="shared" si="70"/>
        <v>technology</v>
      </c>
      <c r="T712" s="3" t="str">
        <f t="shared" si="71"/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6"/>
        <v>42718.292453703696</v>
      </c>
      <c r="K713">
        <v>1478257268</v>
      </c>
      <c r="L713" s="9">
        <f t="shared" si="6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12">
        <f t="shared" si="68"/>
        <v>34</v>
      </c>
      <c r="R713">
        <f t="shared" si="69"/>
        <v>16895.5</v>
      </c>
      <c r="S713" t="str">
        <f t="shared" si="70"/>
        <v>technology</v>
      </c>
      <c r="T713" s="3" t="str">
        <f t="shared" si="71"/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6"/>
        <v>42414.472592592589</v>
      </c>
      <c r="K714">
        <v>1452874832</v>
      </c>
      <c r="L714" s="9">
        <f t="shared" si="6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12">
        <f t="shared" si="68"/>
        <v>0</v>
      </c>
      <c r="R714">
        <f t="shared" si="69"/>
        <v>16948</v>
      </c>
      <c r="S714" t="str">
        <f t="shared" si="70"/>
        <v>technology</v>
      </c>
      <c r="T714" s="3" t="str">
        <f t="shared" si="71"/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6"/>
        <v>42526.320972222216</v>
      </c>
      <c r="K715">
        <v>1462538532</v>
      </c>
      <c r="L715" s="9">
        <f t="shared" si="6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12">
        <f t="shared" si="68"/>
        <v>1</v>
      </c>
      <c r="R715">
        <f t="shared" si="69"/>
        <v>152</v>
      </c>
      <c r="S715" t="str">
        <f t="shared" si="70"/>
        <v>technology</v>
      </c>
      <c r="T715" s="3" t="str">
        <f t="shared" si="71"/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6"/>
        <v>42794.579652777778</v>
      </c>
      <c r="K716">
        <v>1483124082</v>
      </c>
      <c r="L716" s="9">
        <f t="shared" si="6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12">
        <f t="shared" si="68"/>
        <v>15</v>
      </c>
      <c r="R716">
        <f t="shared" si="69"/>
        <v>1224</v>
      </c>
      <c r="S716" t="str">
        <f t="shared" si="70"/>
        <v>technology</v>
      </c>
      <c r="T716" s="3" t="str">
        <f t="shared" si="71"/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6"/>
        <v>42312.924074074072</v>
      </c>
      <c r="K717">
        <v>1443233440</v>
      </c>
      <c r="L717" s="9">
        <f t="shared" si="67"/>
        <v>42272.8824074074</v>
      </c>
      <c r="M717" t="b">
        <v>0</v>
      </c>
      <c r="N717">
        <v>12</v>
      </c>
      <c r="O717" t="b">
        <v>0</v>
      </c>
      <c r="P717" t="s">
        <v>8273</v>
      </c>
      <c r="Q717" s="12">
        <f t="shared" si="68"/>
        <v>5</v>
      </c>
      <c r="R717">
        <f t="shared" si="69"/>
        <v>1819</v>
      </c>
      <c r="S717" t="str">
        <f t="shared" si="70"/>
        <v>technology</v>
      </c>
      <c r="T717" s="3" t="str">
        <f t="shared" si="71"/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6"/>
        <v>41973.791666666664</v>
      </c>
      <c r="K718">
        <v>1414511307</v>
      </c>
      <c r="L718" s="9">
        <f t="shared" si="6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12">
        <f t="shared" si="68"/>
        <v>10</v>
      </c>
      <c r="R718">
        <f t="shared" si="69"/>
        <v>1052</v>
      </c>
      <c r="S718" t="str">
        <f t="shared" si="70"/>
        <v>technology</v>
      </c>
      <c r="T718" s="3" t="str">
        <f t="shared" si="71"/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6"/>
        <v>41887.645856481475</v>
      </c>
      <c r="K719">
        <v>1407357002</v>
      </c>
      <c r="L719" s="9">
        <f t="shared" si="6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12">
        <f t="shared" si="68"/>
        <v>0</v>
      </c>
      <c r="R719">
        <f t="shared" si="69"/>
        <v>510</v>
      </c>
      <c r="S719" t="str">
        <f t="shared" si="70"/>
        <v>technology</v>
      </c>
      <c r="T719" s="3" t="str">
        <f t="shared" si="71"/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6"/>
        <v>42784.040972222218</v>
      </c>
      <c r="K720">
        <v>1484684247</v>
      </c>
      <c r="L720" s="9">
        <f t="shared" si="6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12">
        <f t="shared" si="68"/>
        <v>1</v>
      </c>
      <c r="R720">
        <f t="shared" si="69"/>
        <v>197.5</v>
      </c>
      <c r="S720" t="str">
        <f t="shared" si="70"/>
        <v>technology</v>
      </c>
      <c r="T720" s="3" t="str">
        <f t="shared" si="71"/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6"/>
        <v>42422.83189814815</v>
      </c>
      <c r="K721">
        <v>1454979476</v>
      </c>
      <c r="L721" s="9">
        <f t="shared" si="6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12">
        <f t="shared" si="68"/>
        <v>1</v>
      </c>
      <c r="R721">
        <f t="shared" si="69"/>
        <v>142</v>
      </c>
      <c r="S721" t="str">
        <f t="shared" si="70"/>
        <v>technology</v>
      </c>
      <c r="T721" s="3" t="str">
        <f t="shared" si="71"/>
        <v>wearables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6"/>
        <v>40937.440868055557</v>
      </c>
      <c r="K722">
        <v>1325432091</v>
      </c>
      <c r="L722" s="9">
        <f t="shared" si="6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12">
        <f t="shared" si="68"/>
        <v>144</v>
      </c>
      <c r="R722">
        <f t="shared" si="69"/>
        <v>1464.5</v>
      </c>
      <c r="S722" t="str">
        <f t="shared" si="70"/>
        <v>publishing</v>
      </c>
      <c r="T722" s="3" t="str">
        <f t="shared" si="71"/>
        <v>nonfiction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6"/>
        <v>41852.363506944443</v>
      </c>
      <c r="K723">
        <v>1403012607</v>
      </c>
      <c r="L723" s="9">
        <f t="shared" si="6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12">
        <f t="shared" si="68"/>
        <v>122</v>
      </c>
      <c r="R723">
        <f t="shared" si="69"/>
        <v>6374</v>
      </c>
      <c r="S723" t="str">
        <f t="shared" si="70"/>
        <v>publishing</v>
      </c>
      <c r="T723" s="3" t="str">
        <f t="shared" si="71"/>
        <v>nonfiction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6"/>
        <v>41007.555300925924</v>
      </c>
      <c r="K724">
        <v>1331320778</v>
      </c>
      <c r="L724" s="9">
        <f t="shared" si="6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12">
        <f t="shared" si="68"/>
        <v>132</v>
      </c>
      <c r="R724">
        <f t="shared" si="69"/>
        <v>21509.5</v>
      </c>
      <c r="S724" t="str">
        <f t="shared" si="70"/>
        <v>publishing</v>
      </c>
      <c r="T724" s="3" t="str">
        <f t="shared" si="71"/>
        <v>nonfiction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6"/>
        <v>42214.957638888889</v>
      </c>
      <c r="K725">
        <v>1435606549</v>
      </c>
      <c r="L725" s="9">
        <f t="shared" si="6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12">
        <f t="shared" si="68"/>
        <v>109</v>
      </c>
      <c r="R725">
        <f t="shared" si="69"/>
        <v>19237.5</v>
      </c>
      <c r="S725" t="str">
        <f t="shared" si="70"/>
        <v>publishing</v>
      </c>
      <c r="T725" s="3" t="str">
        <f t="shared" si="71"/>
        <v>nonfiction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6"/>
        <v>40724.430127314808</v>
      </c>
      <c r="K726">
        <v>1306855163</v>
      </c>
      <c r="L726" s="9">
        <f t="shared" si="6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12">
        <f t="shared" si="68"/>
        <v>105</v>
      </c>
      <c r="R726">
        <f t="shared" si="69"/>
        <v>6426.0050000000001</v>
      </c>
      <c r="S726" t="str">
        <f t="shared" si="70"/>
        <v>publishing</v>
      </c>
      <c r="T726" s="3" t="str">
        <f t="shared" si="71"/>
        <v>nonfiction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6"/>
        <v>42351.417962962958</v>
      </c>
      <c r="K727">
        <v>1447426912</v>
      </c>
      <c r="L727" s="9">
        <f t="shared" si="6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12">
        <f t="shared" si="68"/>
        <v>100</v>
      </c>
      <c r="R727">
        <f t="shared" si="69"/>
        <v>13726.505000000001</v>
      </c>
      <c r="S727" t="str">
        <f t="shared" si="70"/>
        <v>publishing</v>
      </c>
      <c r="T727" s="3" t="str">
        <f t="shared" si="71"/>
        <v>nonfiction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6"/>
        <v>41375.834340277775</v>
      </c>
      <c r="K728">
        <v>1363136487</v>
      </c>
      <c r="L728" s="9">
        <f t="shared" si="6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12">
        <f t="shared" si="68"/>
        <v>101</v>
      </c>
      <c r="R728">
        <f t="shared" si="69"/>
        <v>11302.5</v>
      </c>
      <c r="S728" t="str">
        <f t="shared" si="70"/>
        <v>publishing</v>
      </c>
      <c r="T728" s="3" t="str">
        <f t="shared" si="71"/>
        <v>nonfiction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6"/>
        <v>41288.680555555555</v>
      </c>
      <c r="K729">
        <v>1354580949</v>
      </c>
      <c r="L729" s="9">
        <f t="shared" si="6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12">
        <f t="shared" si="68"/>
        <v>156</v>
      </c>
      <c r="R729">
        <f t="shared" si="69"/>
        <v>3989</v>
      </c>
      <c r="S729" t="str">
        <f t="shared" si="70"/>
        <v>publishing</v>
      </c>
      <c r="T729" s="3" t="str">
        <f t="shared" si="71"/>
        <v>nonfiction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6"/>
        <v>40776.629131944443</v>
      </c>
      <c r="K730">
        <v>1310069157</v>
      </c>
      <c r="L730" s="9">
        <f t="shared" si="6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12">
        <f t="shared" si="68"/>
        <v>106</v>
      </c>
      <c r="R730">
        <f t="shared" si="69"/>
        <v>6680.2250000000004</v>
      </c>
      <c r="S730" t="str">
        <f t="shared" si="70"/>
        <v>publishing</v>
      </c>
      <c r="T730" s="3" t="str">
        <f t="shared" si="71"/>
        <v>nonfiction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6"/>
        <v>41170.97755787037</v>
      </c>
      <c r="K731">
        <v>1342844861</v>
      </c>
      <c r="L731" s="9">
        <f t="shared" si="6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12">
        <f t="shared" si="68"/>
        <v>131</v>
      </c>
      <c r="R731">
        <f t="shared" si="69"/>
        <v>6571.7250000000004</v>
      </c>
      <c r="S731" t="str">
        <f t="shared" si="70"/>
        <v>publishing</v>
      </c>
      <c r="T731" s="3" t="str">
        <f t="shared" si="71"/>
        <v>nonfiction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6"/>
        <v>40884.536932870367</v>
      </c>
      <c r="K732">
        <v>1320688391</v>
      </c>
      <c r="L732" s="9">
        <f t="shared" si="6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12">
        <f t="shared" si="68"/>
        <v>132</v>
      </c>
      <c r="R732">
        <f t="shared" si="69"/>
        <v>15832</v>
      </c>
      <c r="S732" t="str">
        <f t="shared" si="70"/>
        <v>publishing</v>
      </c>
      <c r="T732" s="3" t="str">
        <f t="shared" si="71"/>
        <v>nonfiction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6"/>
        <v>40930.041666666664</v>
      </c>
      <c r="K733">
        <v>1322852747</v>
      </c>
      <c r="L733" s="9">
        <f t="shared" si="6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12">
        <f t="shared" si="68"/>
        <v>126</v>
      </c>
      <c r="R733">
        <f t="shared" si="69"/>
        <v>16369</v>
      </c>
      <c r="S733" t="str">
        <f t="shared" si="70"/>
        <v>publishing</v>
      </c>
      <c r="T733" s="3" t="str">
        <f t="shared" si="71"/>
        <v>nonfiction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6"/>
        <v>41546.21598379629</v>
      </c>
      <c r="K734">
        <v>1375265461</v>
      </c>
      <c r="L734" s="9">
        <f t="shared" si="6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12">
        <f t="shared" si="68"/>
        <v>160</v>
      </c>
      <c r="R734">
        <f t="shared" si="69"/>
        <v>3182</v>
      </c>
      <c r="S734" t="str">
        <f t="shared" si="70"/>
        <v>publishing</v>
      </c>
      <c r="T734" s="3" t="str">
        <f t="shared" si="71"/>
        <v>nonfiction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6"/>
        <v>41628.211712962962</v>
      </c>
      <c r="K735">
        <v>1384941892</v>
      </c>
      <c r="L735" s="9">
        <f t="shared" si="6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12">
        <f t="shared" si="68"/>
        <v>120</v>
      </c>
      <c r="R735">
        <f t="shared" si="69"/>
        <v>1538</v>
      </c>
      <c r="S735" t="str">
        <f t="shared" si="70"/>
        <v>publishing</v>
      </c>
      <c r="T735" s="3" t="str">
        <f t="shared" si="71"/>
        <v>nonfiction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6"/>
        <v>42132.999999999993</v>
      </c>
      <c r="K736">
        <v>1428465420</v>
      </c>
      <c r="L736" s="9">
        <f t="shared" si="6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12">
        <f t="shared" si="68"/>
        <v>126</v>
      </c>
      <c r="R736">
        <f t="shared" si="69"/>
        <v>6841</v>
      </c>
      <c r="S736" t="str">
        <f t="shared" si="70"/>
        <v>publishing</v>
      </c>
      <c r="T736" s="3" t="str">
        <f t="shared" si="71"/>
        <v>nonfiction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6"/>
        <v>41976.818749999999</v>
      </c>
      <c r="K737">
        <v>1414975346</v>
      </c>
      <c r="L737" s="9">
        <f t="shared" si="6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12">
        <f t="shared" si="68"/>
        <v>114</v>
      </c>
      <c r="R737">
        <f t="shared" si="69"/>
        <v>32220.5</v>
      </c>
      <c r="S737" t="str">
        <f t="shared" si="70"/>
        <v>publishing</v>
      </c>
      <c r="T737" s="3" t="str">
        <f t="shared" si="71"/>
        <v>nonfiction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6"/>
        <v>41598.999305555553</v>
      </c>
      <c r="K738">
        <v>1383327440</v>
      </c>
      <c r="L738" s="9">
        <f t="shared" si="6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12">
        <f t="shared" si="68"/>
        <v>315</v>
      </c>
      <c r="R738">
        <f t="shared" si="69"/>
        <v>32558</v>
      </c>
      <c r="S738" t="str">
        <f t="shared" si="70"/>
        <v>publishing</v>
      </c>
      <c r="T738" s="3" t="str">
        <f t="shared" si="71"/>
        <v>nonfiction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6"/>
        <v>41684.625</v>
      </c>
      <c r="K739">
        <v>1390890987</v>
      </c>
      <c r="L739" s="9">
        <f t="shared" si="6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12">
        <f t="shared" si="68"/>
        <v>122</v>
      </c>
      <c r="R739">
        <f t="shared" si="69"/>
        <v>8732.5</v>
      </c>
      <c r="S739" t="str">
        <f t="shared" si="70"/>
        <v>publishing</v>
      </c>
      <c r="T739" s="3" t="str">
        <f t="shared" si="71"/>
        <v>nonfiction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6"/>
        <v>41973.999305555553</v>
      </c>
      <c r="K740">
        <v>1414765794</v>
      </c>
      <c r="L740" s="9">
        <f t="shared" si="6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12">
        <f t="shared" si="68"/>
        <v>107</v>
      </c>
      <c r="R740">
        <f t="shared" si="69"/>
        <v>3860.5</v>
      </c>
      <c r="S740" t="str">
        <f t="shared" si="70"/>
        <v>publishing</v>
      </c>
      <c r="T740" s="3" t="str">
        <f t="shared" si="71"/>
        <v>nonfiction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6"/>
        <v>41862.294317129628</v>
      </c>
      <c r="K741">
        <v>1404907429</v>
      </c>
      <c r="L741" s="9">
        <f t="shared" si="6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12">
        <f t="shared" si="68"/>
        <v>158</v>
      </c>
      <c r="R741">
        <f t="shared" si="69"/>
        <v>5550.5</v>
      </c>
      <c r="S741" t="str">
        <f t="shared" si="70"/>
        <v>publishing</v>
      </c>
      <c r="T741" s="3" t="str">
        <f t="shared" si="71"/>
        <v>nonfiction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6"/>
        <v>42175.93844907407</v>
      </c>
      <c r="K742">
        <v>1433647882</v>
      </c>
      <c r="L742" s="9">
        <f t="shared" si="6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12">
        <f t="shared" si="68"/>
        <v>107</v>
      </c>
      <c r="R742">
        <f t="shared" si="69"/>
        <v>6361</v>
      </c>
      <c r="S742" t="str">
        <f t="shared" si="70"/>
        <v>publishing</v>
      </c>
      <c r="T742" s="3" t="str">
        <f t="shared" si="71"/>
        <v>nonfiction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6"/>
        <v>41436.439884259256</v>
      </c>
      <c r="K743">
        <v>1367940806</v>
      </c>
      <c r="L743" s="9">
        <f t="shared" si="6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12">
        <f t="shared" si="68"/>
        <v>102</v>
      </c>
      <c r="R743">
        <f t="shared" si="69"/>
        <v>8257.9</v>
      </c>
      <c r="S743" t="str">
        <f t="shared" si="70"/>
        <v>publishing</v>
      </c>
      <c r="T743" s="3" t="str">
        <f t="shared" si="71"/>
        <v>nonfiction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6"/>
        <v>41719.667962962958</v>
      </c>
      <c r="K744">
        <v>1392847312</v>
      </c>
      <c r="L744" s="9">
        <f t="shared" si="6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12">
        <f t="shared" si="68"/>
        <v>111</v>
      </c>
      <c r="R744">
        <f t="shared" si="69"/>
        <v>7421.9</v>
      </c>
      <c r="S744" t="str">
        <f t="shared" si="70"/>
        <v>publishing</v>
      </c>
      <c r="T744" s="3" t="str">
        <f t="shared" si="71"/>
        <v>nonfiction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6"/>
        <v>41015.666666666664</v>
      </c>
      <c r="K745">
        <v>1332435685</v>
      </c>
      <c r="L745" s="9">
        <f t="shared" si="6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12">
        <f t="shared" si="68"/>
        <v>148</v>
      </c>
      <c r="R745">
        <f t="shared" si="69"/>
        <v>1182</v>
      </c>
      <c r="S745" t="str">
        <f t="shared" si="70"/>
        <v>publishing</v>
      </c>
      <c r="T745" s="3" t="str">
        <f t="shared" si="71"/>
        <v>nonfiction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6"/>
        <v>41256.748877314814</v>
      </c>
      <c r="K746">
        <v>1352847503</v>
      </c>
      <c r="L746" s="9">
        <f t="shared" si="6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12">
        <f t="shared" si="68"/>
        <v>102</v>
      </c>
      <c r="R746">
        <f t="shared" si="69"/>
        <v>2965</v>
      </c>
      <c r="S746" t="str">
        <f t="shared" si="70"/>
        <v>publishing</v>
      </c>
      <c r="T746" s="3" t="str">
        <f t="shared" si="71"/>
        <v>nonfiction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6"/>
        <v>41397.363946759258</v>
      </c>
      <c r="K747">
        <v>1364996645</v>
      </c>
      <c r="L747" s="9">
        <f t="shared" si="6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12">
        <f t="shared" si="68"/>
        <v>179</v>
      </c>
      <c r="R747">
        <f t="shared" si="69"/>
        <v>4546</v>
      </c>
      <c r="S747" t="str">
        <f t="shared" si="70"/>
        <v>publishing</v>
      </c>
      <c r="T747" s="3" t="str">
        <f t="shared" si="71"/>
        <v>nonfiction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6"/>
        <v>41174.957638888889</v>
      </c>
      <c r="K748">
        <v>1346806909</v>
      </c>
      <c r="L748" s="9">
        <f t="shared" si="6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12">
        <f t="shared" si="68"/>
        <v>111</v>
      </c>
      <c r="R748">
        <f t="shared" si="69"/>
        <v>3647</v>
      </c>
      <c r="S748" t="str">
        <f t="shared" si="70"/>
        <v>publishing</v>
      </c>
      <c r="T748" s="3" t="str">
        <f t="shared" si="71"/>
        <v>nonfiction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6"/>
        <v>42019.245833333327</v>
      </c>
      <c r="K749">
        <v>1418649019</v>
      </c>
      <c r="L749" s="9">
        <f t="shared" si="6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12">
        <f t="shared" si="68"/>
        <v>100</v>
      </c>
      <c r="R749">
        <f t="shared" si="69"/>
        <v>5160.5</v>
      </c>
      <c r="S749" t="str">
        <f t="shared" si="70"/>
        <v>publishing</v>
      </c>
      <c r="T749" s="3" t="str">
        <f t="shared" si="71"/>
        <v>nonfiction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6"/>
        <v>41861.638495370367</v>
      </c>
      <c r="K750">
        <v>1405109966</v>
      </c>
      <c r="L750" s="9">
        <f t="shared" si="6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12">
        <f t="shared" si="68"/>
        <v>100</v>
      </c>
      <c r="R750">
        <f t="shared" si="69"/>
        <v>4504</v>
      </c>
      <c r="S750" t="str">
        <f t="shared" si="70"/>
        <v>publishing</v>
      </c>
      <c r="T750" s="3" t="str">
        <f t="shared" si="71"/>
        <v>nonfiction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6"/>
        <v>42763.732986111114</v>
      </c>
      <c r="K751">
        <v>1483050930</v>
      </c>
      <c r="L751" s="9">
        <f t="shared" si="6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12">
        <f t="shared" si="68"/>
        <v>106</v>
      </c>
      <c r="R751">
        <f t="shared" si="69"/>
        <v>6280.5</v>
      </c>
      <c r="S751" t="str">
        <f t="shared" si="70"/>
        <v>publishing</v>
      </c>
      <c r="T751" s="3" t="str">
        <f t="shared" si="71"/>
        <v>nonfiction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6"/>
        <v>41329.669814814813</v>
      </c>
      <c r="K752">
        <v>1359147872</v>
      </c>
      <c r="L752" s="9">
        <f t="shared" si="6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12">
        <f t="shared" si="68"/>
        <v>103</v>
      </c>
      <c r="R752">
        <f t="shared" si="69"/>
        <v>7557.5</v>
      </c>
      <c r="S752" t="str">
        <f t="shared" si="70"/>
        <v>publishing</v>
      </c>
      <c r="T752" s="3" t="str">
        <f t="shared" si="71"/>
        <v>nonfiction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6"/>
        <v>40759.422164351847</v>
      </c>
      <c r="K753">
        <v>1308496075</v>
      </c>
      <c r="L753" s="9">
        <f t="shared" si="6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12">
        <f t="shared" si="68"/>
        <v>119</v>
      </c>
      <c r="R753">
        <f t="shared" si="69"/>
        <v>4057</v>
      </c>
      <c r="S753" t="str">
        <f t="shared" si="70"/>
        <v>publishing</v>
      </c>
      <c r="T753" s="3" t="str">
        <f t="shared" si="71"/>
        <v>nonfiction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6"/>
        <v>42659.249999999993</v>
      </c>
      <c r="K754">
        <v>1474884417</v>
      </c>
      <c r="L754" s="9">
        <f t="shared" si="6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12">
        <f t="shared" si="68"/>
        <v>112</v>
      </c>
      <c r="R754">
        <f t="shared" si="69"/>
        <v>4570</v>
      </c>
      <c r="S754" t="str">
        <f t="shared" si="70"/>
        <v>publishing</v>
      </c>
      <c r="T754" s="3" t="str">
        <f t="shared" si="71"/>
        <v>nonfiction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6"/>
        <v>42049.381840277776</v>
      </c>
      <c r="K755">
        <v>1421330991</v>
      </c>
      <c r="L755" s="9">
        <f t="shared" si="6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12">
        <f t="shared" si="68"/>
        <v>128</v>
      </c>
      <c r="R755">
        <f t="shared" si="69"/>
        <v>9192.5</v>
      </c>
      <c r="S755" t="str">
        <f t="shared" si="70"/>
        <v>publishing</v>
      </c>
      <c r="T755" s="3" t="str">
        <f t="shared" si="71"/>
        <v>nonfiction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6"/>
        <v>41279.54075231481</v>
      </c>
      <c r="K756">
        <v>1354816721</v>
      </c>
      <c r="L756" s="9">
        <f t="shared" si="6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12">
        <f t="shared" si="68"/>
        <v>104</v>
      </c>
      <c r="R756">
        <f t="shared" si="69"/>
        <v>7437.5</v>
      </c>
      <c r="S756" t="str">
        <f t="shared" si="70"/>
        <v>publishing</v>
      </c>
      <c r="T756" s="3" t="str">
        <f t="shared" si="71"/>
        <v>nonfiction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6"/>
        <v>41413.820138888885</v>
      </c>
      <c r="K757">
        <v>1366381877</v>
      </c>
      <c r="L757" s="9">
        <f t="shared" si="6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12">
        <f t="shared" si="68"/>
        <v>102</v>
      </c>
      <c r="R757">
        <f t="shared" si="69"/>
        <v>2311.3450000000003</v>
      </c>
      <c r="S757" t="str">
        <f t="shared" si="70"/>
        <v>publishing</v>
      </c>
      <c r="T757" s="3" t="str">
        <f t="shared" si="71"/>
        <v>nonfiction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6"/>
        <v>40651.516886574071</v>
      </c>
      <c r="K758">
        <v>1297880659</v>
      </c>
      <c r="L758" s="9">
        <f t="shared" si="6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12">
        <f t="shared" si="68"/>
        <v>118</v>
      </c>
      <c r="R758">
        <f t="shared" si="69"/>
        <v>1685.845</v>
      </c>
      <c r="S758" t="str">
        <f t="shared" si="70"/>
        <v>publishing</v>
      </c>
      <c r="T758" s="3" t="str">
        <f t="shared" si="71"/>
        <v>nonfiction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6"/>
        <v>41248.846226851849</v>
      </c>
      <c r="K759">
        <v>1353547114</v>
      </c>
      <c r="L759" s="9">
        <f t="shared" si="6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12">
        <f t="shared" si="68"/>
        <v>238</v>
      </c>
      <c r="R759">
        <f t="shared" si="69"/>
        <v>709.5</v>
      </c>
      <c r="S759" t="str">
        <f t="shared" si="70"/>
        <v>publishing</v>
      </c>
      <c r="T759" s="3" t="str">
        <f t="shared" si="71"/>
        <v>nonfiction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6"/>
        <v>40459.628101851849</v>
      </c>
      <c r="K760">
        <v>1283976268</v>
      </c>
      <c r="L760" s="9">
        <f t="shared" si="6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12">
        <f t="shared" si="68"/>
        <v>102</v>
      </c>
      <c r="R760">
        <f t="shared" si="69"/>
        <v>1572.5</v>
      </c>
      <c r="S760" t="str">
        <f t="shared" si="70"/>
        <v>publishing</v>
      </c>
      <c r="T760" s="3" t="str">
        <f t="shared" si="71"/>
        <v>nonfiction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6"/>
        <v>41829.121979166666</v>
      </c>
      <c r="K761">
        <v>1401436539</v>
      </c>
      <c r="L761" s="9">
        <f t="shared" si="6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12">
        <f t="shared" si="68"/>
        <v>102</v>
      </c>
      <c r="R761">
        <f t="shared" si="69"/>
        <v>3823</v>
      </c>
      <c r="S761" t="str">
        <f t="shared" si="70"/>
        <v>publishing</v>
      </c>
      <c r="T761" s="3" t="str">
        <f t="shared" si="71"/>
        <v>nonfiction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6"/>
        <v>42700.597372685188</v>
      </c>
      <c r="K762">
        <v>1477592413</v>
      </c>
      <c r="L762" s="9">
        <f t="shared" si="6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12">
        <f t="shared" si="68"/>
        <v>0</v>
      </c>
      <c r="R762">
        <f t="shared" si="69"/>
        <v>2548</v>
      </c>
      <c r="S762" t="str">
        <f t="shared" si="70"/>
        <v>publishing</v>
      </c>
      <c r="T762" s="3" t="str">
        <f t="shared" si="71"/>
        <v>fiction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6"/>
        <v>41672.543124999997</v>
      </c>
      <c r="K763">
        <v>1388772126</v>
      </c>
      <c r="L763" s="9">
        <f t="shared" si="6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12">
        <f t="shared" si="68"/>
        <v>5</v>
      </c>
      <c r="R763">
        <f t="shared" si="69"/>
        <v>117.5</v>
      </c>
      <c r="S763" t="str">
        <f t="shared" si="70"/>
        <v>publishing</v>
      </c>
      <c r="T763" s="3" t="str">
        <f t="shared" si="71"/>
        <v>fiction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6"/>
        <v>42708.041666666664</v>
      </c>
      <c r="K764">
        <v>1479328570</v>
      </c>
      <c r="L764" s="9">
        <f t="shared" si="67"/>
        <v>42690.65011574074</v>
      </c>
      <c r="M764" t="b">
        <v>0</v>
      </c>
      <c r="N764">
        <v>0</v>
      </c>
      <c r="O764" t="b">
        <v>0</v>
      </c>
      <c r="P764" t="s">
        <v>8275</v>
      </c>
      <c r="Q764" s="12">
        <f t="shared" si="68"/>
        <v>0</v>
      </c>
      <c r="R764">
        <f t="shared" si="69"/>
        <v>117.5</v>
      </c>
      <c r="S764" t="str">
        <f t="shared" si="70"/>
        <v>publishing</v>
      </c>
      <c r="T764" s="3" t="str">
        <f t="shared" si="71"/>
        <v>fiction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6"/>
        <v>41501.238518518519</v>
      </c>
      <c r="K765">
        <v>1373971408</v>
      </c>
      <c r="L765" s="9">
        <f t="shared" si="6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12">
        <f t="shared" si="68"/>
        <v>0</v>
      </c>
      <c r="R765">
        <f t="shared" si="69"/>
        <v>2.5</v>
      </c>
      <c r="S765" t="str">
        <f t="shared" si="70"/>
        <v>publishing</v>
      </c>
      <c r="T765" s="3" t="str">
        <f t="shared" si="71"/>
        <v>fiction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6"/>
        <v>42256.964826388888</v>
      </c>
      <c r="K766">
        <v>1439266161</v>
      </c>
      <c r="L766" s="9">
        <f t="shared" si="6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12">
        <f t="shared" si="68"/>
        <v>0</v>
      </c>
      <c r="R766">
        <f t="shared" si="69"/>
        <v>2.5</v>
      </c>
      <c r="S766" t="str">
        <f t="shared" si="70"/>
        <v>publishing</v>
      </c>
      <c r="T766" s="3" t="str">
        <f t="shared" si="71"/>
        <v>fiction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6"/>
        <v>41931.334305555552</v>
      </c>
      <c r="K767">
        <v>1411131684</v>
      </c>
      <c r="L767" s="9">
        <f t="shared" si="6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12">
        <f t="shared" si="68"/>
        <v>36</v>
      </c>
      <c r="R767">
        <f t="shared" si="69"/>
        <v>1260.5</v>
      </c>
      <c r="S767" t="str">
        <f t="shared" si="70"/>
        <v>publishing</v>
      </c>
      <c r="T767" s="3" t="str">
        <f t="shared" si="71"/>
        <v>fiction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6"/>
        <v>42051.57503472222</v>
      </c>
      <c r="K768">
        <v>1421520483</v>
      </c>
      <c r="L768" s="9">
        <f t="shared" si="67"/>
        <v>42021.57503472222</v>
      </c>
      <c r="M768" t="b">
        <v>0</v>
      </c>
      <c r="N768">
        <v>0</v>
      </c>
      <c r="O768" t="b">
        <v>0</v>
      </c>
      <c r="P768" t="s">
        <v>8275</v>
      </c>
      <c r="Q768" s="12">
        <f t="shared" si="68"/>
        <v>0</v>
      </c>
      <c r="R768">
        <f t="shared" si="69"/>
        <v>1260.5</v>
      </c>
      <c r="S768" t="str">
        <f t="shared" si="70"/>
        <v>publishing</v>
      </c>
      <c r="T768" s="3" t="str">
        <f t="shared" si="71"/>
        <v>fiction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6"/>
        <v>42144.935300925928</v>
      </c>
      <c r="K769">
        <v>1429586810</v>
      </c>
      <c r="L769" s="9">
        <f t="shared" si="6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12">
        <f t="shared" si="68"/>
        <v>4</v>
      </c>
      <c r="R769">
        <f t="shared" si="69"/>
        <v>88.5</v>
      </c>
      <c r="S769" t="str">
        <f t="shared" si="70"/>
        <v>publishing</v>
      </c>
      <c r="T769" s="3" t="str">
        <f t="shared" si="71"/>
        <v>fiction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6"/>
        <v>41623.998726851853</v>
      </c>
      <c r="K770">
        <v>1384577890</v>
      </c>
      <c r="L770" s="9">
        <f t="shared" si="6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12">
        <f t="shared" si="68"/>
        <v>0</v>
      </c>
      <c r="R770">
        <f t="shared" si="69"/>
        <v>88.5</v>
      </c>
      <c r="S770" t="str">
        <f t="shared" si="70"/>
        <v>publishing</v>
      </c>
      <c r="T770" s="3" t="str">
        <f t="shared" si="71"/>
        <v>fiction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2">(I771/86400)+25569+(-5/24)</f>
        <v>41634.788124999999</v>
      </c>
      <c r="K771">
        <v>1385510094</v>
      </c>
      <c r="L771" s="9">
        <f t="shared" ref="L771:L834" si="73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12">
        <f t="shared" ref="Q771:Q834" si="74">ROUND(E771/D771*100,0)</f>
        <v>41</v>
      </c>
      <c r="R771">
        <f t="shared" ref="R771:R834" si="75">AVERAGE(E770:E771)</f>
        <v>828</v>
      </c>
      <c r="S771" t="str">
        <f t="shared" ref="S771:S834" si="76">LEFT(P771,FIND("/",P771)-1)</f>
        <v>publishing</v>
      </c>
      <c r="T771" s="3" t="str">
        <f t="shared" ref="T771:T834" si="77">RIGHT(P771,LEN(P771)-FIND("/",P771))</f>
        <v>fiction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2"/>
        <v>41329.791307870364</v>
      </c>
      <c r="K772">
        <v>1358294369</v>
      </c>
      <c r="L772" s="9">
        <f t="shared" si="73"/>
        <v>41289.791307870371</v>
      </c>
      <c r="M772" t="b">
        <v>0</v>
      </c>
      <c r="N772">
        <v>0</v>
      </c>
      <c r="O772" t="b">
        <v>0</v>
      </c>
      <c r="P772" t="s">
        <v>8275</v>
      </c>
      <c r="Q772" s="12">
        <f t="shared" si="74"/>
        <v>0</v>
      </c>
      <c r="R772">
        <f t="shared" si="75"/>
        <v>828</v>
      </c>
      <c r="S772" t="str">
        <f t="shared" si="76"/>
        <v>publishing</v>
      </c>
      <c r="T772" s="3" t="str">
        <f t="shared" si="77"/>
        <v>fiction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2"/>
        <v>42399.615763888891</v>
      </c>
      <c r="K773">
        <v>1449863202</v>
      </c>
      <c r="L773" s="9">
        <f t="shared" si="73"/>
        <v>42349.615763888891</v>
      </c>
      <c r="M773" t="b">
        <v>0</v>
      </c>
      <c r="N773">
        <v>1</v>
      </c>
      <c r="O773" t="b">
        <v>0</v>
      </c>
      <c r="P773" t="s">
        <v>8275</v>
      </c>
      <c r="Q773" s="12">
        <f t="shared" si="74"/>
        <v>0</v>
      </c>
      <c r="R773">
        <f t="shared" si="75"/>
        <v>5</v>
      </c>
      <c r="S773" t="str">
        <f t="shared" si="76"/>
        <v>publishing</v>
      </c>
      <c r="T773" s="3" t="str">
        <f t="shared" si="77"/>
        <v>fiction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2"/>
        <v>40117.957638888889</v>
      </c>
      <c r="K774">
        <v>1252718519</v>
      </c>
      <c r="L774" s="9">
        <f t="shared" si="73"/>
        <v>40067.848599537036</v>
      </c>
      <c r="M774" t="b">
        <v>0</v>
      </c>
      <c r="N774">
        <v>1</v>
      </c>
      <c r="O774" t="b">
        <v>0</v>
      </c>
      <c r="P774" t="s">
        <v>8275</v>
      </c>
      <c r="Q774" s="12">
        <f t="shared" si="74"/>
        <v>3</v>
      </c>
      <c r="R774">
        <f t="shared" si="75"/>
        <v>30</v>
      </c>
      <c r="S774" t="str">
        <f t="shared" si="76"/>
        <v>publishing</v>
      </c>
      <c r="T774" s="3" t="str">
        <f t="shared" si="77"/>
        <v>fiction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2"/>
        <v>42134.750694444439</v>
      </c>
      <c r="K775">
        <v>1428341985</v>
      </c>
      <c r="L775" s="9">
        <f t="shared" si="73"/>
        <v>42100.527604166658</v>
      </c>
      <c r="M775" t="b">
        <v>0</v>
      </c>
      <c r="N775">
        <v>2</v>
      </c>
      <c r="O775" t="b">
        <v>0</v>
      </c>
      <c r="P775" t="s">
        <v>8275</v>
      </c>
      <c r="Q775" s="12">
        <f t="shared" si="74"/>
        <v>1</v>
      </c>
      <c r="R775">
        <f t="shared" si="75"/>
        <v>41</v>
      </c>
      <c r="S775" t="str">
        <f t="shared" si="76"/>
        <v>publishing</v>
      </c>
      <c r="T775" s="3" t="str">
        <f t="shared" si="77"/>
        <v>fiction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2"/>
        <v>41693.571967592587</v>
      </c>
      <c r="K776">
        <v>1390589018</v>
      </c>
      <c r="L776" s="9">
        <f t="shared" si="73"/>
        <v>41663.571967592587</v>
      </c>
      <c r="M776" t="b">
        <v>0</v>
      </c>
      <c r="N776">
        <v>9</v>
      </c>
      <c r="O776" t="b">
        <v>0</v>
      </c>
      <c r="P776" t="s">
        <v>8275</v>
      </c>
      <c r="Q776" s="12">
        <f t="shared" si="74"/>
        <v>70</v>
      </c>
      <c r="R776">
        <f t="shared" si="75"/>
        <v>191.5</v>
      </c>
      <c r="S776" t="str">
        <f t="shared" si="76"/>
        <v>publishing</v>
      </c>
      <c r="T776" s="3" t="str">
        <f t="shared" si="77"/>
        <v>fiction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2"/>
        <v>40892.851793981477</v>
      </c>
      <c r="K777">
        <v>1321406795</v>
      </c>
      <c r="L777" s="9">
        <f t="shared" si="73"/>
        <v>40862.851793981477</v>
      </c>
      <c r="M777" t="b">
        <v>0</v>
      </c>
      <c r="N777">
        <v>5</v>
      </c>
      <c r="O777" t="b">
        <v>0</v>
      </c>
      <c r="P777" t="s">
        <v>8275</v>
      </c>
      <c r="Q777" s="12">
        <f t="shared" si="74"/>
        <v>2</v>
      </c>
      <c r="R777">
        <f t="shared" si="75"/>
        <v>260.5</v>
      </c>
      <c r="S777" t="str">
        <f t="shared" si="76"/>
        <v>publishing</v>
      </c>
      <c r="T777" s="3" t="str">
        <f t="shared" si="77"/>
        <v>fiction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2"/>
        <v>42287.999999999993</v>
      </c>
      <c r="K778">
        <v>1441297645</v>
      </c>
      <c r="L778" s="9">
        <f t="shared" si="73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12">
        <f t="shared" si="74"/>
        <v>51</v>
      </c>
      <c r="R778">
        <f t="shared" si="75"/>
        <v>1884</v>
      </c>
      <c r="S778" t="str">
        <f t="shared" si="76"/>
        <v>publishing</v>
      </c>
      <c r="T778" s="3" t="str">
        <f t="shared" si="77"/>
        <v>fiction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2"/>
        <v>41486.772881944438</v>
      </c>
      <c r="K779">
        <v>1372721577</v>
      </c>
      <c r="L779" s="9">
        <f t="shared" si="73"/>
        <v>41456.772881944438</v>
      </c>
      <c r="M779" t="b">
        <v>0</v>
      </c>
      <c r="N779">
        <v>3</v>
      </c>
      <c r="O779" t="b">
        <v>0</v>
      </c>
      <c r="P779" t="s">
        <v>8275</v>
      </c>
      <c r="Q779" s="12">
        <f t="shared" si="74"/>
        <v>1</v>
      </c>
      <c r="R779">
        <f t="shared" si="75"/>
        <v>1809.5</v>
      </c>
      <c r="S779" t="str">
        <f t="shared" si="76"/>
        <v>publishing</v>
      </c>
      <c r="T779" s="3" t="str">
        <f t="shared" si="77"/>
        <v>fiction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2"/>
        <v>41759.493981481479</v>
      </c>
      <c r="K780">
        <v>1396284680</v>
      </c>
      <c r="L780" s="9">
        <f t="shared" si="73"/>
        <v>41729.493981481479</v>
      </c>
      <c r="M780" t="b">
        <v>0</v>
      </c>
      <c r="N780">
        <v>1</v>
      </c>
      <c r="O780" t="b">
        <v>0</v>
      </c>
      <c r="P780" t="s">
        <v>8275</v>
      </c>
      <c r="Q780" s="12">
        <f t="shared" si="74"/>
        <v>0</v>
      </c>
      <c r="R780">
        <f t="shared" si="75"/>
        <v>11.5</v>
      </c>
      <c r="S780" t="str">
        <f t="shared" si="76"/>
        <v>publishing</v>
      </c>
      <c r="T780" s="3" t="str">
        <f t="shared" si="77"/>
        <v>fiction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2"/>
        <v>40465.958333333328</v>
      </c>
      <c r="K781">
        <v>1284567905</v>
      </c>
      <c r="L781" s="9">
        <f t="shared" si="73"/>
        <v>40436.475752314815</v>
      </c>
      <c r="M781" t="b">
        <v>0</v>
      </c>
      <c r="N781">
        <v>6</v>
      </c>
      <c r="O781" t="b">
        <v>0</v>
      </c>
      <c r="P781" t="s">
        <v>8275</v>
      </c>
      <c r="Q781" s="12">
        <f t="shared" si="74"/>
        <v>3</v>
      </c>
      <c r="R781">
        <f t="shared" si="75"/>
        <v>201</v>
      </c>
      <c r="S781" t="str">
        <f t="shared" si="76"/>
        <v>publishing</v>
      </c>
      <c r="T781" s="3" t="str">
        <f t="shared" si="77"/>
        <v>fiction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2"/>
        <v>40666.465567129628</v>
      </c>
      <c r="K782">
        <v>1301847025</v>
      </c>
      <c r="L782" s="9">
        <f t="shared" si="73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12">
        <f t="shared" si="74"/>
        <v>104</v>
      </c>
      <c r="R782">
        <f t="shared" si="75"/>
        <v>720</v>
      </c>
      <c r="S782" t="str">
        <f t="shared" si="76"/>
        <v>music</v>
      </c>
      <c r="T782" s="3" t="str">
        <f t="shared" si="77"/>
        <v>rock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2"/>
        <v>41432.792523148142</v>
      </c>
      <c r="K783">
        <v>1368057674</v>
      </c>
      <c r="L783" s="9">
        <f t="shared" si="73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12">
        <f t="shared" si="74"/>
        <v>133</v>
      </c>
      <c r="R783">
        <f t="shared" si="75"/>
        <v>1052.615</v>
      </c>
      <c r="S783" t="str">
        <f t="shared" si="76"/>
        <v>music</v>
      </c>
      <c r="T783" s="3" t="str">
        <f t="shared" si="77"/>
        <v>rock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2"/>
        <v>41146.549791666665</v>
      </c>
      <c r="K784">
        <v>1343326302</v>
      </c>
      <c r="L784" s="9">
        <f t="shared" si="73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12">
        <f t="shared" si="74"/>
        <v>100</v>
      </c>
      <c r="R784">
        <f t="shared" si="75"/>
        <v>882.61500000000001</v>
      </c>
      <c r="S784" t="str">
        <f t="shared" si="76"/>
        <v>music</v>
      </c>
      <c r="T784" s="3" t="str">
        <f t="shared" si="77"/>
        <v>rock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2"/>
        <v>41026.708333333328</v>
      </c>
      <c r="K785">
        <v>1332182049</v>
      </c>
      <c r="L785" s="9">
        <f t="shared" si="73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12">
        <f t="shared" si="74"/>
        <v>148</v>
      </c>
      <c r="R785">
        <f t="shared" si="75"/>
        <v>1461</v>
      </c>
      <c r="S785" t="str">
        <f t="shared" si="76"/>
        <v>music</v>
      </c>
      <c r="T785" s="3" t="str">
        <f t="shared" si="77"/>
        <v>rock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2"/>
        <v>41714.899525462963</v>
      </c>
      <c r="K786">
        <v>1391571319</v>
      </c>
      <c r="L786" s="9">
        <f t="shared" si="73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12">
        <f t="shared" si="74"/>
        <v>103</v>
      </c>
      <c r="R786">
        <f t="shared" si="75"/>
        <v>1623.5</v>
      </c>
      <c r="S786" t="str">
        <f t="shared" si="76"/>
        <v>music</v>
      </c>
      <c r="T786" s="3" t="str">
        <f t="shared" si="77"/>
        <v>rock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2"/>
        <v>41333.38559027778</v>
      </c>
      <c r="K787">
        <v>1359468915</v>
      </c>
      <c r="L787" s="9">
        <f t="shared" si="73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12">
        <f t="shared" si="74"/>
        <v>181</v>
      </c>
      <c r="R787">
        <f t="shared" si="75"/>
        <v>964.06999999999994</v>
      </c>
      <c r="S787" t="str">
        <f t="shared" si="76"/>
        <v>music</v>
      </c>
      <c r="T787" s="3" t="str">
        <f t="shared" si="77"/>
        <v>rock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2"/>
        <v>41040.449305555558</v>
      </c>
      <c r="K788">
        <v>1331774434</v>
      </c>
      <c r="L788" s="9">
        <f t="shared" si="73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12">
        <f t="shared" si="74"/>
        <v>143</v>
      </c>
      <c r="R788">
        <f t="shared" si="75"/>
        <v>4021.57</v>
      </c>
      <c r="S788" t="str">
        <f t="shared" si="76"/>
        <v>music</v>
      </c>
      <c r="T788" s="3" t="str">
        <f t="shared" si="77"/>
        <v>rock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2"/>
        <v>41579.419282407405</v>
      </c>
      <c r="K789">
        <v>1380726226</v>
      </c>
      <c r="L789" s="9">
        <f t="shared" si="73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12">
        <f t="shared" si="74"/>
        <v>114</v>
      </c>
      <c r="R789">
        <f t="shared" si="75"/>
        <v>4255</v>
      </c>
      <c r="S789" t="str">
        <f t="shared" si="76"/>
        <v>music</v>
      </c>
      <c r="T789" s="3" t="str">
        <f t="shared" si="77"/>
        <v>rock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2"/>
        <v>41096.957638888889</v>
      </c>
      <c r="K790">
        <v>1338336588</v>
      </c>
      <c r="L790" s="9">
        <f t="shared" si="73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12">
        <f t="shared" si="74"/>
        <v>204</v>
      </c>
      <c r="R790">
        <f t="shared" si="75"/>
        <v>1702.5250000000001</v>
      </c>
      <c r="S790" t="str">
        <f t="shared" si="76"/>
        <v>music</v>
      </c>
      <c r="T790" s="3" t="str">
        <f t="shared" si="77"/>
        <v>rock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2"/>
        <v>41295.124305555553</v>
      </c>
      <c r="K791">
        <v>1357187280</v>
      </c>
      <c r="L791" s="9">
        <f t="shared" si="73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12">
        <f t="shared" si="74"/>
        <v>109</v>
      </c>
      <c r="R791">
        <f t="shared" si="75"/>
        <v>1947.5250000000001</v>
      </c>
      <c r="S791" t="str">
        <f t="shared" si="76"/>
        <v>music</v>
      </c>
      <c r="T791" s="3" t="str">
        <f t="shared" si="77"/>
        <v>rock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2"/>
        <v>41305.839571759258</v>
      </c>
      <c r="K792">
        <v>1357088939</v>
      </c>
      <c r="L792" s="9">
        <f t="shared" si="73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12">
        <f t="shared" si="74"/>
        <v>144</v>
      </c>
      <c r="R792">
        <f t="shared" si="75"/>
        <v>8148.73</v>
      </c>
      <c r="S792" t="str">
        <f t="shared" si="76"/>
        <v>music</v>
      </c>
      <c r="T792" s="3" t="str">
        <f t="shared" si="77"/>
        <v>rock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2"/>
        <v>41591.040972222218</v>
      </c>
      <c r="K793">
        <v>1381430646</v>
      </c>
      <c r="L793" s="9">
        <f t="shared" si="73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12">
        <f t="shared" si="74"/>
        <v>104</v>
      </c>
      <c r="R793">
        <f t="shared" si="75"/>
        <v>11113.73</v>
      </c>
      <c r="S793" t="str">
        <f t="shared" si="76"/>
        <v>music</v>
      </c>
      <c r="T793" s="3" t="str">
        <f t="shared" si="77"/>
        <v>rock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2"/>
        <v>41585.706979166665</v>
      </c>
      <c r="K794">
        <v>1381265883</v>
      </c>
      <c r="L794" s="9">
        <f t="shared" si="73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12">
        <f t="shared" si="74"/>
        <v>100</v>
      </c>
      <c r="R794">
        <f t="shared" si="75"/>
        <v>5150.5550000000003</v>
      </c>
      <c r="S794" t="str">
        <f t="shared" si="76"/>
        <v>music</v>
      </c>
      <c r="T794" s="3" t="str">
        <f t="shared" si="77"/>
        <v>rock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2"/>
        <v>41457.999305555553</v>
      </c>
      <c r="K795">
        <v>1371491244</v>
      </c>
      <c r="L795" s="9">
        <f t="shared" si="73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12">
        <f t="shared" si="74"/>
        <v>103</v>
      </c>
      <c r="R795">
        <f t="shared" si="75"/>
        <v>2668.77</v>
      </c>
      <c r="S795" t="str">
        <f t="shared" si="76"/>
        <v>music</v>
      </c>
      <c r="T795" s="3" t="str">
        <f t="shared" si="77"/>
        <v>rock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2"/>
        <v>40791.504166666666</v>
      </c>
      <c r="K796">
        <v>1310438737</v>
      </c>
      <c r="L796" s="9">
        <f t="shared" si="73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12">
        <f t="shared" si="74"/>
        <v>105</v>
      </c>
      <c r="R796">
        <f t="shared" si="75"/>
        <v>5625.7150000000001</v>
      </c>
      <c r="S796" t="str">
        <f t="shared" si="76"/>
        <v>music</v>
      </c>
      <c r="T796" s="3" t="str">
        <f t="shared" si="77"/>
        <v>rock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2"/>
        <v>41005.999305555553</v>
      </c>
      <c r="K797">
        <v>1330094566</v>
      </c>
      <c r="L797" s="9">
        <f t="shared" si="73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12">
        <f t="shared" si="74"/>
        <v>112</v>
      </c>
      <c r="R797">
        <f t="shared" si="75"/>
        <v>12037.5</v>
      </c>
      <c r="S797" t="str">
        <f t="shared" si="76"/>
        <v>music</v>
      </c>
      <c r="T797" s="3" t="str">
        <f t="shared" si="77"/>
        <v>rock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2"/>
        <v>41532.673611111109</v>
      </c>
      <c r="K798">
        <v>1376687485</v>
      </c>
      <c r="L798" s="9">
        <f t="shared" si="73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12">
        <f t="shared" si="74"/>
        <v>101</v>
      </c>
      <c r="R798">
        <f t="shared" si="75"/>
        <v>12892.5</v>
      </c>
      <c r="S798" t="str">
        <f t="shared" si="76"/>
        <v>music</v>
      </c>
      <c r="T798" s="3" t="str">
        <f t="shared" si="77"/>
        <v>rock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2"/>
        <v>41027.958333333328</v>
      </c>
      <c r="K799">
        <v>1332978688</v>
      </c>
      <c r="L799" s="9">
        <f t="shared" si="73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12">
        <f t="shared" si="74"/>
        <v>108</v>
      </c>
      <c r="R799">
        <f t="shared" si="75"/>
        <v>6680.5</v>
      </c>
      <c r="S799" t="str">
        <f t="shared" si="76"/>
        <v>music</v>
      </c>
      <c r="T799" s="3" t="str">
        <f t="shared" si="77"/>
        <v>rock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2"/>
        <v>41912.381793981483</v>
      </c>
      <c r="K800">
        <v>1409494187</v>
      </c>
      <c r="L800" s="9">
        <f t="shared" si="73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12">
        <f t="shared" si="74"/>
        <v>115</v>
      </c>
      <c r="R800">
        <f t="shared" si="75"/>
        <v>3623.5</v>
      </c>
      <c r="S800" t="str">
        <f t="shared" si="76"/>
        <v>music</v>
      </c>
      <c r="T800" s="3" t="str">
        <f t="shared" si="77"/>
        <v>rock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2"/>
        <v>41026.458865740737</v>
      </c>
      <c r="K801">
        <v>1332950446</v>
      </c>
      <c r="L801" s="9">
        <f t="shared" si="73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12">
        <f t="shared" si="74"/>
        <v>100</v>
      </c>
      <c r="R801">
        <f t="shared" si="75"/>
        <v>4511</v>
      </c>
      <c r="S801" t="str">
        <f t="shared" si="76"/>
        <v>music</v>
      </c>
      <c r="T801" s="3" t="str">
        <f t="shared" si="77"/>
        <v>rock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2"/>
        <v>41893.225162037037</v>
      </c>
      <c r="K802">
        <v>1407839054</v>
      </c>
      <c r="L802" s="9">
        <f t="shared" si="73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12">
        <f t="shared" si="74"/>
        <v>152</v>
      </c>
      <c r="R802">
        <f t="shared" si="75"/>
        <v>3641.5</v>
      </c>
      <c r="S802" t="str">
        <f t="shared" si="76"/>
        <v>music</v>
      </c>
      <c r="T802" s="3" t="str">
        <f t="shared" si="77"/>
        <v>rock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2"/>
        <v>40725.587037037032</v>
      </c>
      <c r="K803">
        <v>1306955120</v>
      </c>
      <c r="L803" s="9">
        <f t="shared" si="73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12">
        <f t="shared" si="74"/>
        <v>112</v>
      </c>
      <c r="R803">
        <f t="shared" si="75"/>
        <v>2256.2150000000001</v>
      </c>
      <c r="S803" t="str">
        <f t="shared" si="76"/>
        <v>music</v>
      </c>
      <c r="T803" s="3" t="str">
        <f t="shared" si="77"/>
        <v>rock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2"/>
        <v>41168.961805555555</v>
      </c>
      <c r="K804">
        <v>1343867524</v>
      </c>
      <c r="L804" s="9">
        <f t="shared" si="73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12">
        <f t="shared" si="74"/>
        <v>101</v>
      </c>
      <c r="R804">
        <f t="shared" si="75"/>
        <v>4155.2150000000001</v>
      </c>
      <c r="S804" t="str">
        <f t="shared" si="76"/>
        <v>music</v>
      </c>
      <c r="T804" s="3" t="str">
        <f t="shared" si="77"/>
        <v>rock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2"/>
        <v>40691.833333333328</v>
      </c>
      <c r="K805">
        <v>1304376478</v>
      </c>
      <c r="L805" s="9">
        <f t="shared" si="73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12">
        <f t="shared" si="74"/>
        <v>123</v>
      </c>
      <c r="R805">
        <f t="shared" si="75"/>
        <v>4457.5</v>
      </c>
      <c r="S805" t="str">
        <f t="shared" si="76"/>
        <v>music</v>
      </c>
      <c r="T805" s="3" t="str">
        <f t="shared" si="77"/>
        <v>rock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2"/>
        <v>40746.957638888889</v>
      </c>
      <c r="K806">
        <v>1309919526</v>
      </c>
      <c r="L806" s="9">
        <f t="shared" si="73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12">
        <f t="shared" si="74"/>
        <v>100</v>
      </c>
      <c r="R806">
        <f t="shared" si="75"/>
        <v>4167.5</v>
      </c>
      <c r="S806" t="str">
        <f t="shared" si="76"/>
        <v>music</v>
      </c>
      <c r="T806" s="3" t="str">
        <f t="shared" si="77"/>
        <v>rock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2"/>
        <v>40740.75</v>
      </c>
      <c r="K807">
        <v>1306525512</v>
      </c>
      <c r="L807" s="9">
        <f t="shared" si="73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12">
        <f t="shared" si="74"/>
        <v>105</v>
      </c>
      <c r="R807">
        <f t="shared" si="75"/>
        <v>4325</v>
      </c>
      <c r="S807" t="str">
        <f t="shared" si="76"/>
        <v>music</v>
      </c>
      <c r="T807" s="3" t="str">
        <f t="shared" si="77"/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2"/>
        <v>40793.483090277776</v>
      </c>
      <c r="K808">
        <v>1312821339</v>
      </c>
      <c r="L808" s="9">
        <f t="shared" si="73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12">
        <f t="shared" si="74"/>
        <v>104</v>
      </c>
      <c r="R808">
        <f t="shared" si="75"/>
        <v>5752.5</v>
      </c>
      <c r="S808" t="str">
        <f t="shared" si="76"/>
        <v>music</v>
      </c>
      <c r="T808" s="3" t="str">
        <f t="shared" si="77"/>
        <v>rock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2"/>
        <v>42794.874999999993</v>
      </c>
      <c r="K809">
        <v>1485270311</v>
      </c>
      <c r="L809" s="9">
        <f t="shared" si="73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12">
        <f t="shared" si="74"/>
        <v>105</v>
      </c>
      <c r="R809">
        <f t="shared" si="75"/>
        <v>6280</v>
      </c>
      <c r="S809" t="str">
        <f t="shared" si="76"/>
        <v>music</v>
      </c>
      <c r="T809" s="3" t="str">
        <f t="shared" si="77"/>
        <v>rock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2"/>
        <v>41994.999305555553</v>
      </c>
      <c r="K810">
        <v>1416363886</v>
      </c>
      <c r="L810" s="9">
        <f t="shared" si="73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12">
        <f t="shared" si="74"/>
        <v>100</v>
      </c>
      <c r="R810">
        <f t="shared" si="75"/>
        <v>4352.5</v>
      </c>
      <c r="S810" t="str">
        <f t="shared" si="76"/>
        <v>music</v>
      </c>
      <c r="T810" s="3" t="str">
        <f t="shared" si="77"/>
        <v>rock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2"/>
        <v>41658.625347222223</v>
      </c>
      <c r="K811">
        <v>1387569630</v>
      </c>
      <c r="L811" s="9">
        <f t="shared" si="73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12">
        <f t="shared" si="74"/>
        <v>104</v>
      </c>
      <c r="R811">
        <f t="shared" si="75"/>
        <v>4325.5</v>
      </c>
      <c r="S811" t="str">
        <f t="shared" si="76"/>
        <v>music</v>
      </c>
      <c r="T811" s="3" t="str">
        <f t="shared" si="77"/>
        <v>rock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2"/>
        <v>41152.847939814812</v>
      </c>
      <c r="K812">
        <v>1343870462</v>
      </c>
      <c r="L812" s="9">
        <f t="shared" si="73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12">
        <f t="shared" si="74"/>
        <v>105</v>
      </c>
      <c r="R812">
        <f t="shared" si="75"/>
        <v>2863</v>
      </c>
      <c r="S812" t="str">
        <f t="shared" si="76"/>
        <v>music</v>
      </c>
      <c r="T812" s="3" t="str">
        <f t="shared" si="77"/>
        <v>rock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2"/>
        <v>41465.494444444441</v>
      </c>
      <c r="K813">
        <v>1371569202</v>
      </c>
      <c r="L813" s="9">
        <f t="shared" si="73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12">
        <f t="shared" si="74"/>
        <v>104</v>
      </c>
      <c r="R813">
        <f t="shared" si="75"/>
        <v>1307.5</v>
      </c>
      <c r="S813" t="str">
        <f t="shared" si="76"/>
        <v>music</v>
      </c>
      <c r="T813" s="3" t="str">
        <f t="shared" si="77"/>
        <v>rock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2"/>
        <v>41334.373611111107</v>
      </c>
      <c r="K814">
        <v>1357604752</v>
      </c>
      <c r="L814" s="9">
        <f t="shared" si="73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12">
        <f t="shared" si="74"/>
        <v>152</v>
      </c>
      <c r="R814">
        <f t="shared" si="75"/>
        <v>975.5</v>
      </c>
      <c r="S814" t="str">
        <f t="shared" si="76"/>
        <v>music</v>
      </c>
      <c r="T814" s="3" t="str">
        <f t="shared" si="77"/>
        <v>rock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2"/>
        <v>41110.751909722218</v>
      </c>
      <c r="K815">
        <v>1340233365</v>
      </c>
      <c r="L815" s="9">
        <f t="shared" si="73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12">
        <f t="shared" si="74"/>
        <v>160</v>
      </c>
      <c r="R815">
        <f t="shared" si="75"/>
        <v>1655.47</v>
      </c>
      <c r="S815" t="str">
        <f t="shared" si="76"/>
        <v>music</v>
      </c>
      <c r="T815" s="3" t="str">
        <f t="shared" si="77"/>
        <v>rock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2"/>
        <v>40694.544444444444</v>
      </c>
      <c r="K816">
        <v>1305568201</v>
      </c>
      <c r="L816" s="9">
        <f t="shared" si="73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12">
        <f t="shared" si="74"/>
        <v>127</v>
      </c>
      <c r="R816">
        <f t="shared" si="75"/>
        <v>1836.47</v>
      </c>
      <c r="S816" t="str">
        <f t="shared" si="76"/>
        <v>music</v>
      </c>
      <c r="T816" s="3" t="str">
        <f t="shared" si="77"/>
        <v>rock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2"/>
        <v>41944.70952546296</v>
      </c>
      <c r="K817">
        <v>1412287303</v>
      </c>
      <c r="L817" s="9">
        <f t="shared" si="73"/>
        <v>41914.70952546296</v>
      </c>
      <c r="M817" t="b">
        <v>0</v>
      </c>
      <c r="N817">
        <v>43</v>
      </c>
      <c r="O817" t="b">
        <v>1</v>
      </c>
      <c r="P817" t="s">
        <v>8276</v>
      </c>
      <c r="Q817" s="12">
        <f t="shared" si="74"/>
        <v>107</v>
      </c>
      <c r="R817">
        <f t="shared" si="75"/>
        <v>2776.5</v>
      </c>
      <c r="S817" t="str">
        <f t="shared" si="76"/>
        <v>music</v>
      </c>
      <c r="T817" s="3" t="str">
        <f t="shared" si="77"/>
        <v>rock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2"/>
        <v>41373.0625</v>
      </c>
      <c r="K818">
        <v>1362776043</v>
      </c>
      <c r="L818" s="9">
        <f t="shared" si="73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12">
        <f t="shared" si="74"/>
        <v>115</v>
      </c>
      <c r="R818">
        <f t="shared" si="75"/>
        <v>6169.2749999999996</v>
      </c>
      <c r="S818" t="str">
        <f t="shared" si="76"/>
        <v>music</v>
      </c>
      <c r="T818" s="3" t="str">
        <f t="shared" si="77"/>
        <v>rock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2"/>
        <v>40978.999305555553</v>
      </c>
      <c r="K819">
        <v>1326810211</v>
      </c>
      <c r="L819" s="9">
        <f t="shared" si="73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12">
        <f t="shared" si="74"/>
        <v>137</v>
      </c>
      <c r="R819">
        <f t="shared" si="75"/>
        <v>5057.6049999999996</v>
      </c>
      <c r="S819" t="str">
        <f t="shared" si="76"/>
        <v>music</v>
      </c>
      <c r="T819" s="3" t="str">
        <f t="shared" si="77"/>
        <v>rock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2"/>
        <v>41128.500694444439</v>
      </c>
      <c r="K820">
        <v>1343682681</v>
      </c>
      <c r="L820" s="9">
        <f t="shared" si="73"/>
        <v>41120.67454861111</v>
      </c>
      <c r="M820" t="b">
        <v>0</v>
      </c>
      <c r="N820">
        <v>19</v>
      </c>
      <c r="O820" t="b">
        <v>1</v>
      </c>
      <c r="P820" t="s">
        <v>8276</v>
      </c>
      <c r="Q820" s="12">
        <f t="shared" si="74"/>
        <v>156</v>
      </c>
      <c r="R820">
        <f t="shared" si="75"/>
        <v>1300.83</v>
      </c>
      <c r="S820" t="str">
        <f t="shared" si="76"/>
        <v>music</v>
      </c>
      <c r="T820" s="3" t="str">
        <f t="shared" si="77"/>
        <v>rock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2"/>
        <v>41628.988888888889</v>
      </c>
      <c r="K821">
        <v>1386806254</v>
      </c>
      <c r="L821" s="9">
        <f t="shared" si="73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12">
        <f t="shared" si="74"/>
        <v>109</v>
      </c>
      <c r="R821">
        <f t="shared" si="75"/>
        <v>490</v>
      </c>
      <c r="S821" t="str">
        <f t="shared" si="76"/>
        <v>music</v>
      </c>
      <c r="T821" s="3" t="str">
        <f t="shared" si="77"/>
        <v>rock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2"/>
        <v>41799</v>
      </c>
      <c r="K822">
        <v>1399666342</v>
      </c>
      <c r="L822" s="9">
        <f t="shared" si="73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12">
        <f t="shared" si="74"/>
        <v>134</v>
      </c>
      <c r="R822">
        <f t="shared" si="75"/>
        <v>1558</v>
      </c>
      <c r="S822" t="str">
        <f t="shared" si="76"/>
        <v>music</v>
      </c>
      <c r="T822" s="3" t="str">
        <f t="shared" si="77"/>
        <v>rock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2"/>
        <v>42127.959027777775</v>
      </c>
      <c r="K823">
        <v>1427753265</v>
      </c>
      <c r="L823" s="9">
        <f t="shared" si="73"/>
        <v>42093.71371527778</v>
      </c>
      <c r="M823" t="b">
        <v>0</v>
      </c>
      <c r="N823">
        <v>78</v>
      </c>
      <c r="O823" t="b">
        <v>1</v>
      </c>
      <c r="P823" t="s">
        <v>8276</v>
      </c>
      <c r="Q823" s="12">
        <f t="shared" si="74"/>
        <v>100</v>
      </c>
      <c r="R823">
        <f t="shared" si="75"/>
        <v>10081.5</v>
      </c>
      <c r="S823" t="str">
        <f t="shared" si="76"/>
        <v>music</v>
      </c>
      <c r="T823" s="3" t="str">
        <f t="shared" si="77"/>
        <v>rock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2"/>
        <v>41187.739004629628</v>
      </c>
      <c r="K824">
        <v>1346885050</v>
      </c>
      <c r="L824" s="9">
        <f t="shared" si="73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12">
        <f t="shared" si="74"/>
        <v>119</v>
      </c>
      <c r="R824">
        <f t="shared" si="75"/>
        <v>10528.5</v>
      </c>
      <c r="S824" t="str">
        <f t="shared" si="76"/>
        <v>music</v>
      </c>
      <c r="T824" s="3" t="str">
        <f t="shared" si="77"/>
        <v>rock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2"/>
        <v>42085.722824074073</v>
      </c>
      <c r="K825">
        <v>1424474452</v>
      </c>
      <c r="L825" s="9">
        <f t="shared" si="73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12">
        <f t="shared" si="74"/>
        <v>180</v>
      </c>
      <c r="R825">
        <f t="shared" si="75"/>
        <v>2505.5</v>
      </c>
      <c r="S825" t="str">
        <f t="shared" si="76"/>
        <v>music</v>
      </c>
      <c r="T825" s="3" t="str">
        <f t="shared" si="77"/>
        <v>rock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2"/>
        <v>40286.082638888889</v>
      </c>
      <c r="K826">
        <v>1268459318</v>
      </c>
      <c r="L826" s="9">
        <f t="shared" si="73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12">
        <f t="shared" si="74"/>
        <v>134</v>
      </c>
      <c r="R826">
        <f t="shared" si="75"/>
        <v>1793.05</v>
      </c>
      <c r="S826" t="str">
        <f t="shared" si="76"/>
        <v>music</v>
      </c>
      <c r="T826" s="3" t="str">
        <f t="shared" si="77"/>
        <v>rock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2"/>
        <v>41211.098194444443</v>
      </c>
      <c r="K827">
        <v>1349335284</v>
      </c>
      <c r="L827" s="9">
        <f t="shared" si="73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12">
        <f t="shared" si="74"/>
        <v>100</v>
      </c>
      <c r="R827">
        <f t="shared" si="75"/>
        <v>7352.05</v>
      </c>
      <c r="S827" t="str">
        <f t="shared" si="76"/>
        <v>music</v>
      </c>
      <c r="T827" s="3" t="str">
        <f t="shared" si="77"/>
        <v>rock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2"/>
        <v>40993.788541666661</v>
      </c>
      <c r="K828">
        <v>1330908930</v>
      </c>
      <c r="L828" s="9">
        <f t="shared" si="73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12">
        <f t="shared" si="74"/>
        <v>101</v>
      </c>
      <c r="R828">
        <f t="shared" si="75"/>
        <v>9067</v>
      </c>
      <c r="S828" t="str">
        <f t="shared" si="76"/>
        <v>music</v>
      </c>
      <c r="T828" s="3" t="str">
        <f t="shared" si="77"/>
        <v>rock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2"/>
        <v>40953.617361111108</v>
      </c>
      <c r="K829">
        <v>1326972107</v>
      </c>
      <c r="L829" s="9">
        <f t="shared" si="73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12">
        <f t="shared" si="74"/>
        <v>103</v>
      </c>
      <c r="R829">
        <f t="shared" si="75"/>
        <v>2945</v>
      </c>
      <c r="S829" t="str">
        <f t="shared" si="76"/>
        <v>music</v>
      </c>
      <c r="T829" s="3" t="str">
        <f t="shared" si="77"/>
        <v>rock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2"/>
        <v>41085.474999999999</v>
      </c>
      <c r="K830">
        <v>1339549982</v>
      </c>
      <c r="L830" s="9">
        <f t="shared" si="73"/>
        <v>41072.84238425926</v>
      </c>
      <c r="M830" t="b">
        <v>0</v>
      </c>
      <c r="N830">
        <v>38</v>
      </c>
      <c r="O830" t="b">
        <v>1</v>
      </c>
      <c r="P830" t="s">
        <v>8276</v>
      </c>
      <c r="Q830" s="12">
        <f t="shared" si="74"/>
        <v>107</v>
      </c>
      <c r="R830">
        <f t="shared" si="75"/>
        <v>850.5</v>
      </c>
      <c r="S830" t="str">
        <f t="shared" si="76"/>
        <v>music</v>
      </c>
      <c r="T830" s="3" t="str">
        <f t="shared" si="77"/>
        <v>rock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2"/>
        <v>42564.593055555553</v>
      </c>
      <c r="K831">
        <v>1463253240</v>
      </c>
      <c r="L831" s="9">
        <f t="shared" si="73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12">
        <f t="shared" si="74"/>
        <v>104</v>
      </c>
      <c r="R831">
        <f t="shared" si="75"/>
        <v>955.5</v>
      </c>
      <c r="S831" t="str">
        <f t="shared" si="76"/>
        <v>music</v>
      </c>
      <c r="T831" s="3" t="str">
        <f t="shared" si="77"/>
        <v>rock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2"/>
        <v>41355.27575231481</v>
      </c>
      <c r="K832">
        <v>1361363825</v>
      </c>
      <c r="L832" s="9">
        <f t="shared" si="73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12">
        <f t="shared" si="74"/>
        <v>108</v>
      </c>
      <c r="R832">
        <f t="shared" si="75"/>
        <v>1230.5</v>
      </c>
      <c r="S832" t="str">
        <f t="shared" si="76"/>
        <v>music</v>
      </c>
      <c r="T832" s="3" t="str">
        <f t="shared" si="77"/>
        <v>rock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2"/>
        <v>41026.438587962963</v>
      </c>
      <c r="K833">
        <v>1332948694</v>
      </c>
      <c r="L833" s="9">
        <f t="shared" si="73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12">
        <f t="shared" si="74"/>
        <v>233</v>
      </c>
      <c r="R833">
        <f t="shared" si="75"/>
        <v>2720.5</v>
      </c>
      <c r="S833" t="str">
        <f t="shared" si="76"/>
        <v>music</v>
      </c>
      <c r="T833" s="3" t="str">
        <f t="shared" si="77"/>
        <v>rock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2"/>
        <v>40929.134027777771</v>
      </c>
      <c r="K834">
        <v>1321978335</v>
      </c>
      <c r="L834" s="9">
        <f t="shared" si="73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12">
        <f t="shared" si="74"/>
        <v>101</v>
      </c>
      <c r="R834">
        <f t="shared" si="75"/>
        <v>9295.5299999999988</v>
      </c>
      <c r="S834" t="str">
        <f t="shared" si="76"/>
        <v>music</v>
      </c>
      <c r="T834" s="3" t="str">
        <f t="shared" si="77"/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8">(I835/86400)+25569+(-5/24)</f>
        <v>41748.669849537036</v>
      </c>
      <c r="K835">
        <v>1395349475</v>
      </c>
      <c r="L835" s="9">
        <f t="shared" ref="L835:L898" si="79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12">
        <f t="shared" ref="Q835:Q898" si="80">ROUND(E835/D835*100,0)</f>
        <v>102</v>
      </c>
      <c r="R835">
        <f t="shared" ref="R835:R898" si="81">AVERAGE(E834:E835)</f>
        <v>10595.529999999999</v>
      </c>
      <c r="S835" t="str">
        <f t="shared" ref="S835:S898" si="82">LEFT(P835,FIND("/",P835)-1)</f>
        <v>music</v>
      </c>
      <c r="T835" s="3" t="str">
        <f t="shared" ref="T835:T898" si="83">RIGHT(P835,LEN(P835)-FIND("/",P835))</f>
        <v>rock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8"/>
        <v>41455.957638888889</v>
      </c>
      <c r="K836">
        <v>1369770292</v>
      </c>
      <c r="L836" s="9">
        <f t="shared" si="7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12">
        <f t="shared" si="80"/>
        <v>131</v>
      </c>
      <c r="R836">
        <f t="shared" si="81"/>
        <v>6653</v>
      </c>
      <c r="S836" t="str">
        <f t="shared" si="82"/>
        <v>music</v>
      </c>
      <c r="T836" s="3" t="str">
        <f t="shared" si="83"/>
        <v>rock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8"/>
        <v>41047.916666666664</v>
      </c>
      <c r="K837">
        <v>1333709958</v>
      </c>
      <c r="L837" s="9">
        <f t="shared" si="7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12">
        <f t="shared" si="80"/>
        <v>117</v>
      </c>
      <c r="R837">
        <f t="shared" si="81"/>
        <v>4775.5</v>
      </c>
      <c r="S837" t="str">
        <f t="shared" si="82"/>
        <v>music</v>
      </c>
      <c r="T837" s="3" t="str">
        <f t="shared" si="83"/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8"/>
        <v>41553.848587962959</v>
      </c>
      <c r="K838">
        <v>1378516918</v>
      </c>
      <c r="L838" s="9">
        <f t="shared" si="7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12">
        <f t="shared" si="80"/>
        <v>101</v>
      </c>
      <c r="R838">
        <f t="shared" si="81"/>
        <v>3695.76</v>
      </c>
      <c r="S838" t="str">
        <f t="shared" si="82"/>
        <v>music</v>
      </c>
      <c r="T838" s="3" t="str">
        <f t="shared" si="83"/>
        <v>rock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8"/>
        <v>41760.79006944444</v>
      </c>
      <c r="K839">
        <v>1396396662</v>
      </c>
      <c r="L839" s="9">
        <f t="shared" si="7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12">
        <f t="shared" si="80"/>
        <v>122</v>
      </c>
      <c r="R839">
        <f t="shared" si="81"/>
        <v>4045.76</v>
      </c>
      <c r="S839" t="str">
        <f t="shared" si="82"/>
        <v>music</v>
      </c>
      <c r="T839" s="3" t="str">
        <f t="shared" si="83"/>
        <v>rock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8"/>
        <v>40925.689641203702</v>
      </c>
      <c r="K840">
        <v>1324243985</v>
      </c>
      <c r="L840" s="9">
        <f t="shared" si="7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12">
        <f t="shared" si="80"/>
        <v>145</v>
      </c>
      <c r="R840">
        <f t="shared" si="81"/>
        <v>2976.5</v>
      </c>
      <c r="S840" t="str">
        <f t="shared" si="82"/>
        <v>music</v>
      </c>
      <c r="T840" s="3" t="str">
        <f t="shared" si="83"/>
        <v>rock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8"/>
        <v>41174.555046296293</v>
      </c>
      <c r="K841">
        <v>1345745956</v>
      </c>
      <c r="L841" s="9">
        <f t="shared" si="7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12">
        <f t="shared" si="80"/>
        <v>117</v>
      </c>
      <c r="R841">
        <f t="shared" si="81"/>
        <v>4369.415</v>
      </c>
      <c r="S841" t="str">
        <f t="shared" si="82"/>
        <v>music</v>
      </c>
      <c r="T841" s="3" t="str">
        <f t="shared" si="83"/>
        <v>rock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8"/>
        <v>42637.018368055556</v>
      </c>
      <c r="K842">
        <v>1472102787</v>
      </c>
      <c r="L842" s="9">
        <f t="shared" si="7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12">
        <f t="shared" si="80"/>
        <v>120</v>
      </c>
      <c r="R842">
        <f t="shared" si="81"/>
        <v>8936.244999999999</v>
      </c>
      <c r="S842" t="str">
        <f t="shared" si="82"/>
        <v>music</v>
      </c>
      <c r="T842" s="3" t="str">
        <f t="shared" si="83"/>
        <v>metal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8"/>
        <v>41953.672025462962</v>
      </c>
      <c r="K843">
        <v>1413058063</v>
      </c>
      <c r="L843" s="9">
        <f t="shared" si="79"/>
        <v>41923.63035879629</v>
      </c>
      <c r="M843" t="b">
        <v>1</v>
      </c>
      <c r="N843">
        <v>94</v>
      </c>
      <c r="O843" t="b">
        <v>1</v>
      </c>
      <c r="P843" t="s">
        <v>8277</v>
      </c>
      <c r="Q843" s="12">
        <f t="shared" si="80"/>
        <v>101</v>
      </c>
      <c r="R843">
        <f t="shared" si="81"/>
        <v>8553.83</v>
      </c>
      <c r="S843" t="str">
        <f t="shared" si="82"/>
        <v>music</v>
      </c>
      <c r="T843" s="3" t="str">
        <f t="shared" si="83"/>
        <v>metal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8"/>
        <v>41560.957638888889</v>
      </c>
      <c r="K844">
        <v>1378735983</v>
      </c>
      <c r="L844" s="9">
        <f t="shared" si="79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12">
        <f t="shared" si="80"/>
        <v>104</v>
      </c>
      <c r="R844">
        <f t="shared" si="81"/>
        <v>3837</v>
      </c>
      <c r="S844" t="str">
        <f t="shared" si="82"/>
        <v>music</v>
      </c>
      <c r="T844" s="3" t="str">
        <f t="shared" si="83"/>
        <v>metal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8"/>
        <v>42712.124999999993</v>
      </c>
      <c r="K845">
        <v>1479708680</v>
      </c>
      <c r="L845" s="9">
        <f t="shared" si="7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12">
        <f t="shared" si="80"/>
        <v>267</v>
      </c>
      <c r="R845">
        <f t="shared" si="81"/>
        <v>5311</v>
      </c>
      <c r="S845" t="str">
        <f t="shared" si="82"/>
        <v>music</v>
      </c>
      <c r="T845" s="3" t="str">
        <f t="shared" si="83"/>
        <v>metal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8"/>
        <v>41943.999305555553</v>
      </c>
      <c r="K846">
        <v>1411489552</v>
      </c>
      <c r="L846" s="9">
        <f t="shared" si="7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12">
        <f t="shared" si="80"/>
        <v>194</v>
      </c>
      <c r="R846">
        <f t="shared" si="81"/>
        <v>6919</v>
      </c>
      <c r="S846" t="str">
        <f t="shared" si="82"/>
        <v>music</v>
      </c>
      <c r="T846" s="3" t="str">
        <f t="shared" si="83"/>
        <v>metal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8"/>
        <v>42617.957638888889</v>
      </c>
      <c r="K847">
        <v>1469595396</v>
      </c>
      <c r="L847" s="9">
        <f t="shared" si="7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12">
        <f t="shared" si="80"/>
        <v>120</v>
      </c>
      <c r="R847">
        <f t="shared" si="81"/>
        <v>5921.5050000000001</v>
      </c>
      <c r="S847" t="str">
        <f t="shared" si="82"/>
        <v>music</v>
      </c>
      <c r="T847" s="3" t="str">
        <f t="shared" si="83"/>
        <v>metal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8"/>
        <v>41708.375</v>
      </c>
      <c r="K848">
        <v>1393233855</v>
      </c>
      <c r="L848" s="9">
        <f t="shared" si="7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12">
        <f t="shared" si="80"/>
        <v>122</v>
      </c>
      <c r="R848">
        <f t="shared" si="81"/>
        <v>3680.51</v>
      </c>
      <c r="S848" t="str">
        <f t="shared" si="82"/>
        <v>music</v>
      </c>
      <c r="T848" s="3" t="str">
        <f t="shared" si="83"/>
        <v>metal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8"/>
        <v>42195.59</v>
      </c>
      <c r="K849">
        <v>1433963376</v>
      </c>
      <c r="L849" s="9">
        <f t="shared" si="79"/>
        <v>42165.590000000004</v>
      </c>
      <c r="M849" t="b">
        <v>0</v>
      </c>
      <c r="N849">
        <v>1</v>
      </c>
      <c r="O849" t="b">
        <v>1</v>
      </c>
      <c r="P849" t="s">
        <v>8277</v>
      </c>
      <c r="Q849" s="12">
        <f t="shared" si="80"/>
        <v>100</v>
      </c>
      <c r="R849">
        <f t="shared" si="81"/>
        <v>676.005</v>
      </c>
      <c r="S849" t="str">
        <f t="shared" si="82"/>
        <v>music</v>
      </c>
      <c r="T849" s="3" t="str">
        <f t="shared" si="83"/>
        <v>metal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8"/>
        <v>42108.583715277775</v>
      </c>
      <c r="K850">
        <v>1426446033</v>
      </c>
      <c r="L850" s="9">
        <f t="shared" si="7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12">
        <f t="shared" si="80"/>
        <v>100</v>
      </c>
      <c r="R850">
        <f t="shared" si="81"/>
        <v>155</v>
      </c>
      <c r="S850" t="str">
        <f t="shared" si="82"/>
        <v>music</v>
      </c>
      <c r="T850" s="3" t="str">
        <f t="shared" si="83"/>
        <v>metal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8"/>
        <v>42078.898888888885</v>
      </c>
      <c r="K851">
        <v>1424057664</v>
      </c>
      <c r="L851" s="9">
        <f t="shared" si="7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12">
        <f t="shared" si="80"/>
        <v>120</v>
      </c>
      <c r="R851">
        <f t="shared" si="81"/>
        <v>2548</v>
      </c>
      <c r="S851" t="str">
        <f t="shared" si="82"/>
        <v>music</v>
      </c>
      <c r="T851" s="3" t="str">
        <f t="shared" si="83"/>
        <v>metal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8"/>
        <v>42484.999305555553</v>
      </c>
      <c r="K852">
        <v>1458762717</v>
      </c>
      <c r="L852" s="9">
        <f t="shared" si="7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12">
        <f t="shared" si="80"/>
        <v>155</v>
      </c>
      <c r="R852">
        <f t="shared" si="81"/>
        <v>5501.5</v>
      </c>
      <c r="S852" t="str">
        <f t="shared" si="82"/>
        <v>music</v>
      </c>
      <c r="T852" s="3" t="str">
        <f t="shared" si="83"/>
        <v>metal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8"/>
        <v>42582.614583333336</v>
      </c>
      <c r="K853">
        <v>1464815253</v>
      </c>
      <c r="L853" s="9">
        <f t="shared" si="7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12">
        <f t="shared" si="80"/>
        <v>130</v>
      </c>
      <c r="R853">
        <f t="shared" si="81"/>
        <v>4408</v>
      </c>
      <c r="S853" t="str">
        <f t="shared" si="82"/>
        <v>music</v>
      </c>
      <c r="T853" s="3" t="str">
        <f t="shared" si="83"/>
        <v>metal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8"/>
        <v>42667.666666666664</v>
      </c>
      <c r="K854">
        <v>1476386395</v>
      </c>
      <c r="L854" s="9">
        <f t="shared" si="7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12">
        <f t="shared" si="80"/>
        <v>105</v>
      </c>
      <c r="R854">
        <f t="shared" si="81"/>
        <v>3141.5</v>
      </c>
      <c r="S854" t="str">
        <f t="shared" si="82"/>
        <v>music</v>
      </c>
      <c r="T854" s="3" t="str">
        <f t="shared" si="83"/>
        <v>metal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8"/>
        <v>42051.62394675926</v>
      </c>
      <c r="K855">
        <v>1421524709</v>
      </c>
      <c r="L855" s="9">
        <f t="shared" si="7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12">
        <f t="shared" si="80"/>
        <v>100</v>
      </c>
      <c r="R855">
        <f t="shared" si="81"/>
        <v>1987</v>
      </c>
      <c r="S855" t="str">
        <f t="shared" si="82"/>
        <v>music</v>
      </c>
      <c r="T855" s="3" t="str">
        <f t="shared" si="83"/>
        <v>metal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8"/>
        <v>42732.004004629627</v>
      </c>
      <c r="K856">
        <v>1480309546</v>
      </c>
      <c r="L856" s="9">
        <f t="shared" si="7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12">
        <f t="shared" si="80"/>
        <v>118</v>
      </c>
      <c r="R856">
        <f t="shared" si="81"/>
        <v>16582.650000000001</v>
      </c>
      <c r="S856" t="str">
        <f t="shared" si="82"/>
        <v>music</v>
      </c>
      <c r="T856" s="3" t="str">
        <f t="shared" si="83"/>
        <v>metal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8"/>
        <v>42574.916863425919</v>
      </c>
      <c r="K857">
        <v>1466737217</v>
      </c>
      <c r="L857" s="9">
        <f t="shared" si="79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12">
        <f t="shared" si="80"/>
        <v>103</v>
      </c>
      <c r="R857">
        <f t="shared" si="81"/>
        <v>17182.650000000001</v>
      </c>
      <c r="S857" t="str">
        <f t="shared" si="82"/>
        <v>music</v>
      </c>
      <c r="T857" s="3" t="str">
        <f t="shared" si="83"/>
        <v>metal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8"/>
        <v>42668.583333333336</v>
      </c>
      <c r="K858">
        <v>1472282956</v>
      </c>
      <c r="L858" s="9">
        <f t="shared" si="7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12">
        <f t="shared" si="80"/>
        <v>218</v>
      </c>
      <c r="R858">
        <f t="shared" si="81"/>
        <v>1022.5</v>
      </c>
      <c r="S858" t="str">
        <f t="shared" si="82"/>
        <v>music</v>
      </c>
      <c r="T858" s="3" t="str">
        <f t="shared" si="83"/>
        <v>metal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8"/>
        <v>42333.414710648147</v>
      </c>
      <c r="K859">
        <v>1444831031</v>
      </c>
      <c r="L859" s="9">
        <f t="shared" si="7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12">
        <f t="shared" si="80"/>
        <v>100</v>
      </c>
      <c r="R859">
        <f t="shared" si="81"/>
        <v>872.5</v>
      </c>
      <c r="S859" t="str">
        <f t="shared" si="82"/>
        <v>music</v>
      </c>
      <c r="T859" s="3" t="str">
        <f t="shared" si="83"/>
        <v>metal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8"/>
        <v>42109.749305555553</v>
      </c>
      <c r="K860">
        <v>1426528418</v>
      </c>
      <c r="L860" s="9">
        <f t="shared" si="7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12">
        <f t="shared" si="80"/>
        <v>144</v>
      </c>
      <c r="R860">
        <f t="shared" si="81"/>
        <v>1464.0349999999999</v>
      </c>
      <c r="S860" t="str">
        <f t="shared" si="82"/>
        <v>music</v>
      </c>
      <c r="T860" s="3" t="str">
        <f t="shared" si="83"/>
        <v>metal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8"/>
        <v>42158.791666666664</v>
      </c>
      <c r="K861">
        <v>1430768468</v>
      </c>
      <c r="L861" s="9">
        <f t="shared" si="7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12">
        <f t="shared" si="80"/>
        <v>105</v>
      </c>
      <c r="R861">
        <f t="shared" si="81"/>
        <v>2957.5349999999999</v>
      </c>
      <c r="S861" t="str">
        <f t="shared" si="82"/>
        <v>music</v>
      </c>
      <c r="T861" s="3" t="str">
        <f t="shared" si="83"/>
        <v>metal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8"/>
        <v>41600.316122685181</v>
      </c>
      <c r="K862">
        <v>1382528113</v>
      </c>
      <c r="L862" s="9">
        <f t="shared" si="7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12">
        <f t="shared" si="80"/>
        <v>18</v>
      </c>
      <c r="R862">
        <f t="shared" si="81"/>
        <v>3363.5</v>
      </c>
      <c r="S862" t="str">
        <f t="shared" si="82"/>
        <v>music</v>
      </c>
      <c r="T862" s="3" t="str">
        <f t="shared" si="83"/>
        <v>jazz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8"/>
        <v>42629.756990740738</v>
      </c>
      <c r="K863">
        <v>1471475404</v>
      </c>
      <c r="L863" s="9">
        <f t="shared" si="7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12">
        <f t="shared" si="80"/>
        <v>2</v>
      </c>
      <c r="R863">
        <f t="shared" si="81"/>
        <v>1320.5</v>
      </c>
      <c r="S863" t="str">
        <f t="shared" si="82"/>
        <v>music</v>
      </c>
      <c r="T863" s="3" t="str">
        <f t="shared" si="83"/>
        <v>jazz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8"/>
        <v>41589.388287037036</v>
      </c>
      <c r="K864">
        <v>1381583948</v>
      </c>
      <c r="L864" s="9">
        <f t="shared" si="7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12">
        <f t="shared" si="80"/>
        <v>0</v>
      </c>
      <c r="R864">
        <f t="shared" si="81"/>
        <v>135.5</v>
      </c>
      <c r="S864" t="str">
        <f t="shared" si="82"/>
        <v>music</v>
      </c>
      <c r="T864" s="3" t="str">
        <f t="shared" si="83"/>
        <v>jazz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8"/>
        <v>40950.909328703703</v>
      </c>
      <c r="K865">
        <v>1326422966</v>
      </c>
      <c r="L865" s="9">
        <f t="shared" si="7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12">
        <f t="shared" si="80"/>
        <v>5</v>
      </c>
      <c r="R865">
        <f t="shared" si="81"/>
        <v>130</v>
      </c>
      <c r="S865" t="str">
        <f t="shared" si="82"/>
        <v>music</v>
      </c>
      <c r="T865" s="3" t="str">
        <f t="shared" si="83"/>
        <v>jazz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8"/>
        <v>41563.207638888889</v>
      </c>
      <c r="K866">
        <v>1379990038</v>
      </c>
      <c r="L866" s="9">
        <f t="shared" si="7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12">
        <f t="shared" si="80"/>
        <v>42</v>
      </c>
      <c r="R866">
        <f t="shared" si="81"/>
        <v>1395</v>
      </c>
      <c r="S866" t="str">
        <f t="shared" si="82"/>
        <v>music</v>
      </c>
      <c r="T866" s="3" t="str">
        <f t="shared" si="83"/>
        <v>jazz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8"/>
        <v>41290.564780092587</v>
      </c>
      <c r="K867">
        <v>1353177197</v>
      </c>
      <c r="L867" s="9">
        <f t="shared" si="79"/>
        <v>41230.564780092594</v>
      </c>
      <c r="M867" t="b">
        <v>0</v>
      </c>
      <c r="N867">
        <v>2</v>
      </c>
      <c r="O867" t="b">
        <v>0</v>
      </c>
      <c r="P867" t="s">
        <v>8278</v>
      </c>
      <c r="Q867" s="12">
        <f t="shared" si="80"/>
        <v>2</v>
      </c>
      <c r="R867">
        <f t="shared" si="81"/>
        <v>1372.5</v>
      </c>
      <c r="S867" t="str">
        <f t="shared" si="82"/>
        <v>music</v>
      </c>
      <c r="T867" s="3" t="str">
        <f t="shared" si="83"/>
        <v>jazz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8"/>
        <v>42063.423611111109</v>
      </c>
      <c r="K868">
        <v>1421853518</v>
      </c>
      <c r="L868" s="9">
        <f t="shared" si="7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12">
        <f t="shared" si="80"/>
        <v>18</v>
      </c>
      <c r="R868">
        <f t="shared" si="81"/>
        <v>342.5</v>
      </c>
      <c r="S868" t="str">
        <f t="shared" si="82"/>
        <v>music</v>
      </c>
      <c r="T868" s="3" t="str">
        <f t="shared" si="83"/>
        <v>jazz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8"/>
        <v>40147.999305555553</v>
      </c>
      <c r="K869">
        <v>1254450706</v>
      </c>
      <c r="L869" s="9">
        <f t="shared" si="7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12">
        <f t="shared" si="80"/>
        <v>24</v>
      </c>
      <c r="R869">
        <f t="shared" si="81"/>
        <v>920.5</v>
      </c>
      <c r="S869" t="str">
        <f t="shared" si="82"/>
        <v>music</v>
      </c>
      <c r="T869" s="3" t="str">
        <f t="shared" si="83"/>
        <v>jazz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8"/>
        <v>41645.819421296292</v>
      </c>
      <c r="K870">
        <v>1386463198</v>
      </c>
      <c r="L870" s="9">
        <f t="shared" si="7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12">
        <f t="shared" si="80"/>
        <v>0</v>
      </c>
      <c r="R870">
        <f t="shared" si="81"/>
        <v>625.5</v>
      </c>
      <c r="S870" t="str">
        <f t="shared" si="82"/>
        <v>music</v>
      </c>
      <c r="T870" s="3" t="str">
        <f t="shared" si="83"/>
        <v>jazz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8"/>
        <v>41372.595567129625</v>
      </c>
      <c r="K871">
        <v>1362860257</v>
      </c>
      <c r="L871" s="9">
        <f t="shared" si="79"/>
        <v>41342.637233796297</v>
      </c>
      <c r="M871" t="b">
        <v>0</v>
      </c>
      <c r="N871">
        <v>3</v>
      </c>
      <c r="O871" t="b">
        <v>0</v>
      </c>
      <c r="P871" t="s">
        <v>8278</v>
      </c>
      <c r="Q871" s="12">
        <f t="shared" si="80"/>
        <v>12</v>
      </c>
      <c r="R871">
        <f t="shared" si="81"/>
        <v>545</v>
      </c>
      <c r="S871" t="str">
        <f t="shared" si="82"/>
        <v>music</v>
      </c>
      <c r="T871" s="3" t="str">
        <f t="shared" si="83"/>
        <v>jazz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8"/>
        <v>41517.813923611109</v>
      </c>
      <c r="K872">
        <v>1375403523</v>
      </c>
      <c r="L872" s="9">
        <f t="shared" si="7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12">
        <f t="shared" si="80"/>
        <v>0</v>
      </c>
      <c r="R872">
        <f t="shared" si="81"/>
        <v>551</v>
      </c>
      <c r="S872" t="str">
        <f t="shared" si="82"/>
        <v>music</v>
      </c>
      <c r="T872" s="3" t="str">
        <f t="shared" si="83"/>
        <v>jazz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8"/>
        <v>41607.394618055558</v>
      </c>
      <c r="K873">
        <v>1383139695</v>
      </c>
      <c r="L873" s="9">
        <f t="shared" si="7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12">
        <f t="shared" si="80"/>
        <v>5</v>
      </c>
      <c r="R873">
        <f t="shared" si="81"/>
        <v>193.5</v>
      </c>
      <c r="S873" t="str">
        <f t="shared" si="82"/>
        <v>music</v>
      </c>
      <c r="T873" s="3" t="str">
        <f t="shared" si="83"/>
        <v>jazz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8"/>
        <v>40612.617210648146</v>
      </c>
      <c r="K874">
        <v>1295898527</v>
      </c>
      <c r="L874" s="9">
        <f t="shared" si="7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12">
        <f t="shared" si="80"/>
        <v>1</v>
      </c>
      <c r="R874">
        <f t="shared" si="81"/>
        <v>195</v>
      </c>
      <c r="S874" t="str">
        <f t="shared" si="82"/>
        <v>music</v>
      </c>
      <c r="T874" s="3" t="str">
        <f t="shared" si="83"/>
        <v>jazz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8"/>
        <v>41224.000462962962</v>
      </c>
      <c r="K875">
        <v>1349150440</v>
      </c>
      <c r="L875" s="9">
        <f t="shared" si="79"/>
        <v>41183.958796296298</v>
      </c>
      <c r="M875" t="b">
        <v>0</v>
      </c>
      <c r="N875">
        <v>5</v>
      </c>
      <c r="O875" t="b">
        <v>0</v>
      </c>
      <c r="P875" t="s">
        <v>8278</v>
      </c>
      <c r="Q875" s="12">
        <f t="shared" si="80"/>
        <v>1</v>
      </c>
      <c r="R875">
        <f t="shared" si="81"/>
        <v>55</v>
      </c>
      <c r="S875" t="str">
        <f t="shared" si="82"/>
        <v>music</v>
      </c>
      <c r="T875" s="3" t="str">
        <f t="shared" si="83"/>
        <v>jazz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8"/>
        <v>41398.375393518516</v>
      </c>
      <c r="K876">
        <v>1365084034</v>
      </c>
      <c r="L876" s="9">
        <f t="shared" si="7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12">
        <f t="shared" si="80"/>
        <v>24</v>
      </c>
      <c r="R876">
        <f t="shared" si="81"/>
        <v>387.5</v>
      </c>
      <c r="S876" t="str">
        <f t="shared" si="82"/>
        <v>music</v>
      </c>
      <c r="T876" s="3" t="str">
        <f t="shared" si="83"/>
        <v>jazz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8"/>
        <v>42268.515405092585</v>
      </c>
      <c r="K877">
        <v>1441128131</v>
      </c>
      <c r="L877" s="9">
        <f t="shared" si="7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12">
        <f t="shared" si="80"/>
        <v>0</v>
      </c>
      <c r="R877">
        <f t="shared" si="81"/>
        <v>365</v>
      </c>
      <c r="S877" t="str">
        <f t="shared" si="82"/>
        <v>music</v>
      </c>
      <c r="T877" s="3" t="str">
        <f t="shared" si="83"/>
        <v>jazz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8"/>
        <v>41309.288506944438</v>
      </c>
      <c r="K878">
        <v>1357127727</v>
      </c>
      <c r="L878" s="9">
        <f t="shared" si="7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12">
        <f t="shared" si="80"/>
        <v>41</v>
      </c>
      <c r="R878">
        <f t="shared" si="81"/>
        <v>643</v>
      </c>
      <c r="S878" t="str">
        <f t="shared" si="82"/>
        <v>music</v>
      </c>
      <c r="T878" s="3" t="str">
        <f t="shared" si="83"/>
        <v>jazz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8"/>
        <v>41627.580555555549</v>
      </c>
      <c r="K879">
        <v>1384887360</v>
      </c>
      <c r="L879" s="9">
        <f t="shared" si="79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12">
        <f t="shared" si="80"/>
        <v>68</v>
      </c>
      <c r="R879">
        <f t="shared" si="81"/>
        <v>1318.5</v>
      </c>
      <c r="S879" t="str">
        <f t="shared" si="82"/>
        <v>music</v>
      </c>
      <c r="T879" s="3" t="str">
        <f t="shared" si="83"/>
        <v>jazz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8"/>
        <v>40535.024583333332</v>
      </c>
      <c r="K880">
        <v>1290490524</v>
      </c>
      <c r="L880" s="9">
        <f t="shared" si="7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12">
        <f t="shared" si="80"/>
        <v>1</v>
      </c>
      <c r="R880">
        <f t="shared" si="81"/>
        <v>708</v>
      </c>
      <c r="S880" t="str">
        <f t="shared" si="82"/>
        <v>music</v>
      </c>
      <c r="T880" s="3" t="str">
        <f t="shared" si="83"/>
        <v>jazz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8"/>
        <v>41058.621585648143</v>
      </c>
      <c r="K881">
        <v>1336506905</v>
      </c>
      <c r="L881" s="9">
        <f t="shared" si="7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12">
        <f t="shared" si="80"/>
        <v>31</v>
      </c>
      <c r="R881">
        <f t="shared" si="81"/>
        <v>354.5</v>
      </c>
      <c r="S881" t="str">
        <f t="shared" si="82"/>
        <v>music</v>
      </c>
      <c r="T881" s="3" t="str">
        <f t="shared" si="83"/>
        <v>jazz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8"/>
        <v>41212.112708333334</v>
      </c>
      <c r="K882">
        <v>1348731738</v>
      </c>
      <c r="L882" s="9">
        <f t="shared" si="7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12">
        <f t="shared" si="80"/>
        <v>3</v>
      </c>
      <c r="R882">
        <f t="shared" si="81"/>
        <v>378.5</v>
      </c>
      <c r="S882" t="str">
        <f t="shared" si="82"/>
        <v>music</v>
      </c>
      <c r="T882" s="3" t="str">
        <f t="shared" si="83"/>
        <v>indie rock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8"/>
        <v>40922.042662037034</v>
      </c>
      <c r="K883">
        <v>1322632886</v>
      </c>
      <c r="L883" s="9">
        <f t="shared" si="7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12">
        <f t="shared" si="80"/>
        <v>1</v>
      </c>
      <c r="R883">
        <f t="shared" si="81"/>
        <v>71.5</v>
      </c>
      <c r="S883" t="str">
        <f t="shared" si="82"/>
        <v>music</v>
      </c>
      <c r="T883" s="3" t="str">
        <f t="shared" si="83"/>
        <v>indie rock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8"/>
        <v>40792.652199074073</v>
      </c>
      <c r="K884">
        <v>1312490350</v>
      </c>
      <c r="L884" s="9">
        <f t="shared" si="7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12">
        <f t="shared" si="80"/>
        <v>20</v>
      </c>
      <c r="R884">
        <f t="shared" si="81"/>
        <v>166</v>
      </c>
      <c r="S884" t="str">
        <f t="shared" si="82"/>
        <v>music</v>
      </c>
      <c r="T884" s="3" t="str">
        <f t="shared" si="83"/>
        <v>indie rock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8"/>
        <v>42431.727256944439</v>
      </c>
      <c r="K885">
        <v>1451773635</v>
      </c>
      <c r="L885" s="9">
        <f t="shared" si="7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12">
        <f t="shared" si="80"/>
        <v>40</v>
      </c>
      <c r="R885">
        <f t="shared" si="81"/>
        <v>1151.5</v>
      </c>
      <c r="S885" t="str">
        <f t="shared" si="82"/>
        <v>music</v>
      </c>
      <c r="T885" s="3" t="str">
        <f t="shared" si="83"/>
        <v>indie rock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8"/>
        <v>41040.896527777775</v>
      </c>
      <c r="K886">
        <v>1331666146</v>
      </c>
      <c r="L886" s="9">
        <f t="shared" si="79"/>
        <v>40981.594282407401</v>
      </c>
      <c r="M886" t="b">
        <v>0</v>
      </c>
      <c r="N886">
        <v>2</v>
      </c>
      <c r="O886" t="b">
        <v>0</v>
      </c>
      <c r="P886" t="s">
        <v>8279</v>
      </c>
      <c r="Q886" s="12">
        <f t="shared" si="80"/>
        <v>1</v>
      </c>
      <c r="R886">
        <f t="shared" si="81"/>
        <v>1010.5</v>
      </c>
      <c r="S886" t="str">
        <f t="shared" si="82"/>
        <v>music</v>
      </c>
      <c r="T886" s="3" t="str">
        <f t="shared" si="83"/>
        <v>indie rock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8"/>
        <v>42734.732766203706</v>
      </c>
      <c r="K887">
        <v>1481322911</v>
      </c>
      <c r="L887" s="9">
        <f t="shared" si="7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12">
        <f t="shared" si="80"/>
        <v>75</v>
      </c>
      <c r="R887">
        <f t="shared" si="81"/>
        <v>385</v>
      </c>
      <c r="S887" t="str">
        <f t="shared" si="82"/>
        <v>music</v>
      </c>
      <c r="T887" s="3" t="str">
        <f t="shared" si="83"/>
        <v>indie rock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8"/>
        <v>42628.662187499998</v>
      </c>
      <c r="K888">
        <v>1471812813</v>
      </c>
      <c r="L888" s="9">
        <f t="shared" si="7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12">
        <f t="shared" si="80"/>
        <v>41</v>
      </c>
      <c r="R888">
        <f t="shared" si="81"/>
        <v>477.5</v>
      </c>
      <c r="S888" t="str">
        <f t="shared" si="82"/>
        <v>music</v>
      </c>
      <c r="T888" s="3" t="str">
        <f t="shared" si="83"/>
        <v>indie rock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8"/>
        <v>41056.75063657407</v>
      </c>
      <c r="K889">
        <v>1335567655</v>
      </c>
      <c r="L889" s="9">
        <f t="shared" si="79"/>
        <v>41026.75063657407</v>
      </c>
      <c r="M889" t="b">
        <v>0</v>
      </c>
      <c r="N889">
        <v>0</v>
      </c>
      <c r="O889" t="b">
        <v>0</v>
      </c>
      <c r="P889" t="s">
        <v>8279</v>
      </c>
      <c r="Q889" s="12">
        <f t="shared" si="80"/>
        <v>0</v>
      </c>
      <c r="R889">
        <f t="shared" si="81"/>
        <v>102.5</v>
      </c>
      <c r="S889" t="str">
        <f t="shared" si="82"/>
        <v>music</v>
      </c>
      <c r="T889" s="3" t="str">
        <f t="shared" si="83"/>
        <v>indie rock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8"/>
        <v>40787.041666666664</v>
      </c>
      <c r="K890">
        <v>1311789885</v>
      </c>
      <c r="L890" s="9">
        <f t="shared" si="7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12">
        <f t="shared" si="80"/>
        <v>7</v>
      </c>
      <c r="R890">
        <f t="shared" si="81"/>
        <v>36</v>
      </c>
      <c r="S890" t="str">
        <f t="shared" si="82"/>
        <v>music</v>
      </c>
      <c r="T890" s="3" t="str">
        <f t="shared" si="83"/>
        <v>indie rock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8"/>
        <v>41917.575729166667</v>
      </c>
      <c r="K891">
        <v>1409942943</v>
      </c>
      <c r="L891" s="9">
        <f t="shared" si="7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12">
        <f t="shared" si="80"/>
        <v>9</v>
      </c>
      <c r="R891">
        <f t="shared" si="81"/>
        <v>1216.1600000000001</v>
      </c>
      <c r="S891" t="str">
        <f t="shared" si="82"/>
        <v>music</v>
      </c>
      <c r="T891" s="3" t="str">
        <f t="shared" si="83"/>
        <v>indie rock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8"/>
        <v>41599.532164351847</v>
      </c>
      <c r="K892">
        <v>1382460379</v>
      </c>
      <c r="L892" s="9">
        <f t="shared" si="7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12">
        <f t="shared" si="80"/>
        <v>4</v>
      </c>
      <c r="R892">
        <f t="shared" si="81"/>
        <v>1242.6600000000001</v>
      </c>
      <c r="S892" t="str">
        <f t="shared" si="82"/>
        <v>music</v>
      </c>
      <c r="T892" s="3" t="str">
        <f t="shared" si="83"/>
        <v>indie rock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8"/>
        <v>41871.823263888888</v>
      </c>
      <c r="K893">
        <v>1405989930</v>
      </c>
      <c r="L893" s="9">
        <f t="shared" si="7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12">
        <f t="shared" si="80"/>
        <v>3</v>
      </c>
      <c r="R893">
        <f t="shared" si="81"/>
        <v>192.5</v>
      </c>
      <c r="S893" t="str">
        <f t="shared" si="82"/>
        <v>music</v>
      </c>
      <c r="T893" s="3" t="str">
        <f t="shared" si="83"/>
        <v>indie rock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8"/>
        <v>40390.958333333328</v>
      </c>
      <c r="K894">
        <v>1273121283</v>
      </c>
      <c r="L894" s="9">
        <f t="shared" si="7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12">
        <f t="shared" si="80"/>
        <v>41</v>
      </c>
      <c r="R894">
        <f t="shared" si="81"/>
        <v>1352.5</v>
      </c>
      <c r="S894" t="str">
        <f t="shared" si="82"/>
        <v>music</v>
      </c>
      <c r="T894" s="3" t="str">
        <f t="shared" si="83"/>
        <v>indie rock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8"/>
        <v>42095.647719907407</v>
      </c>
      <c r="K895">
        <v>1425331963</v>
      </c>
      <c r="L895" s="9">
        <f t="shared" si="7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12">
        <f t="shared" si="80"/>
        <v>10</v>
      </c>
      <c r="R895">
        <f t="shared" si="81"/>
        <v>1322.5</v>
      </c>
      <c r="S895" t="str">
        <f t="shared" si="82"/>
        <v>music</v>
      </c>
      <c r="T895" s="3" t="str">
        <f t="shared" si="83"/>
        <v>indie rock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8"/>
        <v>42526.773263888885</v>
      </c>
      <c r="K896">
        <v>1462577610</v>
      </c>
      <c r="L896" s="9">
        <f t="shared" si="79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12">
        <f t="shared" si="80"/>
        <v>39</v>
      </c>
      <c r="R896">
        <f t="shared" si="81"/>
        <v>4017</v>
      </c>
      <c r="S896" t="str">
        <f t="shared" si="82"/>
        <v>music</v>
      </c>
      <c r="T896" s="3" t="str">
        <f t="shared" si="83"/>
        <v>indie rock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8"/>
        <v>40475.919317129628</v>
      </c>
      <c r="K897">
        <v>1284087829</v>
      </c>
      <c r="L897" s="9">
        <f t="shared" si="7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12">
        <f t="shared" si="80"/>
        <v>2</v>
      </c>
      <c r="R897">
        <f t="shared" si="81"/>
        <v>4014.5</v>
      </c>
      <c r="S897" t="str">
        <f t="shared" si="82"/>
        <v>music</v>
      </c>
      <c r="T897" s="3" t="str">
        <f t="shared" si="83"/>
        <v>indie rock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8"/>
        <v>42243.958333333336</v>
      </c>
      <c r="K898">
        <v>1438549026</v>
      </c>
      <c r="L898" s="9">
        <f t="shared" si="79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12">
        <f t="shared" si="80"/>
        <v>40</v>
      </c>
      <c r="R898">
        <f t="shared" si="81"/>
        <v>1697.5</v>
      </c>
      <c r="S898" t="str">
        <f t="shared" si="82"/>
        <v>music</v>
      </c>
      <c r="T898" s="3" t="str">
        <f t="shared" si="83"/>
        <v>indie rock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4">(I899/86400)+25569+(-5/24)</f>
        <v>41241.52208333333</v>
      </c>
      <c r="K899">
        <v>1351528308</v>
      </c>
      <c r="L899" s="9">
        <f t="shared" ref="L899:L962" si="85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12">
        <f t="shared" ref="Q899:Q962" si="86">ROUND(E899/D899*100,0)</f>
        <v>0</v>
      </c>
      <c r="R899">
        <f t="shared" ref="R899:R962" si="87">AVERAGE(E898:E899)</f>
        <v>1600</v>
      </c>
      <c r="S899" t="str">
        <f t="shared" ref="S899:S962" si="88">LEFT(P899,FIND("/",P899)-1)</f>
        <v>music</v>
      </c>
      <c r="T899" s="3" t="str">
        <f t="shared" ref="T899:T962" si="89">RIGHT(P899,LEN(P899)-FIND("/",P899))</f>
        <v>indie rock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4"/>
        <v>40923.549884259257</v>
      </c>
      <c r="K900">
        <v>1322763110</v>
      </c>
      <c r="L900" s="9">
        <f t="shared" si="85"/>
        <v>40878.549884259257</v>
      </c>
      <c r="M900" t="b">
        <v>0</v>
      </c>
      <c r="N900">
        <v>2</v>
      </c>
      <c r="O900" t="b">
        <v>0</v>
      </c>
      <c r="P900" t="s">
        <v>8279</v>
      </c>
      <c r="Q900" s="12">
        <f t="shared" si="86"/>
        <v>3</v>
      </c>
      <c r="R900">
        <f t="shared" si="87"/>
        <v>35</v>
      </c>
      <c r="S900" t="str">
        <f t="shared" si="88"/>
        <v>music</v>
      </c>
      <c r="T900" s="3" t="str">
        <f t="shared" si="89"/>
        <v>indie rock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4"/>
        <v>40690.890763888885</v>
      </c>
      <c r="K901">
        <v>1302661362</v>
      </c>
      <c r="L901" s="9">
        <f t="shared" si="85"/>
        <v>40645.890763888885</v>
      </c>
      <c r="M901" t="b">
        <v>0</v>
      </c>
      <c r="N901">
        <v>8</v>
      </c>
      <c r="O901" t="b">
        <v>0</v>
      </c>
      <c r="P901" t="s">
        <v>8279</v>
      </c>
      <c r="Q901" s="12">
        <f t="shared" si="86"/>
        <v>37</v>
      </c>
      <c r="R901">
        <f t="shared" si="87"/>
        <v>175</v>
      </c>
      <c r="S901" t="str">
        <f t="shared" si="88"/>
        <v>music</v>
      </c>
      <c r="T901" s="3" t="str">
        <f t="shared" si="89"/>
        <v>indie rock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4"/>
        <v>42459.599560185183</v>
      </c>
      <c r="K902">
        <v>1456777402</v>
      </c>
      <c r="L902" s="9">
        <f t="shared" si="85"/>
        <v>42429.641226851854</v>
      </c>
      <c r="M902" t="b">
        <v>0</v>
      </c>
      <c r="N902">
        <v>2</v>
      </c>
      <c r="O902" t="b">
        <v>0</v>
      </c>
      <c r="P902" t="s">
        <v>8278</v>
      </c>
      <c r="Q902" s="12">
        <f t="shared" si="86"/>
        <v>0</v>
      </c>
      <c r="R902">
        <f t="shared" si="87"/>
        <v>150.5</v>
      </c>
      <c r="S902" t="str">
        <f t="shared" si="88"/>
        <v>music</v>
      </c>
      <c r="T902" s="3" t="str">
        <f t="shared" si="89"/>
        <v>jazz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4"/>
        <v>40337.59097222222</v>
      </c>
      <c r="K903">
        <v>1272050914</v>
      </c>
      <c r="L903" s="9">
        <f t="shared" si="85"/>
        <v>40291.603171296294</v>
      </c>
      <c r="M903" t="b">
        <v>0</v>
      </c>
      <c r="N903">
        <v>0</v>
      </c>
      <c r="O903" t="b">
        <v>0</v>
      </c>
      <c r="P903" t="s">
        <v>8278</v>
      </c>
      <c r="Q903" s="12">
        <f t="shared" si="86"/>
        <v>0</v>
      </c>
      <c r="R903">
        <f t="shared" si="87"/>
        <v>10.5</v>
      </c>
      <c r="S903" t="str">
        <f t="shared" si="88"/>
        <v>music</v>
      </c>
      <c r="T903" s="3" t="str">
        <f t="shared" si="89"/>
        <v>jazz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4"/>
        <v>41881.4375</v>
      </c>
      <c r="K904">
        <v>1404947422</v>
      </c>
      <c r="L904" s="9">
        <f t="shared" si="85"/>
        <v>41829.757199074069</v>
      </c>
      <c r="M904" t="b">
        <v>0</v>
      </c>
      <c r="N904">
        <v>3</v>
      </c>
      <c r="O904" t="b">
        <v>0</v>
      </c>
      <c r="P904" t="s">
        <v>8278</v>
      </c>
      <c r="Q904" s="12">
        <f t="shared" si="86"/>
        <v>0</v>
      </c>
      <c r="R904">
        <f t="shared" si="87"/>
        <v>45</v>
      </c>
      <c r="S904" t="str">
        <f t="shared" si="88"/>
        <v>music</v>
      </c>
      <c r="T904" s="3" t="str">
        <f t="shared" si="89"/>
        <v>jazz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4"/>
        <v>41174.892361111109</v>
      </c>
      <c r="K905">
        <v>1346180780</v>
      </c>
      <c r="L905" s="9">
        <f t="shared" si="85"/>
        <v>41149.587731481479</v>
      </c>
      <c r="M905" t="b">
        <v>0</v>
      </c>
      <c r="N905">
        <v>4</v>
      </c>
      <c r="O905" t="b">
        <v>0</v>
      </c>
      <c r="P905" t="s">
        <v>8278</v>
      </c>
      <c r="Q905" s="12">
        <f t="shared" si="86"/>
        <v>3</v>
      </c>
      <c r="R905">
        <f t="shared" si="87"/>
        <v>125</v>
      </c>
      <c r="S905" t="str">
        <f t="shared" si="88"/>
        <v>music</v>
      </c>
      <c r="T905" s="3" t="str">
        <f t="shared" si="89"/>
        <v>jazz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4"/>
        <v>42371.87195601852</v>
      </c>
      <c r="K906">
        <v>1449194137</v>
      </c>
      <c r="L906" s="9">
        <f t="shared" si="85"/>
        <v>42341.87195601852</v>
      </c>
      <c r="M906" t="b">
        <v>0</v>
      </c>
      <c r="N906">
        <v>3</v>
      </c>
      <c r="O906" t="b">
        <v>0</v>
      </c>
      <c r="P906" t="s">
        <v>8278</v>
      </c>
      <c r="Q906" s="12">
        <f t="shared" si="86"/>
        <v>0</v>
      </c>
      <c r="R906">
        <f t="shared" si="87"/>
        <v>155.5</v>
      </c>
      <c r="S906" t="str">
        <f t="shared" si="88"/>
        <v>music</v>
      </c>
      <c r="T906" s="3" t="str">
        <f t="shared" si="89"/>
        <v>jazz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4"/>
        <v>40567.031550925924</v>
      </c>
      <c r="K907">
        <v>1290663926</v>
      </c>
      <c r="L907" s="9">
        <f t="shared" si="85"/>
        <v>40507.031550925924</v>
      </c>
      <c r="M907" t="b">
        <v>0</v>
      </c>
      <c r="N907">
        <v>6</v>
      </c>
      <c r="O907" t="b">
        <v>0</v>
      </c>
      <c r="P907" t="s">
        <v>8278</v>
      </c>
      <c r="Q907" s="12">
        <f t="shared" si="86"/>
        <v>3</v>
      </c>
      <c r="R907">
        <f t="shared" si="87"/>
        <v>173.5</v>
      </c>
      <c r="S907" t="str">
        <f t="shared" si="88"/>
        <v>music</v>
      </c>
      <c r="T907" s="3" t="str">
        <f t="shared" si="89"/>
        <v>jazz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4"/>
        <v>41710.939699074072</v>
      </c>
      <c r="K908">
        <v>1392093190</v>
      </c>
      <c r="L908" s="9">
        <f t="shared" si="85"/>
        <v>41680.981365740736</v>
      </c>
      <c r="M908" t="b">
        <v>0</v>
      </c>
      <c r="N908">
        <v>0</v>
      </c>
      <c r="O908" t="b">
        <v>0</v>
      </c>
      <c r="P908" t="s">
        <v>8278</v>
      </c>
      <c r="Q908" s="12">
        <f t="shared" si="86"/>
        <v>0</v>
      </c>
      <c r="R908">
        <f t="shared" si="87"/>
        <v>98</v>
      </c>
      <c r="S908" t="str">
        <f t="shared" si="88"/>
        <v>music</v>
      </c>
      <c r="T908" s="3" t="str">
        <f t="shared" si="89"/>
        <v>jazz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4"/>
        <v>40796.9840625</v>
      </c>
      <c r="K909">
        <v>1313123823</v>
      </c>
      <c r="L909" s="9">
        <f t="shared" si="85"/>
        <v>40766.9840625</v>
      </c>
      <c r="M909" t="b">
        <v>0</v>
      </c>
      <c r="N909">
        <v>0</v>
      </c>
      <c r="O909" t="b">
        <v>0</v>
      </c>
      <c r="P909" t="s">
        <v>8278</v>
      </c>
      <c r="Q909" s="12">
        <f t="shared" si="86"/>
        <v>0</v>
      </c>
      <c r="R909">
        <f t="shared" si="87"/>
        <v>0</v>
      </c>
      <c r="S909" t="str">
        <f t="shared" si="88"/>
        <v>music</v>
      </c>
      <c r="T909" s="3" t="str">
        <f t="shared" si="89"/>
        <v>jazz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4"/>
        <v>40385.999305555553</v>
      </c>
      <c r="K910">
        <v>1276283655</v>
      </c>
      <c r="L910" s="9">
        <f t="shared" si="85"/>
        <v>40340.593229166661</v>
      </c>
      <c r="M910" t="b">
        <v>0</v>
      </c>
      <c r="N910">
        <v>0</v>
      </c>
      <c r="O910" t="b">
        <v>0</v>
      </c>
      <c r="P910" t="s">
        <v>8278</v>
      </c>
      <c r="Q910" s="12">
        <f t="shared" si="86"/>
        <v>0</v>
      </c>
      <c r="R910">
        <f t="shared" si="87"/>
        <v>0</v>
      </c>
      <c r="S910" t="str">
        <f t="shared" si="88"/>
        <v>music</v>
      </c>
      <c r="T910" s="3" t="str">
        <f t="shared" si="89"/>
        <v>jazz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4"/>
        <v>41112.958333333328</v>
      </c>
      <c r="K911">
        <v>1340296440</v>
      </c>
      <c r="L911" s="9">
        <f t="shared" si="85"/>
        <v>41081.481944444444</v>
      </c>
      <c r="M911" t="b">
        <v>0</v>
      </c>
      <c r="N911">
        <v>8</v>
      </c>
      <c r="O911" t="b">
        <v>0</v>
      </c>
      <c r="P911" t="s">
        <v>8278</v>
      </c>
      <c r="Q911" s="12">
        <f t="shared" si="86"/>
        <v>3</v>
      </c>
      <c r="R911">
        <f t="shared" si="87"/>
        <v>260</v>
      </c>
      <c r="S911" t="str">
        <f t="shared" si="88"/>
        <v>music</v>
      </c>
      <c r="T911" s="3" t="str">
        <f t="shared" si="89"/>
        <v>jazz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4"/>
        <v>42797.337025462963</v>
      </c>
      <c r="K912">
        <v>1483362319</v>
      </c>
      <c r="L912" s="9">
        <f t="shared" si="85"/>
        <v>42737.337025462963</v>
      </c>
      <c r="M912" t="b">
        <v>0</v>
      </c>
      <c r="N912">
        <v>5</v>
      </c>
      <c r="O912" t="b">
        <v>0</v>
      </c>
      <c r="P912" t="s">
        <v>8278</v>
      </c>
      <c r="Q912" s="12">
        <f t="shared" si="86"/>
        <v>22</v>
      </c>
      <c r="R912">
        <f t="shared" si="87"/>
        <v>321.5</v>
      </c>
      <c r="S912" t="str">
        <f t="shared" si="88"/>
        <v>music</v>
      </c>
      <c r="T912" s="3" t="str">
        <f t="shared" si="89"/>
        <v>jazz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4"/>
        <v>41662.796817129631</v>
      </c>
      <c r="K913">
        <v>1388707645</v>
      </c>
      <c r="L913" s="9">
        <f t="shared" si="85"/>
        <v>41641.796817129631</v>
      </c>
      <c r="M913" t="b">
        <v>0</v>
      </c>
      <c r="N913">
        <v>0</v>
      </c>
      <c r="O913" t="b">
        <v>0</v>
      </c>
      <c r="P913" t="s">
        <v>8278</v>
      </c>
      <c r="Q913" s="12">
        <f t="shared" si="86"/>
        <v>0</v>
      </c>
      <c r="R913">
        <f t="shared" si="87"/>
        <v>61.5</v>
      </c>
      <c r="S913" t="str">
        <f t="shared" si="88"/>
        <v>music</v>
      </c>
      <c r="T913" s="3" t="str">
        <f t="shared" si="89"/>
        <v>jazz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4"/>
        <v>41253.942673611113</v>
      </c>
      <c r="K914">
        <v>1350009447</v>
      </c>
      <c r="L914" s="9">
        <f t="shared" si="85"/>
        <v>41193.901006944441</v>
      </c>
      <c r="M914" t="b">
        <v>0</v>
      </c>
      <c r="N914">
        <v>2</v>
      </c>
      <c r="O914" t="b">
        <v>0</v>
      </c>
      <c r="P914" t="s">
        <v>8278</v>
      </c>
      <c r="Q914" s="12">
        <f t="shared" si="86"/>
        <v>1</v>
      </c>
      <c r="R914">
        <f t="shared" si="87"/>
        <v>15</v>
      </c>
      <c r="S914" t="str">
        <f t="shared" si="88"/>
        <v>music</v>
      </c>
      <c r="T914" s="3" t="str">
        <f t="shared" si="89"/>
        <v>jazz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4"/>
        <v>41033.930775462963</v>
      </c>
      <c r="K915">
        <v>1333596019</v>
      </c>
      <c r="L915" s="9">
        <f t="shared" si="85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12">
        <f t="shared" si="86"/>
        <v>7</v>
      </c>
      <c r="R915">
        <f t="shared" si="87"/>
        <v>1006</v>
      </c>
      <c r="S915" t="str">
        <f t="shared" si="88"/>
        <v>music</v>
      </c>
      <c r="T915" s="3" t="str">
        <f t="shared" si="89"/>
        <v>jazz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4"/>
        <v>41146.554942129624</v>
      </c>
      <c r="K916">
        <v>1343326747</v>
      </c>
      <c r="L916" s="9">
        <f t="shared" si="85"/>
        <v>41116.554942129631</v>
      </c>
      <c r="M916" t="b">
        <v>0</v>
      </c>
      <c r="N916">
        <v>0</v>
      </c>
      <c r="O916" t="b">
        <v>0</v>
      </c>
      <c r="P916" t="s">
        <v>8278</v>
      </c>
      <c r="Q916" s="12">
        <f t="shared" si="86"/>
        <v>0</v>
      </c>
      <c r="R916">
        <f t="shared" si="87"/>
        <v>991</v>
      </c>
      <c r="S916" t="str">
        <f t="shared" si="88"/>
        <v>music</v>
      </c>
      <c r="T916" s="3" t="str">
        <f t="shared" si="89"/>
        <v>jazz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4"/>
        <v>40968.999305555553</v>
      </c>
      <c r="K917">
        <v>1327853914</v>
      </c>
      <c r="L917" s="9">
        <f t="shared" si="85"/>
        <v>40937.471226851849</v>
      </c>
      <c r="M917" t="b">
        <v>0</v>
      </c>
      <c r="N917">
        <v>9</v>
      </c>
      <c r="O917" t="b">
        <v>0</v>
      </c>
      <c r="P917" t="s">
        <v>8278</v>
      </c>
      <c r="Q917" s="12">
        <f t="shared" si="86"/>
        <v>6</v>
      </c>
      <c r="R917">
        <f t="shared" si="87"/>
        <v>187.5</v>
      </c>
      <c r="S917" t="str">
        <f t="shared" si="88"/>
        <v>music</v>
      </c>
      <c r="T917" s="3" t="str">
        <f t="shared" si="89"/>
        <v>jazz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4"/>
        <v>40473</v>
      </c>
      <c r="K918">
        <v>1284409734</v>
      </c>
      <c r="L918" s="9">
        <f t="shared" si="85"/>
        <v>40434.645069444443</v>
      </c>
      <c r="M918" t="b">
        <v>0</v>
      </c>
      <c r="N918">
        <v>0</v>
      </c>
      <c r="O918" t="b">
        <v>0</v>
      </c>
      <c r="P918" t="s">
        <v>8278</v>
      </c>
      <c r="Q918" s="12">
        <f t="shared" si="86"/>
        <v>0</v>
      </c>
      <c r="R918">
        <f t="shared" si="87"/>
        <v>187.5</v>
      </c>
      <c r="S918" t="str">
        <f t="shared" si="88"/>
        <v>music</v>
      </c>
      <c r="T918" s="3" t="str">
        <f t="shared" si="89"/>
        <v>jazz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4"/>
        <v>41833.895833333328</v>
      </c>
      <c r="K919">
        <v>1402612730</v>
      </c>
      <c r="L919" s="9">
        <f t="shared" si="85"/>
        <v>41802.735300925924</v>
      </c>
      <c r="M919" t="b">
        <v>0</v>
      </c>
      <c r="N919">
        <v>1</v>
      </c>
      <c r="O919" t="b">
        <v>0</v>
      </c>
      <c r="P919" t="s">
        <v>8278</v>
      </c>
      <c r="Q919" s="12">
        <f t="shared" si="86"/>
        <v>1</v>
      </c>
      <c r="R919">
        <f t="shared" si="87"/>
        <v>15</v>
      </c>
      <c r="S919" t="str">
        <f t="shared" si="88"/>
        <v>music</v>
      </c>
      <c r="T919" s="3" t="str">
        <f t="shared" si="89"/>
        <v>jazz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4"/>
        <v>41974.749548611107</v>
      </c>
      <c r="K920">
        <v>1414879161</v>
      </c>
      <c r="L920" s="9">
        <f t="shared" si="85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12">
        <f t="shared" si="86"/>
        <v>5</v>
      </c>
      <c r="R920">
        <f t="shared" si="87"/>
        <v>113</v>
      </c>
      <c r="S920" t="str">
        <f t="shared" si="88"/>
        <v>music</v>
      </c>
      <c r="T920" s="3" t="str">
        <f t="shared" si="89"/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4"/>
        <v>41262.433391203704</v>
      </c>
      <c r="K921">
        <v>1352906645</v>
      </c>
      <c r="L921" s="9">
        <f t="shared" si="85"/>
        <v>41227.433391203704</v>
      </c>
      <c r="M921" t="b">
        <v>0</v>
      </c>
      <c r="N921">
        <v>1</v>
      </c>
      <c r="O921" t="b">
        <v>0</v>
      </c>
      <c r="P921" t="s">
        <v>8278</v>
      </c>
      <c r="Q921" s="12">
        <f t="shared" si="86"/>
        <v>1</v>
      </c>
      <c r="R921">
        <f t="shared" si="87"/>
        <v>148</v>
      </c>
      <c r="S921" t="str">
        <f t="shared" si="88"/>
        <v>music</v>
      </c>
      <c r="T921" s="3" t="str">
        <f t="shared" si="89"/>
        <v>jazz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4"/>
        <v>41592.504884259259</v>
      </c>
      <c r="K922">
        <v>1381853222</v>
      </c>
      <c r="L922" s="9">
        <f t="shared" si="85"/>
        <v>41562.463217592594</v>
      </c>
      <c r="M922" t="b">
        <v>0</v>
      </c>
      <c r="N922">
        <v>0</v>
      </c>
      <c r="O922" t="b">
        <v>0</v>
      </c>
      <c r="P922" t="s">
        <v>8278</v>
      </c>
      <c r="Q922" s="12">
        <f t="shared" si="86"/>
        <v>0</v>
      </c>
      <c r="R922">
        <f t="shared" si="87"/>
        <v>50</v>
      </c>
      <c r="S922" t="str">
        <f t="shared" si="88"/>
        <v>music</v>
      </c>
      <c r="T922" s="3" t="str">
        <f t="shared" si="89"/>
        <v>jazz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4"/>
        <v>40889.004351851851</v>
      </c>
      <c r="K923">
        <v>1320033976</v>
      </c>
      <c r="L923" s="9">
        <f t="shared" si="85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12">
        <f t="shared" si="86"/>
        <v>31</v>
      </c>
      <c r="R923">
        <f t="shared" si="87"/>
        <v>2317.5</v>
      </c>
      <c r="S923" t="str">
        <f t="shared" si="88"/>
        <v>music</v>
      </c>
      <c r="T923" s="3" t="str">
        <f t="shared" si="89"/>
        <v>jazz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4"/>
        <v>41913.32167824074</v>
      </c>
      <c r="K924">
        <v>1409143393</v>
      </c>
      <c r="L924" s="9">
        <f t="shared" si="85"/>
        <v>41878.32167824074</v>
      </c>
      <c r="M924" t="b">
        <v>0</v>
      </c>
      <c r="N924">
        <v>30</v>
      </c>
      <c r="O924" t="b">
        <v>0</v>
      </c>
      <c r="P924" t="s">
        <v>8278</v>
      </c>
      <c r="Q924" s="12">
        <f t="shared" si="86"/>
        <v>21</v>
      </c>
      <c r="R924">
        <f t="shared" si="87"/>
        <v>5157.5</v>
      </c>
      <c r="S924" t="str">
        <f t="shared" si="88"/>
        <v>music</v>
      </c>
      <c r="T924" s="3" t="str">
        <f t="shared" si="89"/>
        <v>jazz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4"/>
        <v>41964.793090277781</v>
      </c>
      <c r="K925">
        <v>1414018923</v>
      </c>
      <c r="L925" s="9">
        <f t="shared" si="85"/>
        <v>41934.751423611109</v>
      </c>
      <c r="M925" t="b">
        <v>0</v>
      </c>
      <c r="N925">
        <v>6</v>
      </c>
      <c r="O925" t="b">
        <v>0</v>
      </c>
      <c r="P925" t="s">
        <v>8278</v>
      </c>
      <c r="Q925" s="12">
        <f t="shared" si="86"/>
        <v>2</v>
      </c>
      <c r="R925">
        <f t="shared" si="87"/>
        <v>3005</v>
      </c>
      <c r="S925" t="str">
        <f t="shared" si="88"/>
        <v>music</v>
      </c>
      <c r="T925" s="3" t="str">
        <f t="shared" si="89"/>
        <v>jazz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4"/>
        <v>41318.734594907401</v>
      </c>
      <c r="K926">
        <v>1358203069</v>
      </c>
      <c r="L926" s="9">
        <f t="shared" si="85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12">
        <f t="shared" si="86"/>
        <v>11</v>
      </c>
      <c r="R926">
        <f t="shared" si="87"/>
        <v>328.5</v>
      </c>
      <c r="S926" t="str">
        <f t="shared" si="88"/>
        <v>music</v>
      </c>
      <c r="T926" s="3" t="str">
        <f t="shared" si="89"/>
        <v>jazz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4"/>
        <v>41605.71424768518</v>
      </c>
      <c r="K927">
        <v>1382994511</v>
      </c>
      <c r="L927" s="9">
        <f t="shared" si="85"/>
        <v>41575.672581018516</v>
      </c>
      <c r="M927" t="b">
        <v>0</v>
      </c>
      <c r="N927">
        <v>5</v>
      </c>
      <c r="O927" t="b">
        <v>0</v>
      </c>
      <c r="P927" t="s">
        <v>8278</v>
      </c>
      <c r="Q927" s="12">
        <f t="shared" si="86"/>
        <v>3</v>
      </c>
      <c r="R927">
        <f t="shared" si="87"/>
        <v>243.5</v>
      </c>
      <c r="S927" t="str">
        <f t="shared" si="88"/>
        <v>music</v>
      </c>
      <c r="T927" s="3" t="str">
        <f t="shared" si="89"/>
        <v>jazz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4"/>
        <v>40367.736111111109</v>
      </c>
      <c r="K928">
        <v>1276043330</v>
      </c>
      <c r="L928" s="9">
        <f t="shared" si="85"/>
        <v>40337.811689814815</v>
      </c>
      <c r="M928" t="b">
        <v>0</v>
      </c>
      <c r="N928">
        <v>0</v>
      </c>
      <c r="O928" t="b">
        <v>0</v>
      </c>
      <c r="P928" t="s">
        <v>8278</v>
      </c>
      <c r="Q928" s="12">
        <f t="shared" si="86"/>
        <v>0</v>
      </c>
      <c r="R928">
        <f t="shared" si="87"/>
        <v>80</v>
      </c>
      <c r="S928" t="str">
        <f t="shared" si="88"/>
        <v>music</v>
      </c>
      <c r="T928" s="3" t="str">
        <f t="shared" si="89"/>
        <v>jazz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4"/>
        <v>41043.614525462959</v>
      </c>
      <c r="K929">
        <v>1334432695</v>
      </c>
      <c r="L929" s="9">
        <f t="shared" si="85"/>
        <v>41013.614525462959</v>
      </c>
      <c r="M929" t="b">
        <v>0</v>
      </c>
      <c r="N929">
        <v>0</v>
      </c>
      <c r="O929" t="b">
        <v>0</v>
      </c>
      <c r="P929" t="s">
        <v>8278</v>
      </c>
      <c r="Q929" s="12">
        <f t="shared" si="86"/>
        <v>0</v>
      </c>
      <c r="R929">
        <f t="shared" si="87"/>
        <v>0</v>
      </c>
      <c r="S929" t="str">
        <f t="shared" si="88"/>
        <v>music</v>
      </c>
      <c r="T929" s="3" t="str">
        <f t="shared" si="89"/>
        <v>jazz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4"/>
        <v>41230.791666666664</v>
      </c>
      <c r="K930">
        <v>1348864913</v>
      </c>
      <c r="L930" s="9">
        <f t="shared" si="85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12">
        <f t="shared" si="86"/>
        <v>11</v>
      </c>
      <c r="R930">
        <f t="shared" si="87"/>
        <v>787.5</v>
      </c>
      <c r="S930" t="str">
        <f t="shared" si="88"/>
        <v>music</v>
      </c>
      <c r="T930" s="3" t="str">
        <f t="shared" si="89"/>
        <v>jazz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4"/>
        <v>41007.988067129627</v>
      </c>
      <c r="K931">
        <v>1331358169</v>
      </c>
      <c r="L931" s="9">
        <f t="shared" si="85"/>
        <v>40978.029733796291</v>
      </c>
      <c r="M931" t="b">
        <v>0</v>
      </c>
      <c r="N931">
        <v>0</v>
      </c>
      <c r="O931" t="b">
        <v>0</v>
      </c>
      <c r="P931" t="s">
        <v>8278</v>
      </c>
      <c r="Q931" s="12">
        <f t="shared" si="86"/>
        <v>0</v>
      </c>
      <c r="R931">
        <f t="shared" si="87"/>
        <v>787.5</v>
      </c>
      <c r="S931" t="str">
        <f t="shared" si="88"/>
        <v>music</v>
      </c>
      <c r="T931" s="3" t="str">
        <f t="shared" si="89"/>
        <v>jazz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4"/>
        <v>40354.688888888886</v>
      </c>
      <c r="K932">
        <v>1273874306</v>
      </c>
      <c r="L932" s="9">
        <f t="shared" si="85"/>
        <v>40312.707245370366</v>
      </c>
      <c r="M932" t="b">
        <v>0</v>
      </c>
      <c r="N932">
        <v>5</v>
      </c>
      <c r="O932" t="b">
        <v>0</v>
      </c>
      <c r="P932" t="s">
        <v>8278</v>
      </c>
      <c r="Q932" s="12">
        <f t="shared" si="86"/>
        <v>38</v>
      </c>
      <c r="R932">
        <f t="shared" si="87"/>
        <v>172.5</v>
      </c>
      <c r="S932" t="str">
        <f t="shared" si="88"/>
        <v>music</v>
      </c>
      <c r="T932" s="3" t="str">
        <f t="shared" si="89"/>
        <v>jazz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4"/>
        <v>41714.708333333328</v>
      </c>
      <c r="K933">
        <v>1392021502</v>
      </c>
      <c r="L933" s="9">
        <f t="shared" si="85"/>
        <v>41680.151643518519</v>
      </c>
      <c r="M933" t="b">
        <v>0</v>
      </c>
      <c r="N933">
        <v>7</v>
      </c>
      <c r="O933" t="b">
        <v>0</v>
      </c>
      <c r="P933" t="s">
        <v>8278</v>
      </c>
      <c r="Q933" s="12">
        <f t="shared" si="86"/>
        <v>7</v>
      </c>
      <c r="R933">
        <f t="shared" si="87"/>
        <v>238</v>
      </c>
      <c r="S933" t="str">
        <f t="shared" si="88"/>
        <v>music</v>
      </c>
      <c r="T933" s="3" t="str">
        <f t="shared" si="89"/>
        <v>jazz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4"/>
        <v>41355.719270833331</v>
      </c>
      <c r="K934">
        <v>1360106145</v>
      </c>
      <c r="L934" s="9">
        <f t="shared" si="85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12">
        <f t="shared" si="86"/>
        <v>15</v>
      </c>
      <c r="R934">
        <f t="shared" si="87"/>
        <v>756</v>
      </c>
      <c r="S934" t="str">
        <f t="shared" si="88"/>
        <v>music</v>
      </c>
      <c r="T934" s="3" t="str">
        <f t="shared" si="89"/>
        <v>jazz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4"/>
        <v>41770.960752314808</v>
      </c>
      <c r="K935">
        <v>1394683409</v>
      </c>
      <c r="L935" s="9">
        <f t="shared" si="85"/>
        <v>41710.960752314815</v>
      </c>
      <c r="M935" t="b">
        <v>0</v>
      </c>
      <c r="N935">
        <v>2</v>
      </c>
      <c r="O935" t="b">
        <v>0</v>
      </c>
      <c r="P935" t="s">
        <v>8278</v>
      </c>
      <c r="Q935" s="12">
        <f t="shared" si="86"/>
        <v>6</v>
      </c>
      <c r="R935">
        <f t="shared" si="87"/>
        <v>750.5</v>
      </c>
      <c r="S935" t="str">
        <f t="shared" si="88"/>
        <v>music</v>
      </c>
      <c r="T935" s="3" t="str">
        <f t="shared" si="89"/>
        <v>jazz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4"/>
        <v>41763.041666666664</v>
      </c>
      <c r="K936">
        <v>1396633284</v>
      </c>
      <c r="L936" s="9">
        <f t="shared" si="85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12">
        <f t="shared" si="86"/>
        <v>30</v>
      </c>
      <c r="R936">
        <f t="shared" si="87"/>
        <v>820</v>
      </c>
      <c r="S936" t="str">
        <f t="shared" si="88"/>
        <v>music</v>
      </c>
      <c r="T936" s="3" t="str">
        <f t="shared" si="89"/>
        <v>jazz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4"/>
        <v>42398.125335648147</v>
      </c>
      <c r="K937">
        <v>1451462429</v>
      </c>
      <c r="L937" s="9">
        <f t="shared" si="85"/>
        <v>42368.125335648147</v>
      </c>
      <c r="M937" t="b">
        <v>0</v>
      </c>
      <c r="N937">
        <v>2</v>
      </c>
      <c r="O937" t="b">
        <v>0</v>
      </c>
      <c r="P937" t="s">
        <v>8278</v>
      </c>
      <c r="Q937" s="12">
        <f t="shared" si="86"/>
        <v>1</v>
      </c>
      <c r="R937">
        <f t="shared" si="87"/>
        <v>785</v>
      </c>
      <c r="S937" t="str">
        <f t="shared" si="88"/>
        <v>music</v>
      </c>
      <c r="T937" s="3" t="str">
        <f t="shared" si="89"/>
        <v>jazz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4"/>
        <v>40926.625</v>
      </c>
      <c r="K938">
        <v>1323131689</v>
      </c>
      <c r="L938" s="9">
        <f t="shared" si="85"/>
        <v>40882.815844907404</v>
      </c>
      <c r="M938" t="b">
        <v>0</v>
      </c>
      <c r="N938">
        <v>0</v>
      </c>
      <c r="O938" t="b">
        <v>0</v>
      </c>
      <c r="P938" t="s">
        <v>8278</v>
      </c>
      <c r="Q938" s="12">
        <f t="shared" si="86"/>
        <v>0</v>
      </c>
      <c r="R938">
        <f t="shared" si="87"/>
        <v>25</v>
      </c>
      <c r="S938" t="str">
        <f t="shared" si="88"/>
        <v>music</v>
      </c>
      <c r="T938" s="3" t="str">
        <f t="shared" si="89"/>
        <v>jazz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4"/>
        <v>41581.631446759253</v>
      </c>
      <c r="K939">
        <v>1380913757</v>
      </c>
      <c r="L939" s="9">
        <f t="shared" si="85"/>
        <v>41551.589780092589</v>
      </c>
      <c r="M939" t="b">
        <v>0</v>
      </c>
      <c r="N939">
        <v>2</v>
      </c>
      <c r="O939" t="b">
        <v>0</v>
      </c>
      <c r="P939" t="s">
        <v>8278</v>
      </c>
      <c r="Q939" s="12">
        <f t="shared" si="86"/>
        <v>1</v>
      </c>
      <c r="R939">
        <f t="shared" si="87"/>
        <v>20</v>
      </c>
      <c r="S939" t="str">
        <f t="shared" si="88"/>
        <v>music</v>
      </c>
      <c r="T939" s="3" t="str">
        <f t="shared" si="89"/>
        <v>jazz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4"/>
        <v>41154.27138888889</v>
      </c>
      <c r="K940">
        <v>1343993448</v>
      </c>
      <c r="L940" s="9">
        <f t="shared" si="85"/>
        <v>41124.27138888889</v>
      </c>
      <c r="M940" t="b">
        <v>0</v>
      </c>
      <c r="N940">
        <v>1</v>
      </c>
      <c r="O940" t="b">
        <v>0</v>
      </c>
      <c r="P940" t="s">
        <v>8278</v>
      </c>
      <c r="Q940" s="12">
        <f t="shared" si="86"/>
        <v>0</v>
      </c>
      <c r="R940">
        <f t="shared" si="87"/>
        <v>32.5</v>
      </c>
      <c r="S940" t="str">
        <f t="shared" si="88"/>
        <v>music</v>
      </c>
      <c r="T940" s="3" t="str">
        <f t="shared" si="89"/>
        <v>jazz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4"/>
        <v>41455.623611111107</v>
      </c>
      <c r="K941">
        <v>1369246738</v>
      </c>
      <c r="L941" s="9">
        <f t="shared" si="85"/>
        <v>41416.554837962962</v>
      </c>
      <c r="M941" t="b">
        <v>0</v>
      </c>
      <c r="N941">
        <v>2</v>
      </c>
      <c r="O941" t="b">
        <v>0</v>
      </c>
      <c r="P941" t="s">
        <v>8278</v>
      </c>
      <c r="Q941" s="12">
        <f t="shared" si="86"/>
        <v>1</v>
      </c>
      <c r="R941">
        <f t="shared" si="87"/>
        <v>32.5</v>
      </c>
      <c r="S941" t="str">
        <f t="shared" si="88"/>
        <v>music</v>
      </c>
      <c r="T941" s="3" t="str">
        <f t="shared" si="89"/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4"/>
        <v>42226.800069444442</v>
      </c>
      <c r="K942">
        <v>1435363926</v>
      </c>
      <c r="L942" s="9">
        <f t="shared" si="85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12">
        <f t="shared" si="86"/>
        <v>17</v>
      </c>
      <c r="R942">
        <f t="shared" si="87"/>
        <v>792</v>
      </c>
      <c r="S942" t="str">
        <f t="shared" si="88"/>
        <v>technology</v>
      </c>
      <c r="T942" s="3" t="str">
        <f t="shared" si="89"/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4"/>
        <v>42775.888252314813</v>
      </c>
      <c r="K943">
        <v>1484101145</v>
      </c>
      <c r="L943" s="9">
        <f t="shared" si="85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12">
        <f t="shared" si="86"/>
        <v>2</v>
      </c>
      <c r="R943">
        <f t="shared" si="87"/>
        <v>1352.5</v>
      </c>
      <c r="S943" t="str">
        <f t="shared" si="88"/>
        <v>technology</v>
      </c>
      <c r="T943" s="3" t="str">
        <f t="shared" si="89"/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4"/>
        <v>42418.634953703702</v>
      </c>
      <c r="K944">
        <v>1452716060</v>
      </c>
      <c r="L944" s="9">
        <f t="shared" si="85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12">
        <f t="shared" si="86"/>
        <v>9</v>
      </c>
      <c r="R944">
        <f t="shared" si="87"/>
        <v>914.5</v>
      </c>
      <c r="S944" t="str">
        <f t="shared" si="88"/>
        <v>technology</v>
      </c>
      <c r="T944" s="3" t="str">
        <f t="shared" si="89"/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4"/>
        <v>42703.501215277771</v>
      </c>
      <c r="K945">
        <v>1477843305</v>
      </c>
      <c r="L945" s="9">
        <f t="shared" si="85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12">
        <f t="shared" si="86"/>
        <v>10</v>
      </c>
      <c r="R945">
        <f t="shared" si="87"/>
        <v>478.5</v>
      </c>
      <c r="S945" t="str">
        <f t="shared" si="88"/>
        <v>technology</v>
      </c>
      <c r="T945" s="3" t="str">
        <f t="shared" si="89"/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4"/>
        <v>42478.374999999993</v>
      </c>
      <c r="K946">
        <v>1458050450</v>
      </c>
      <c r="L946" s="9">
        <f t="shared" si="85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12">
        <f t="shared" si="86"/>
        <v>13</v>
      </c>
      <c r="R946">
        <f t="shared" si="87"/>
        <v>3476</v>
      </c>
      <c r="S946" t="str">
        <f t="shared" si="88"/>
        <v>technology</v>
      </c>
      <c r="T946" s="3" t="str">
        <f t="shared" si="89"/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4"/>
        <v>42784.790972222218</v>
      </c>
      <c r="K947">
        <v>1482958626</v>
      </c>
      <c r="L947" s="9">
        <f t="shared" si="85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12">
        <f t="shared" si="86"/>
        <v>2</v>
      </c>
      <c r="R947">
        <f t="shared" si="87"/>
        <v>4573.5</v>
      </c>
      <c r="S947" t="str">
        <f t="shared" si="88"/>
        <v>technology</v>
      </c>
      <c r="T947" s="3" t="str">
        <f t="shared" si="89"/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4"/>
        <v>42622.542222222219</v>
      </c>
      <c r="K948">
        <v>1470852048</v>
      </c>
      <c r="L948" s="9">
        <f t="shared" si="85"/>
        <v>42592.542222222219</v>
      </c>
      <c r="M948" t="b">
        <v>0</v>
      </c>
      <c r="N948">
        <v>5</v>
      </c>
      <c r="O948" t="b">
        <v>0</v>
      </c>
      <c r="P948" t="s">
        <v>8273</v>
      </c>
      <c r="Q948" s="12">
        <f t="shared" si="86"/>
        <v>2</v>
      </c>
      <c r="R948">
        <f t="shared" si="87"/>
        <v>1385</v>
      </c>
      <c r="S948" t="str">
        <f t="shared" si="88"/>
        <v>technology</v>
      </c>
      <c r="T948" s="3" t="str">
        <f t="shared" si="89"/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4"/>
        <v>42551.57298611111</v>
      </c>
      <c r="K949">
        <v>1462128306</v>
      </c>
      <c r="L949" s="9">
        <f t="shared" si="85"/>
        <v>42491.57298611111</v>
      </c>
      <c r="M949" t="b">
        <v>0</v>
      </c>
      <c r="N949">
        <v>0</v>
      </c>
      <c r="O949" t="b">
        <v>0</v>
      </c>
      <c r="P949" t="s">
        <v>8273</v>
      </c>
      <c r="Q949" s="12">
        <f t="shared" si="86"/>
        <v>0</v>
      </c>
      <c r="R949">
        <f t="shared" si="87"/>
        <v>143</v>
      </c>
      <c r="S949" t="str">
        <f t="shared" si="88"/>
        <v>technology</v>
      </c>
      <c r="T949" s="3" t="str">
        <f t="shared" si="89"/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4"/>
        <v>42441.619953703703</v>
      </c>
      <c r="K950">
        <v>1455220364</v>
      </c>
      <c r="L950" s="9">
        <f t="shared" si="85"/>
        <v>42411.619953703703</v>
      </c>
      <c r="M950" t="b">
        <v>0</v>
      </c>
      <c r="N950">
        <v>8</v>
      </c>
      <c r="O950" t="b">
        <v>0</v>
      </c>
      <c r="P950" t="s">
        <v>8273</v>
      </c>
      <c r="Q950" s="12">
        <f t="shared" si="86"/>
        <v>12</v>
      </c>
      <c r="R950">
        <f t="shared" si="87"/>
        <v>240</v>
      </c>
      <c r="S950" t="str">
        <f t="shared" si="88"/>
        <v>technology</v>
      </c>
      <c r="T950" s="3" t="str">
        <f t="shared" si="89"/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4"/>
        <v>42420.835370370369</v>
      </c>
      <c r="K951">
        <v>1450832576</v>
      </c>
      <c r="L951" s="9">
        <f t="shared" si="85"/>
        <v>42360.835370370369</v>
      </c>
      <c r="M951" t="b">
        <v>0</v>
      </c>
      <c r="N951">
        <v>7</v>
      </c>
      <c r="O951" t="b">
        <v>0</v>
      </c>
      <c r="P951" t="s">
        <v>8273</v>
      </c>
      <c r="Q951" s="12">
        <f t="shared" si="86"/>
        <v>1</v>
      </c>
      <c r="R951">
        <f t="shared" si="87"/>
        <v>376.5</v>
      </c>
      <c r="S951" t="str">
        <f t="shared" si="88"/>
        <v>technology</v>
      </c>
      <c r="T951" s="3" t="str">
        <f t="shared" si="89"/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4"/>
        <v>42386.54237268518</v>
      </c>
      <c r="K952">
        <v>1450461661</v>
      </c>
      <c r="L952" s="9">
        <f t="shared" si="85"/>
        <v>42356.54237268518</v>
      </c>
      <c r="M952" t="b">
        <v>0</v>
      </c>
      <c r="N952">
        <v>24</v>
      </c>
      <c r="O952" t="b">
        <v>0</v>
      </c>
      <c r="P952" t="s">
        <v>8273</v>
      </c>
      <c r="Q952" s="12">
        <f t="shared" si="86"/>
        <v>28</v>
      </c>
      <c r="R952">
        <f t="shared" si="87"/>
        <v>837.5</v>
      </c>
      <c r="S952" t="str">
        <f t="shared" si="88"/>
        <v>technology</v>
      </c>
      <c r="T952" s="3" t="str">
        <f t="shared" si="89"/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4"/>
        <v>42525.445277777777</v>
      </c>
      <c r="K953">
        <v>1461166872</v>
      </c>
      <c r="L953" s="9">
        <f t="shared" si="85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12">
        <f t="shared" si="86"/>
        <v>38</v>
      </c>
      <c r="R953">
        <f t="shared" si="87"/>
        <v>10298.5</v>
      </c>
      <c r="S953" t="str">
        <f t="shared" si="88"/>
        <v>technology</v>
      </c>
      <c r="T953" s="3" t="str">
        <f t="shared" si="89"/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4"/>
        <v>42692.44689814814</v>
      </c>
      <c r="K954">
        <v>1476888212</v>
      </c>
      <c r="L954" s="9">
        <f t="shared" si="85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12">
        <f t="shared" si="86"/>
        <v>40</v>
      </c>
      <c r="R954">
        <f t="shared" si="87"/>
        <v>19383.5</v>
      </c>
      <c r="S954" t="str">
        <f t="shared" si="88"/>
        <v>technology</v>
      </c>
      <c r="T954" s="3" t="str">
        <f t="shared" si="89"/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4"/>
        <v>42028.956006944441</v>
      </c>
      <c r="K955">
        <v>1419566199</v>
      </c>
      <c r="L955" s="9">
        <f t="shared" si="85"/>
        <v>41998.956006944441</v>
      </c>
      <c r="M955" t="b">
        <v>0</v>
      </c>
      <c r="N955">
        <v>5</v>
      </c>
      <c r="O955" t="b">
        <v>0</v>
      </c>
      <c r="P955" t="s">
        <v>8273</v>
      </c>
      <c r="Q955" s="12">
        <f t="shared" si="86"/>
        <v>1</v>
      </c>
      <c r="R955">
        <f t="shared" si="87"/>
        <v>9849</v>
      </c>
      <c r="S955" t="str">
        <f t="shared" si="88"/>
        <v>technology</v>
      </c>
      <c r="T955" s="3" t="str">
        <f t="shared" si="89"/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4"/>
        <v>42236.625451388885</v>
      </c>
      <c r="K956">
        <v>1436472039</v>
      </c>
      <c r="L956" s="9">
        <f t="shared" si="85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12">
        <f t="shared" si="86"/>
        <v>43</v>
      </c>
      <c r="R956">
        <f t="shared" si="87"/>
        <v>3318.5</v>
      </c>
      <c r="S956" t="str">
        <f t="shared" si="88"/>
        <v>technology</v>
      </c>
      <c r="T956" s="3" t="str">
        <f t="shared" si="89"/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4"/>
        <v>42626.086805555555</v>
      </c>
      <c r="K957">
        <v>1470294300</v>
      </c>
      <c r="L957" s="9">
        <f t="shared" si="85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12">
        <f t="shared" si="86"/>
        <v>6</v>
      </c>
      <c r="R957">
        <f t="shared" si="87"/>
        <v>11747.5</v>
      </c>
      <c r="S957" t="str">
        <f t="shared" si="88"/>
        <v>technology</v>
      </c>
      <c r="T957" s="3" t="str">
        <f t="shared" si="89"/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4"/>
        <v>42120.663877314808</v>
      </c>
      <c r="K958">
        <v>1424901359</v>
      </c>
      <c r="L958" s="9">
        <f t="shared" si="85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12">
        <f t="shared" si="86"/>
        <v>2</v>
      </c>
      <c r="R958">
        <f t="shared" si="87"/>
        <v>8922.5</v>
      </c>
      <c r="S958" t="str">
        <f t="shared" si="88"/>
        <v>technology</v>
      </c>
      <c r="T958" s="3" t="str">
        <f t="shared" si="89"/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4"/>
        <v>42691.385798611103</v>
      </c>
      <c r="K959">
        <v>1476710133</v>
      </c>
      <c r="L959" s="9">
        <f t="shared" si="85"/>
        <v>42660.344131944446</v>
      </c>
      <c r="M959" t="b">
        <v>0</v>
      </c>
      <c r="N959">
        <v>7</v>
      </c>
      <c r="O959" t="b">
        <v>0</v>
      </c>
      <c r="P959" t="s">
        <v>8273</v>
      </c>
      <c r="Q959" s="12">
        <f t="shared" si="86"/>
        <v>2</v>
      </c>
      <c r="R959">
        <f t="shared" si="87"/>
        <v>547</v>
      </c>
      <c r="S959" t="str">
        <f t="shared" si="88"/>
        <v>technology</v>
      </c>
      <c r="T959" s="3" t="str">
        <f t="shared" si="89"/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4"/>
        <v>42103.999305555553</v>
      </c>
      <c r="K960">
        <v>1426792563</v>
      </c>
      <c r="L960" s="9">
        <f t="shared" si="85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12">
        <f t="shared" si="86"/>
        <v>11</v>
      </c>
      <c r="R960">
        <f t="shared" si="87"/>
        <v>557</v>
      </c>
      <c r="S960" t="str">
        <f t="shared" si="88"/>
        <v>technology</v>
      </c>
      <c r="T960" s="3" t="str">
        <f t="shared" si="89"/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4"/>
        <v>42022.96603009259</v>
      </c>
      <c r="K961">
        <v>1419048665</v>
      </c>
      <c r="L961" s="9">
        <f t="shared" si="85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12">
        <f t="shared" si="86"/>
        <v>39</v>
      </c>
      <c r="R961">
        <f t="shared" si="87"/>
        <v>10155.5</v>
      </c>
      <c r="S961" t="str">
        <f t="shared" si="88"/>
        <v>technology</v>
      </c>
      <c r="T961" s="3" t="str">
        <f t="shared" si="89"/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4"/>
        <v>42808.376793981479</v>
      </c>
      <c r="K962">
        <v>1485874955</v>
      </c>
      <c r="L962" s="9">
        <f t="shared" si="85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12">
        <f t="shared" si="86"/>
        <v>46</v>
      </c>
      <c r="R962">
        <f t="shared" si="87"/>
        <v>22542.5</v>
      </c>
      <c r="S962" t="str">
        <f t="shared" si="88"/>
        <v>technology</v>
      </c>
      <c r="T962" s="3" t="str">
        <f t="shared" si="89"/>
        <v>wearables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0">(I963/86400)+25569+(-5/24)</f>
        <v>42786.583333333336</v>
      </c>
      <c r="K963">
        <v>1483634335</v>
      </c>
      <c r="L963" s="9">
        <f t="shared" ref="L963:L1026" si="9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12">
        <f t="shared" ref="Q963:Q1026" si="92">ROUND(E963/D963*100,0)</f>
        <v>42</v>
      </c>
      <c r="R963">
        <f t="shared" ref="R963:R1026" si="93">AVERAGE(E962:E963)</f>
        <v>32867</v>
      </c>
      <c r="S963" t="str">
        <f t="shared" ref="S963:S1026" si="94">LEFT(P963,FIND("/",P963)-1)</f>
        <v>technology</v>
      </c>
      <c r="T963" s="3" t="str">
        <f t="shared" ref="T963:T1026" si="95">RIGHT(P963,LEN(P963)-FIND("/",P963))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0"/>
        <v>42411.504085648143</v>
      </c>
      <c r="K964">
        <v>1451927153</v>
      </c>
      <c r="L964" s="9">
        <f t="shared" si="9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12">
        <f t="shared" si="92"/>
        <v>28</v>
      </c>
      <c r="R964">
        <f t="shared" si="93"/>
        <v>20395.5</v>
      </c>
      <c r="S964" t="str">
        <f t="shared" si="94"/>
        <v>technology</v>
      </c>
      <c r="T964" s="3" t="str">
        <f t="shared" si="95"/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0"/>
        <v>42660.427303240744</v>
      </c>
      <c r="K965">
        <v>1473693319</v>
      </c>
      <c r="L965" s="9">
        <f t="shared" si="9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12">
        <f t="shared" si="92"/>
        <v>1</v>
      </c>
      <c r="R965">
        <f t="shared" si="93"/>
        <v>544.5</v>
      </c>
      <c r="S965" t="str">
        <f t="shared" si="94"/>
        <v>technology</v>
      </c>
      <c r="T965" s="3" t="str">
        <f t="shared" si="95"/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0"/>
        <v>42248.420358796291</v>
      </c>
      <c r="K966">
        <v>1437663919</v>
      </c>
      <c r="L966" s="9">
        <f t="shared" si="9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12">
        <f t="shared" si="92"/>
        <v>1</v>
      </c>
      <c r="R966">
        <f t="shared" si="93"/>
        <v>628</v>
      </c>
      <c r="S966" t="str">
        <f t="shared" si="94"/>
        <v>technology</v>
      </c>
      <c r="T966" s="3" t="str">
        <f t="shared" si="95"/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0"/>
        <v>42668.957638888889</v>
      </c>
      <c r="K967">
        <v>1474676646</v>
      </c>
      <c r="L967" s="9">
        <f t="shared" si="9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12">
        <f t="shared" si="92"/>
        <v>1</v>
      </c>
      <c r="R967">
        <f t="shared" si="93"/>
        <v>588.5</v>
      </c>
      <c r="S967" t="str">
        <f t="shared" si="94"/>
        <v>technology</v>
      </c>
      <c r="T967" s="3" t="str">
        <f t="shared" si="95"/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0"/>
        <v>42649.427453703705</v>
      </c>
      <c r="K968">
        <v>1473174932</v>
      </c>
      <c r="L968" s="9">
        <f t="shared" si="9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12">
        <f t="shared" si="92"/>
        <v>15</v>
      </c>
      <c r="R968">
        <f t="shared" si="93"/>
        <v>1037</v>
      </c>
      <c r="S968" t="str">
        <f t="shared" si="94"/>
        <v>technology</v>
      </c>
      <c r="T968" s="3" t="str">
        <f t="shared" si="95"/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0"/>
        <v>42482.004328703704</v>
      </c>
      <c r="K969">
        <v>1456121174</v>
      </c>
      <c r="L969" s="9">
        <f t="shared" si="9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12">
        <f t="shared" si="92"/>
        <v>18</v>
      </c>
      <c r="R969">
        <f t="shared" si="93"/>
        <v>2669</v>
      </c>
      <c r="S969" t="str">
        <f t="shared" si="94"/>
        <v>technology</v>
      </c>
      <c r="T969" s="3" t="str">
        <f t="shared" si="95"/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0"/>
        <v>41866.639282407406</v>
      </c>
      <c r="K970">
        <v>1405542034</v>
      </c>
      <c r="L970" s="9">
        <f t="shared" si="9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12">
        <f t="shared" si="92"/>
        <v>1</v>
      </c>
      <c r="R970">
        <f t="shared" si="93"/>
        <v>1834</v>
      </c>
      <c r="S970" t="str">
        <f t="shared" si="94"/>
        <v>technology</v>
      </c>
      <c r="T970" s="3" t="str">
        <f t="shared" si="95"/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0"/>
        <v>42775.094988425924</v>
      </c>
      <c r="K971">
        <v>1483773407</v>
      </c>
      <c r="L971" s="9">
        <f t="shared" si="9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12">
        <f t="shared" si="92"/>
        <v>47</v>
      </c>
      <c r="R971">
        <f t="shared" si="93"/>
        <v>7053</v>
      </c>
      <c r="S971" t="str">
        <f t="shared" si="94"/>
        <v>technology</v>
      </c>
      <c r="T971" s="3" t="str">
        <f t="shared" si="95"/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0"/>
        <v>42757.999305555553</v>
      </c>
      <c r="K972">
        <v>1481951853</v>
      </c>
      <c r="L972" s="9">
        <f t="shared" si="9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12">
        <f t="shared" si="92"/>
        <v>46</v>
      </c>
      <c r="R972">
        <f t="shared" si="93"/>
        <v>8148</v>
      </c>
      <c r="S972" t="str">
        <f t="shared" si="94"/>
        <v>technology</v>
      </c>
      <c r="T972" s="3" t="str">
        <f t="shared" si="95"/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0"/>
        <v>42156.500694444439</v>
      </c>
      <c r="K973">
        <v>1429290060</v>
      </c>
      <c r="L973" s="9">
        <f t="shared" si="9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12">
        <f t="shared" si="92"/>
        <v>0</v>
      </c>
      <c r="R973">
        <f t="shared" si="93"/>
        <v>1261</v>
      </c>
      <c r="S973" t="str">
        <f t="shared" si="94"/>
        <v>technology</v>
      </c>
      <c r="T973" s="3" t="str">
        <f t="shared" si="95"/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0"/>
        <v>41886.082638888889</v>
      </c>
      <c r="K974">
        <v>1407271598</v>
      </c>
      <c r="L974" s="9">
        <f t="shared" si="9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12">
        <f t="shared" si="92"/>
        <v>35</v>
      </c>
      <c r="R974">
        <f t="shared" si="93"/>
        <v>3575.5</v>
      </c>
      <c r="S974" t="str">
        <f t="shared" si="94"/>
        <v>technology</v>
      </c>
      <c r="T974" s="3" t="str">
        <f t="shared" si="95"/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0"/>
        <v>42316.848298611112</v>
      </c>
      <c r="K975">
        <v>1441844493</v>
      </c>
      <c r="L975" s="9">
        <f t="shared" si="9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12">
        <f t="shared" si="92"/>
        <v>2</v>
      </c>
      <c r="R975">
        <f t="shared" si="93"/>
        <v>3668</v>
      </c>
      <c r="S975" t="str">
        <f t="shared" si="94"/>
        <v>technology</v>
      </c>
      <c r="T975" s="3" t="str">
        <f t="shared" si="95"/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0"/>
        <v>42454.499490740738</v>
      </c>
      <c r="K976">
        <v>1456336756</v>
      </c>
      <c r="L976" s="9">
        <f t="shared" si="9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12">
        <f t="shared" si="92"/>
        <v>1</v>
      </c>
      <c r="R976">
        <f t="shared" si="93"/>
        <v>345.5</v>
      </c>
      <c r="S976" t="str">
        <f t="shared" si="94"/>
        <v>technology</v>
      </c>
      <c r="T976" s="3" t="str">
        <f t="shared" si="95"/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0"/>
        <v>42549.488252314812</v>
      </c>
      <c r="K977">
        <v>1461948185</v>
      </c>
      <c r="L977" s="9">
        <f t="shared" si="9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12">
        <f t="shared" si="92"/>
        <v>3</v>
      </c>
      <c r="R977">
        <f t="shared" si="93"/>
        <v>1443.5</v>
      </c>
      <c r="S977" t="str">
        <f t="shared" si="94"/>
        <v>technology</v>
      </c>
      <c r="T977" s="3" t="str">
        <f t="shared" si="95"/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0"/>
        <v>42229.850659722222</v>
      </c>
      <c r="K978">
        <v>1435627497</v>
      </c>
      <c r="L978" s="9">
        <f t="shared" si="9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12">
        <f t="shared" si="92"/>
        <v>2</v>
      </c>
      <c r="R978">
        <f t="shared" si="93"/>
        <v>2748</v>
      </c>
      <c r="S978" t="str">
        <f t="shared" si="94"/>
        <v>technology</v>
      </c>
      <c r="T978" s="3" t="str">
        <f t="shared" si="95"/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0"/>
        <v>42421.733761574076</v>
      </c>
      <c r="K979">
        <v>1453502197</v>
      </c>
      <c r="L979" s="9">
        <f t="shared" si="9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12">
        <f t="shared" si="92"/>
        <v>34</v>
      </c>
      <c r="R979">
        <f t="shared" si="93"/>
        <v>1899</v>
      </c>
      <c r="S979" t="str">
        <f t="shared" si="94"/>
        <v>technology</v>
      </c>
      <c r="T979" s="3" t="str">
        <f t="shared" si="95"/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0"/>
        <v>42425.100706018515</v>
      </c>
      <c r="K980">
        <v>1453793101</v>
      </c>
      <c r="L980" s="9">
        <f t="shared" si="9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12">
        <f t="shared" si="92"/>
        <v>56</v>
      </c>
      <c r="R980">
        <f t="shared" si="93"/>
        <v>49091</v>
      </c>
      <c r="S980" t="str">
        <f t="shared" si="94"/>
        <v>technology</v>
      </c>
      <c r="T980" s="3" t="str">
        <f t="shared" si="95"/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0"/>
        <v>42541.582638888889</v>
      </c>
      <c r="K981">
        <v>1463392828</v>
      </c>
      <c r="L981" s="9">
        <f t="shared" si="9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12">
        <f t="shared" si="92"/>
        <v>83</v>
      </c>
      <c r="R981">
        <f t="shared" si="93"/>
        <v>63129.58</v>
      </c>
      <c r="S981" t="str">
        <f t="shared" si="94"/>
        <v>technology</v>
      </c>
      <c r="T981" s="3" t="str">
        <f t="shared" si="95"/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0"/>
        <v>41973.737523148149</v>
      </c>
      <c r="K982">
        <v>1413495722</v>
      </c>
      <c r="L982" s="9">
        <f t="shared" si="9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12">
        <f t="shared" si="92"/>
        <v>15</v>
      </c>
      <c r="R982">
        <f t="shared" si="93"/>
        <v>15236.08</v>
      </c>
      <c r="S982" t="str">
        <f t="shared" si="94"/>
        <v>technology</v>
      </c>
      <c r="T982" s="3" t="str">
        <f t="shared" si="95"/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0"/>
        <v>41860.738680555551</v>
      </c>
      <c r="K983">
        <v>1405032222</v>
      </c>
      <c r="L983" s="9">
        <f t="shared" si="9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12">
        <f t="shared" si="92"/>
        <v>0</v>
      </c>
      <c r="R983">
        <f t="shared" si="93"/>
        <v>748.5</v>
      </c>
      <c r="S983" t="str">
        <f t="shared" si="94"/>
        <v>technology</v>
      </c>
      <c r="T983" s="3" t="str">
        <f t="shared" si="95"/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0"/>
        <v>42645.544976851852</v>
      </c>
      <c r="K984">
        <v>1472839486</v>
      </c>
      <c r="L984" s="9">
        <f t="shared" si="9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12">
        <f t="shared" si="92"/>
        <v>0</v>
      </c>
      <c r="R984">
        <f t="shared" si="93"/>
        <v>7</v>
      </c>
      <c r="S984" t="str">
        <f t="shared" si="94"/>
        <v>technology</v>
      </c>
      <c r="T984" s="3" t="str">
        <f t="shared" si="95"/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0"/>
        <v>42605.662499999999</v>
      </c>
      <c r="K985">
        <v>1469289685</v>
      </c>
      <c r="L985" s="9">
        <f t="shared" si="9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12">
        <f t="shared" si="92"/>
        <v>30</v>
      </c>
      <c r="R985">
        <f t="shared" si="93"/>
        <v>15377</v>
      </c>
      <c r="S985" t="str">
        <f t="shared" si="94"/>
        <v>technology</v>
      </c>
      <c r="T985" s="3" t="str">
        <f t="shared" si="95"/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0"/>
        <v>42090.86583333333</v>
      </c>
      <c r="K986">
        <v>1424918808</v>
      </c>
      <c r="L986" s="9">
        <f t="shared" si="9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12">
        <f t="shared" si="92"/>
        <v>1</v>
      </c>
      <c r="R986">
        <f t="shared" si="93"/>
        <v>15428.5</v>
      </c>
      <c r="S986" t="str">
        <f t="shared" si="94"/>
        <v>technology</v>
      </c>
      <c r="T986" s="3" t="str">
        <f t="shared" si="95"/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0"/>
        <v>42369.749999999993</v>
      </c>
      <c r="K987">
        <v>1449011610</v>
      </c>
      <c r="L987" s="9">
        <f t="shared" si="9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12">
        <f t="shared" si="92"/>
        <v>6</v>
      </c>
      <c r="R987">
        <f t="shared" si="93"/>
        <v>997</v>
      </c>
      <c r="S987" t="str">
        <f t="shared" si="94"/>
        <v>technology</v>
      </c>
      <c r="T987" s="3" t="str">
        <f t="shared" si="95"/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0"/>
        <v>42378.791666666664</v>
      </c>
      <c r="K988">
        <v>1447698300</v>
      </c>
      <c r="L988" s="9">
        <f t="shared" si="9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12">
        <f t="shared" si="92"/>
        <v>13</v>
      </c>
      <c r="R988">
        <f t="shared" si="93"/>
        <v>2219</v>
      </c>
      <c r="S988" t="str">
        <f t="shared" si="94"/>
        <v>technology</v>
      </c>
      <c r="T988" s="3" t="str">
        <f t="shared" si="95"/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0"/>
        <v>41813.086226851847</v>
      </c>
      <c r="K989">
        <v>1400051050</v>
      </c>
      <c r="L989" s="9">
        <f t="shared" si="9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12">
        <f t="shared" si="92"/>
        <v>13</v>
      </c>
      <c r="R989">
        <f t="shared" si="93"/>
        <v>4580</v>
      </c>
      <c r="S989" t="str">
        <f t="shared" si="94"/>
        <v>technology</v>
      </c>
      <c r="T989" s="3" t="str">
        <f t="shared" si="95"/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0"/>
        <v>42644.148437499993</v>
      </c>
      <c r="K990">
        <v>1472718825</v>
      </c>
      <c r="L990" s="9">
        <f t="shared" si="9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12">
        <f t="shared" si="92"/>
        <v>0</v>
      </c>
      <c r="R990">
        <f t="shared" si="93"/>
        <v>3305</v>
      </c>
      <c r="S990" t="str">
        <f t="shared" si="94"/>
        <v>technology</v>
      </c>
      <c r="T990" s="3" t="str">
        <f t="shared" si="95"/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0"/>
        <v>42641.725636574069</v>
      </c>
      <c r="K991">
        <v>1472509495</v>
      </c>
      <c r="L991" s="9">
        <f t="shared" si="9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12">
        <f t="shared" si="92"/>
        <v>17</v>
      </c>
      <c r="R991">
        <f t="shared" si="93"/>
        <v>838.5</v>
      </c>
      <c r="S991" t="str">
        <f t="shared" si="94"/>
        <v>technology</v>
      </c>
      <c r="T991" s="3" t="str">
        <f t="shared" si="95"/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0"/>
        <v>41885.575972222221</v>
      </c>
      <c r="K992">
        <v>1407178164</v>
      </c>
      <c r="L992" s="9">
        <f t="shared" si="9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12">
        <f t="shared" si="92"/>
        <v>0</v>
      </c>
      <c r="R992">
        <f t="shared" si="93"/>
        <v>851.5</v>
      </c>
      <c r="S992" t="str">
        <f t="shared" si="94"/>
        <v>technology</v>
      </c>
      <c r="T992" s="3" t="str">
        <f t="shared" si="95"/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0"/>
        <v>42563.57708333333</v>
      </c>
      <c r="K993">
        <v>1466186988</v>
      </c>
      <c r="L993" s="9">
        <f t="shared" si="9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12">
        <f t="shared" si="92"/>
        <v>4</v>
      </c>
      <c r="R993">
        <f t="shared" si="93"/>
        <v>119</v>
      </c>
      <c r="S993" t="str">
        <f t="shared" si="94"/>
        <v>technology</v>
      </c>
      <c r="T993" s="3" t="str">
        <f t="shared" si="95"/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0"/>
        <v>42497.674988425926</v>
      </c>
      <c r="K994">
        <v>1457475119</v>
      </c>
      <c r="L994" s="9">
        <f t="shared" si="91"/>
        <v>42437.71665509259</v>
      </c>
      <c r="M994" t="b">
        <v>0</v>
      </c>
      <c r="N994">
        <v>4</v>
      </c>
      <c r="O994" t="b">
        <v>0</v>
      </c>
      <c r="P994" t="s">
        <v>8273</v>
      </c>
      <c r="Q994" s="12">
        <f t="shared" si="92"/>
        <v>0</v>
      </c>
      <c r="R994">
        <f t="shared" si="93"/>
        <v>339.5</v>
      </c>
      <c r="S994" t="str">
        <f t="shared" si="94"/>
        <v>technology</v>
      </c>
      <c r="T994" s="3" t="str">
        <f t="shared" si="95"/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0"/>
        <v>42685.999999999993</v>
      </c>
      <c r="K995">
        <v>1476054568</v>
      </c>
      <c r="L995" s="9">
        <f t="shared" si="9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12">
        <f t="shared" si="92"/>
        <v>25</v>
      </c>
      <c r="R995">
        <f t="shared" si="93"/>
        <v>9014</v>
      </c>
      <c r="S995" t="str">
        <f t="shared" si="94"/>
        <v>technology</v>
      </c>
      <c r="T995" s="3" t="str">
        <f t="shared" si="95"/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0"/>
        <v>41973.749305555553</v>
      </c>
      <c r="K996">
        <v>1412835530</v>
      </c>
      <c r="L996" s="9">
        <f t="shared" si="9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12">
        <f t="shared" si="92"/>
        <v>2</v>
      </c>
      <c r="R996">
        <f t="shared" si="93"/>
        <v>11115</v>
      </c>
      <c r="S996" t="str">
        <f t="shared" si="94"/>
        <v>technology</v>
      </c>
      <c r="T996" s="3" t="str">
        <f t="shared" si="95"/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0"/>
        <v>41972.458333333336</v>
      </c>
      <c r="K997">
        <v>1415140480</v>
      </c>
      <c r="L997" s="9">
        <f t="shared" si="9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12">
        <f t="shared" si="92"/>
        <v>7</v>
      </c>
      <c r="R997">
        <f t="shared" si="93"/>
        <v>2697.5</v>
      </c>
      <c r="S997" t="str">
        <f t="shared" si="94"/>
        <v>technology</v>
      </c>
      <c r="T997" s="3" t="str">
        <f t="shared" si="95"/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0"/>
        <v>41847.435416666667</v>
      </c>
      <c r="K998">
        <v>1403902060</v>
      </c>
      <c r="L998" s="9">
        <f t="shared" si="9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12">
        <f t="shared" si="92"/>
        <v>2</v>
      </c>
      <c r="R998">
        <f t="shared" si="93"/>
        <v>395.5</v>
      </c>
      <c r="S998" t="str">
        <f t="shared" si="94"/>
        <v>technology</v>
      </c>
      <c r="T998" s="3" t="str">
        <f t="shared" si="95"/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0"/>
        <v>41970.936307870368</v>
      </c>
      <c r="K999">
        <v>1414549697</v>
      </c>
      <c r="L999" s="9">
        <f t="shared" si="9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12">
        <f t="shared" si="92"/>
        <v>1</v>
      </c>
      <c r="R999">
        <f t="shared" si="93"/>
        <v>65</v>
      </c>
      <c r="S999" t="str">
        <f t="shared" si="94"/>
        <v>technology</v>
      </c>
      <c r="T999" s="3" t="str">
        <f t="shared" si="95"/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0"/>
        <v>42327.002326388887</v>
      </c>
      <c r="K1000">
        <v>1444017801</v>
      </c>
      <c r="L1000" s="9">
        <f t="shared" si="9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12">
        <f t="shared" si="92"/>
        <v>59</v>
      </c>
      <c r="R1000">
        <f t="shared" si="93"/>
        <v>17600</v>
      </c>
      <c r="S1000" t="str">
        <f t="shared" si="94"/>
        <v>technology</v>
      </c>
      <c r="T1000" s="3" t="str">
        <f t="shared" si="95"/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0"/>
        <v>41956.126388888886</v>
      </c>
      <c r="K1001">
        <v>1413270690</v>
      </c>
      <c r="L1001" s="9">
        <f t="shared" si="9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12">
        <f t="shared" si="92"/>
        <v>8</v>
      </c>
      <c r="R1001">
        <f t="shared" si="93"/>
        <v>23409</v>
      </c>
      <c r="S1001" t="str">
        <f t="shared" si="94"/>
        <v>technology</v>
      </c>
      <c r="T1001" s="3" t="str">
        <f t="shared" si="95"/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0"/>
        <v>42808.80972222222</v>
      </c>
      <c r="K1002">
        <v>1484357160</v>
      </c>
      <c r="L1002" s="9">
        <f t="shared" si="9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12">
        <f t="shared" si="92"/>
        <v>2</v>
      </c>
      <c r="R1002">
        <f t="shared" si="93"/>
        <v>15753.5</v>
      </c>
      <c r="S1002" t="str">
        <f t="shared" si="94"/>
        <v>technology</v>
      </c>
      <c r="T1002" s="3" t="str">
        <f t="shared" si="95"/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0"/>
        <v>42765.511724537035</v>
      </c>
      <c r="K1003">
        <v>1481908613</v>
      </c>
      <c r="L1003" s="9">
        <f t="shared" si="9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12">
        <f t="shared" si="92"/>
        <v>104</v>
      </c>
      <c r="R1003">
        <f t="shared" si="93"/>
        <v>12512</v>
      </c>
      <c r="S1003" t="str">
        <f t="shared" si="94"/>
        <v>technology</v>
      </c>
      <c r="T1003" s="3" t="str">
        <f t="shared" si="95"/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0"/>
        <v>42355.040972222218</v>
      </c>
      <c r="K1004">
        <v>1447777514</v>
      </c>
      <c r="L1004" s="9">
        <f t="shared" si="9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12">
        <f t="shared" si="92"/>
        <v>30</v>
      </c>
      <c r="R1004">
        <f t="shared" si="93"/>
        <v>4080</v>
      </c>
      <c r="S1004" t="str">
        <f t="shared" si="94"/>
        <v>technology</v>
      </c>
      <c r="T1004" s="3" t="str">
        <f t="shared" si="95"/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0"/>
        <v>42810.459039351852</v>
      </c>
      <c r="K1005">
        <v>1487091661</v>
      </c>
      <c r="L1005" s="9">
        <f t="shared" si="9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12">
        <f t="shared" si="92"/>
        <v>16</v>
      </c>
      <c r="R1005">
        <f t="shared" si="93"/>
        <v>3085.5</v>
      </c>
      <c r="S1005" t="str">
        <f t="shared" si="94"/>
        <v>technology</v>
      </c>
      <c r="T1005" s="3" t="str">
        <f t="shared" si="95"/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0"/>
        <v>42418.5003125</v>
      </c>
      <c r="K1006">
        <v>1453222827</v>
      </c>
      <c r="L1006" s="9">
        <f t="shared" si="9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12">
        <f t="shared" si="92"/>
        <v>82</v>
      </c>
      <c r="R1006">
        <f t="shared" si="93"/>
        <v>11881.5</v>
      </c>
      <c r="S1006" t="str">
        <f t="shared" si="94"/>
        <v>technology</v>
      </c>
      <c r="T1006" s="3" t="str">
        <f t="shared" si="95"/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0"/>
        <v>42307.41646990741</v>
      </c>
      <c r="K1007">
        <v>1443538783</v>
      </c>
      <c r="L1007" s="9">
        <f t="shared" si="9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12">
        <f t="shared" si="92"/>
        <v>75</v>
      </c>
      <c r="R1007">
        <f t="shared" si="93"/>
        <v>85327</v>
      </c>
      <c r="S1007" t="str">
        <f t="shared" si="94"/>
        <v>technology</v>
      </c>
      <c r="T1007" s="3" t="str">
        <f t="shared" si="95"/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0"/>
        <v>41985.09097222222</v>
      </c>
      <c r="K1008">
        <v>1417654672</v>
      </c>
      <c r="L1008" s="9">
        <f t="shared" si="9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12">
        <f t="shared" si="92"/>
        <v>6</v>
      </c>
      <c r="R1008">
        <f t="shared" si="93"/>
        <v>75168</v>
      </c>
      <c r="S1008" t="str">
        <f t="shared" si="94"/>
        <v>technology</v>
      </c>
      <c r="T1008" s="3" t="str">
        <f t="shared" si="95"/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0"/>
        <v>42718.416932870365</v>
      </c>
      <c r="K1009">
        <v>1478095223</v>
      </c>
      <c r="L1009" s="9">
        <f t="shared" si="9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12">
        <f t="shared" si="92"/>
        <v>44</v>
      </c>
      <c r="R1009">
        <f t="shared" si="93"/>
        <v>6765</v>
      </c>
      <c r="S1009" t="str">
        <f t="shared" si="94"/>
        <v>technology</v>
      </c>
      <c r="T1009" s="3" t="str">
        <f t="shared" si="95"/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0"/>
        <v>42732.600868055553</v>
      </c>
      <c r="K1010">
        <v>1480361115</v>
      </c>
      <c r="L1010" s="9">
        <f t="shared" si="9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12">
        <f t="shared" si="92"/>
        <v>0</v>
      </c>
      <c r="R1010">
        <f t="shared" si="93"/>
        <v>6773</v>
      </c>
      <c r="S1010" t="str">
        <f t="shared" si="94"/>
        <v>technology</v>
      </c>
      <c r="T1010" s="3" t="str">
        <f t="shared" si="95"/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0"/>
        <v>42540.396365740737</v>
      </c>
      <c r="K1011">
        <v>1463754646</v>
      </c>
      <c r="L1011" s="9">
        <f t="shared" si="9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12">
        <f t="shared" si="92"/>
        <v>13</v>
      </c>
      <c r="R1011">
        <f t="shared" si="93"/>
        <v>3407.5</v>
      </c>
      <c r="S1011" t="str">
        <f t="shared" si="94"/>
        <v>technology</v>
      </c>
      <c r="T1011" s="3" t="str">
        <f t="shared" si="95"/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0"/>
        <v>42617.915972222218</v>
      </c>
      <c r="K1012">
        <v>1468180462</v>
      </c>
      <c r="L1012" s="9">
        <f t="shared" si="9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12">
        <f t="shared" si="92"/>
        <v>0</v>
      </c>
      <c r="R1012">
        <f t="shared" si="93"/>
        <v>3392.5</v>
      </c>
      <c r="S1012" t="str">
        <f t="shared" si="94"/>
        <v>technology</v>
      </c>
      <c r="T1012" s="3" t="str">
        <f t="shared" si="95"/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0"/>
        <v>41991.689756944441</v>
      </c>
      <c r="K1013">
        <v>1415050395</v>
      </c>
      <c r="L1013" s="9">
        <f t="shared" si="9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12">
        <f t="shared" si="92"/>
        <v>0</v>
      </c>
      <c r="R1013">
        <f t="shared" si="93"/>
        <v>147.5</v>
      </c>
      <c r="S1013" t="str">
        <f t="shared" si="94"/>
        <v>technology</v>
      </c>
      <c r="T1013" s="3" t="str">
        <f t="shared" si="95"/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0"/>
        <v>42759.232083333329</v>
      </c>
      <c r="K1014">
        <v>1481366052</v>
      </c>
      <c r="L1014" s="9">
        <f t="shared" si="9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12">
        <f t="shared" si="92"/>
        <v>21535</v>
      </c>
      <c r="R1014">
        <f t="shared" si="93"/>
        <v>538413.02500000002</v>
      </c>
      <c r="S1014" t="str">
        <f t="shared" si="94"/>
        <v>technology</v>
      </c>
      <c r="T1014" s="3" t="str">
        <f t="shared" si="95"/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0"/>
        <v>42367.624999999993</v>
      </c>
      <c r="K1015">
        <v>1449000056</v>
      </c>
      <c r="L1015" s="9">
        <f t="shared" si="9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12">
        <f t="shared" si="92"/>
        <v>35</v>
      </c>
      <c r="R1015">
        <f t="shared" si="93"/>
        <v>542691.52500000002</v>
      </c>
      <c r="S1015" t="str">
        <f t="shared" si="94"/>
        <v>technology</v>
      </c>
      <c r="T1015" s="3" t="str">
        <f t="shared" si="95"/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0"/>
        <v>42004.79415509259</v>
      </c>
      <c r="K1016">
        <v>1415750615</v>
      </c>
      <c r="L1016" s="9">
        <f t="shared" si="9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12">
        <f t="shared" si="92"/>
        <v>31</v>
      </c>
      <c r="R1016">
        <f t="shared" si="93"/>
        <v>5846</v>
      </c>
      <c r="S1016" t="str">
        <f t="shared" si="94"/>
        <v>technology</v>
      </c>
      <c r="T1016" s="3" t="str">
        <f t="shared" si="95"/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0"/>
        <v>42333.711747685178</v>
      </c>
      <c r="K1017">
        <v>1445893495</v>
      </c>
      <c r="L1017" s="9">
        <f t="shared" si="9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12">
        <f t="shared" si="92"/>
        <v>3</v>
      </c>
      <c r="R1017">
        <f t="shared" si="93"/>
        <v>1650</v>
      </c>
      <c r="S1017" t="str">
        <f t="shared" si="94"/>
        <v>technology</v>
      </c>
      <c r="T1017" s="3" t="str">
        <f t="shared" si="95"/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0"/>
        <v>42466.857129629629</v>
      </c>
      <c r="K1018">
        <v>1456108456</v>
      </c>
      <c r="L1018" s="9">
        <f t="shared" si="9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12">
        <f t="shared" si="92"/>
        <v>3</v>
      </c>
      <c r="R1018">
        <f t="shared" si="93"/>
        <v>1541</v>
      </c>
      <c r="S1018" t="str">
        <f t="shared" si="94"/>
        <v>technology</v>
      </c>
      <c r="T1018" s="3" t="str">
        <f t="shared" si="95"/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0"/>
        <v>42329.508506944439</v>
      </c>
      <c r="K1019">
        <v>1444666335</v>
      </c>
      <c r="L1019" s="9">
        <f t="shared" si="9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12">
        <f t="shared" si="92"/>
        <v>23</v>
      </c>
      <c r="R1019">
        <f t="shared" si="93"/>
        <v>30019.5</v>
      </c>
      <c r="S1019" t="str">
        <f t="shared" si="94"/>
        <v>technology</v>
      </c>
      <c r="T1019" s="3" t="str">
        <f t="shared" si="95"/>
        <v>wearables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0"/>
        <v>42565.283946759257</v>
      </c>
      <c r="K1020">
        <v>1465904933</v>
      </c>
      <c r="L1020" s="9">
        <f t="shared" si="9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12">
        <f t="shared" si="92"/>
        <v>3</v>
      </c>
      <c r="R1020">
        <f t="shared" si="93"/>
        <v>28909</v>
      </c>
      <c r="S1020" t="str">
        <f t="shared" si="94"/>
        <v>technology</v>
      </c>
      <c r="T1020" s="3" t="str">
        <f t="shared" si="95"/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0"/>
        <v>42039.765613425923</v>
      </c>
      <c r="K1021">
        <v>1420500149</v>
      </c>
      <c r="L1021" s="9">
        <f t="shared" si="9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12">
        <f t="shared" si="92"/>
        <v>47</v>
      </c>
      <c r="R1021">
        <f t="shared" si="93"/>
        <v>10960.5</v>
      </c>
      <c r="S1021" t="str">
        <f t="shared" si="94"/>
        <v>technology</v>
      </c>
      <c r="T1021" s="3" t="str">
        <f t="shared" si="95"/>
        <v>wearables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0"/>
        <v>42156.824305555558</v>
      </c>
      <c r="K1022">
        <v>1430617209</v>
      </c>
      <c r="L1022" s="9">
        <f t="shared" si="9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12">
        <f t="shared" si="92"/>
        <v>206</v>
      </c>
      <c r="R1022">
        <f t="shared" si="93"/>
        <v>12243</v>
      </c>
      <c r="S1022" t="str">
        <f t="shared" si="94"/>
        <v>music</v>
      </c>
      <c r="T1022" s="3" t="str">
        <f t="shared" si="95"/>
        <v>electronic music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0"/>
        <v>42293.958333333336</v>
      </c>
      <c r="K1023">
        <v>1443074571</v>
      </c>
      <c r="L1023" s="9">
        <f t="shared" si="9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12">
        <f t="shared" si="92"/>
        <v>352</v>
      </c>
      <c r="R1023">
        <f t="shared" si="93"/>
        <v>6870.0550000000003</v>
      </c>
      <c r="S1023" t="str">
        <f t="shared" si="94"/>
        <v>music</v>
      </c>
      <c r="T1023" s="3" t="str">
        <f t="shared" si="95"/>
        <v>electronic music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0"/>
        <v>42141.438391203701</v>
      </c>
      <c r="K1024">
        <v>1429284677</v>
      </c>
      <c r="L1024" s="9">
        <f t="shared" si="9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12">
        <f t="shared" si="92"/>
        <v>115</v>
      </c>
      <c r="R1024">
        <f t="shared" si="93"/>
        <v>6426.0550000000003</v>
      </c>
      <c r="S1024" t="str">
        <f t="shared" si="94"/>
        <v>music</v>
      </c>
      <c r="T1024" s="3" t="str">
        <f t="shared" si="95"/>
        <v>electronic music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0"/>
        <v>42175.711354166669</v>
      </c>
      <c r="K1025">
        <v>1432245861</v>
      </c>
      <c r="L1025" s="9">
        <f t="shared" si="9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12">
        <f t="shared" si="92"/>
        <v>237</v>
      </c>
      <c r="R1025">
        <f t="shared" si="93"/>
        <v>3520.5</v>
      </c>
      <c r="S1025" t="str">
        <f t="shared" si="94"/>
        <v>music</v>
      </c>
      <c r="T1025" s="3" t="str">
        <f t="shared" si="95"/>
        <v>electronic music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0"/>
        <v>42400.372256944444</v>
      </c>
      <c r="K1026">
        <v>1451656563</v>
      </c>
      <c r="L1026" s="9">
        <f t="shared" si="9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12">
        <f t="shared" si="92"/>
        <v>119</v>
      </c>
      <c r="R1026">
        <f t="shared" si="93"/>
        <v>14235.275</v>
      </c>
      <c r="S1026" t="str">
        <f t="shared" si="94"/>
        <v>music</v>
      </c>
      <c r="T1026" s="3" t="str">
        <f t="shared" si="95"/>
        <v>electronic music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6">(I1027/86400)+25569+(-5/24)</f>
        <v>42079.583761574067</v>
      </c>
      <c r="K1027">
        <v>1423944037</v>
      </c>
      <c r="L1027" s="9">
        <f t="shared" ref="L1027:L1090" si="9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12">
        <f t="shared" ref="Q1027:Q1090" si="98">ROUND(E1027/D1027*100,0)</f>
        <v>110</v>
      </c>
      <c r="R1027">
        <f t="shared" ref="R1027:R1090" si="99">AVERAGE(E1026:E1027)</f>
        <v>50338.685000000005</v>
      </c>
      <c r="S1027" t="str">
        <f t="shared" ref="S1027:S1090" si="100">LEFT(P1027,FIND("/",P1027)-1)</f>
        <v>music</v>
      </c>
      <c r="T1027" s="3" t="str">
        <f t="shared" ref="T1027:T1090" si="101">RIGHT(P1027,LEN(P1027)-FIND("/",P1027))</f>
        <v>electronic music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6"/>
        <v>42460.157592592594</v>
      </c>
      <c r="K1028">
        <v>1456480016</v>
      </c>
      <c r="L1028" s="9">
        <f t="shared" si="9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12">
        <f t="shared" si="98"/>
        <v>100</v>
      </c>
      <c r="R1028">
        <f t="shared" si="99"/>
        <v>41975.200000000004</v>
      </c>
      <c r="S1028" t="str">
        <f t="shared" si="100"/>
        <v>music</v>
      </c>
      <c r="T1028" s="3" t="str">
        <f t="shared" si="101"/>
        <v>electronic music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6"/>
        <v>41934.825775462959</v>
      </c>
      <c r="K1029">
        <v>1411433347</v>
      </c>
      <c r="L1029" s="9">
        <f t="shared" si="9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12">
        <f t="shared" si="98"/>
        <v>103</v>
      </c>
      <c r="R1029">
        <f t="shared" si="99"/>
        <v>7366.79</v>
      </c>
      <c r="S1029" t="str">
        <f t="shared" si="100"/>
        <v>music</v>
      </c>
      <c r="T1029" s="3" t="str">
        <f t="shared" si="101"/>
        <v>electronic music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6"/>
        <v>42800.624999999993</v>
      </c>
      <c r="K1030">
        <v>1484924605</v>
      </c>
      <c r="L1030" s="9">
        <f t="shared" si="9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12">
        <f t="shared" si="98"/>
        <v>117</v>
      </c>
      <c r="R1030">
        <f t="shared" si="99"/>
        <v>9730</v>
      </c>
      <c r="S1030" t="str">
        <f t="shared" si="100"/>
        <v>music</v>
      </c>
      <c r="T1030" s="3" t="str">
        <f t="shared" si="101"/>
        <v>electronic music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6"/>
        <v>42098.707638888889</v>
      </c>
      <c r="K1031">
        <v>1423501507</v>
      </c>
      <c r="L1031" s="9">
        <f t="shared" si="9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12">
        <f t="shared" si="98"/>
        <v>112</v>
      </c>
      <c r="R1031">
        <f t="shared" si="99"/>
        <v>11451.5</v>
      </c>
      <c r="S1031" t="str">
        <f t="shared" si="100"/>
        <v>music</v>
      </c>
      <c r="T1031" s="3" t="str">
        <f t="shared" si="101"/>
        <v>electronic music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6"/>
        <v>42625.274872685179</v>
      </c>
      <c r="K1032">
        <v>1472470549</v>
      </c>
      <c r="L1032" s="9">
        <f t="shared" si="9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12">
        <f t="shared" si="98"/>
        <v>342</v>
      </c>
      <c r="R1032">
        <f t="shared" si="99"/>
        <v>9009</v>
      </c>
      <c r="S1032" t="str">
        <f t="shared" si="100"/>
        <v>music</v>
      </c>
      <c r="T1032" s="3" t="str">
        <f t="shared" si="101"/>
        <v>electronic music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6"/>
        <v>42354.555671296293</v>
      </c>
      <c r="K1033">
        <v>1447698010</v>
      </c>
      <c r="L1033" s="9">
        <f t="shared" si="9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12">
        <f t="shared" si="98"/>
        <v>107</v>
      </c>
      <c r="R1033">
        <f t="shared" si="99"/>
        <v>8791</v>
      </c>
      <c r="S1033" t="str">
        <f t="shared" si="100"/>
        <v>music</v>
      </c>
      <c r="T1033" s="3" t="str">
        <f t="shared" si="101"/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6"/>
        <v>42544.458622685182</v>
      </c>
      <c r="K1034">
        <v>1464105625</v>
      </c>
      <c r="L1034" s="9">
        <f t="shared" si="9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12">
        <f t="shared" si="98"/>
        <v>108</v>
      </c>
      <c r="R1034">
        <f t="shared" si="99"/>
        <v>8299.42</v>
      </c>
      <c r="S1034" t="str">
        <f t="shared" si="100"/>
        <v>music</v>
      </c>
      <c r="T1034" s="3" t="str">
        <f t="shared" si="101"/>
        <v>electronic music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6"/>
        <v>42716.52407407407</v>
      </c>
      <c r="K1035">
        <v>1479144880</v>
      </c>
      <c r="L1035" s="9">
        <f t="shared" si="9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12">
        <f t="shared" si="98"/>
        <v>103</v>
      </c>
      <c r="R1035">
        <f t="shared" si="99"/>
        <v>3612.42</v>
      </c>
      <c r="S1035" t="str">
        <f t="shared" si="100"/>
        <v>music</v>
      </c>
      <c r="T1035" s="3" t="str">
        <f t="shared" si="101"/>
        <v>electronic music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6"/>
        <v>42586.957638888889</v>
      </c>
      <c r="K1036">
        <v>1467604804</v>
      </c>
      <c r="L1036" s="9">
        <f t="shared" si="9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12">
        <f t="shared" si="98"/>
        <v>130</v>
      </c>
      <c r="R1036">
        <f t="shared" si="99"/>
        <v>3933.0450000000001</v>
      </c>
      <c r="S1036" t="str">
        <f t="shared" si="100"/>
        <v>music</v>
      </c>
      <c r="T1036" s="3" t="str">
        <f t="shared" si="101"/>
        <v>electronic music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6"/>
        <v>42046.43310185185</v>
      </c>
      <c r="K1037">
        <v>1421076220</v>
      </c>
      <c r="L1037" s="9">
        <f t="shared" si="9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12">
        <f t="shared" si="98"/>
        <v>108</v>
      </c>
      <c r="R1037">
        <f t="shared" si="99"/>
        <v>5726.0450000000001</v>
      </c>
      <c r="S1037" t="str">
        <f t="shared" si="100"/>
        <v>music</v>
      </c>
      <c r="T1037" s="3" t="str">
        <f t="shared" si="101"/>
        <v>electronic music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6"/>
        <v>41281.125</v>
      </c>
      <c r="K1038">
        <v>1354790790</v>
      </c>
      <c r="L1038" s="9">
        <f t="shared" si="9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12">
        <f t="shared" si="98"/>
        <v>112</v>
      </c>
      <c r="R1038">
        <f t="shared" si="99"/>
        <v>5004.1100000000006</v>
      </c>
      <c r="S1038" t="str">
        <f t="shared" si="100"/>
        <v>music</v>
      </c>
      <c r="T1038" s="3" t="str">
        <f t="shared" si="101"/>
        <v>electronic music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6"/>
        <v>42141.999999999993</v>
      </c>
      <c r="K1039">
        <v>1429991062</v>
      </c>
      <c r="L1039" s="9">
        <f t="shared" si="9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12">
        <f t="shared" si="98"/>
        <v>102</v>
      </c>
      <c r="R1039">
        <f t="shared" si="99"/>
        <v>3038.61</v>
      </c>
      <c r="S1039" t="str">
        <f t="shared" si="100"/>
        <v>music</v>
      </c>
      <c r="T1039" s="3" t="str">
        <f t="shared" si="101"/>
        <v>electronic music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6"/>
        <v>42447.981747685182</v>
      </c>
      <c r="K1040">
        <v>1455773623</v>
      </c>
      <c r="L1040" s="9">
        <f t="shared" si="9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12">
        <f t="shared" si="98"/>
        <v>145</v>
      </c>
      <c r="R1040">
        <f t="shared" si="99"/>
        <v>1600.5</v>
      </c>
      <c r="S1040" t="str">
        <f t="shared" si="100"/>
        <v>music</v>
      </c>
      <c r="T1040" s="3" t="str">
        <f t="shared" si="101"/>
        <v>electronic music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6"/>
        <v>42717.124305555553</v>
      </c>
      <c r="K1041">
        <v>1479436646</v>
      </c>
      <c r="L1041" s="9">
        <f t="shared" si="9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12">
        <f t="shared" si="98"/>
        <v>128</v>
      </c>
      <c r="R1041">
        <f t="shared" si="99"/>
        <v>1410.5</v>
      </c>
      <c r="S1041" t="str">
        <f t="shared" si="100"/>
        <v>music</v>
      </c>
      <c r="T1041" s="3" t="str">
        <f t="shared" si="101"/>
        <v>electronic music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6"/>
        <v>42609.500104166662</v>
      </c>
      <c r="K1042">
        <v>1469725209</v>
      </c>
      <c r="L1042" s="9">
        <f t="shared" si="9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12">
        <f t="shared" si="98"/>
        <v>0</v>
      </c>
      <c r="R1042">
        <f t="shared" si="99"/>
        <v>445.5</v>
      </c>
      <c r="S1042" t="str">
        <f t="shared" si="100"/>
        <v>journalism</v>
      </c>
      <c r="T1042" s="3" t="str">
        <f t="shared" si="101"/>
        <v>audio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6"/>
        <v>41850.851759259254</v>
      </c>
      <c r="K1043">
        <v>1405041992</v>
      </c>
      <c r="L1043" s="9">
        <f t="shared" si="9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12">
        <f t="shared" si="98"/>
        <v>0</v>
      </c>
      <c r="R1043">
        <f t="shared" si="99"/>
        <v>125</v>
      </c>
      <c r="S1043" t="str">
        <f t="shared" si="100"/>
        <v>journalism</v>
      </c>
      <c r="T1043" s="3" t="str">
        <f t="shared" si="101"/>
        <v>audio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6"/>
        <v>41894.208333333328</v>
      </c>
      <c r="K1044">
        <v>1406824948</v>
      </c>
      <c r="L1044" s="9">
        <f t="shared" si="9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12">
        <f t="shared" si="98"/>
        <v>2</v>
      </c>
      <c r="R1044">
        <f t="shared" si="99"/>
        <v>5</v>
      </c>
      <c r="S1044" t="str">
        <f t="shared" si="100"/>
        <v>journalism</v>
      </c>
      <c r="T1044" s="3" t="str">
        <f t="shared" si="101"/>
        <v>audio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6"/>
        <v>42144.044618055552</v>
      </c>
      <c r="K1045">
        <v>1429509855</v>
      </c>
      <c r="L1045" s="9">
        <f t="shared" si="9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12">
        <f t="shared" si="98"/>
        <v>9</v>
      </c>
      <c r="R1045">
        <f t="shared" si="99"/>
        <v>4273.5</v>
      </c>
      <c r="S1045" t="str">
        <f t="shared" si="100"/>
        <v>journalism</v>
      </c>
      <c r="T1045" s="3" t="str">
        <f t="shared" si="101"/>
        <v>audio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6"/>
        <v>42068.643749999996</v>
      </c>
      <c r="K1046">
        <v>1420668801</v>
      </c>
      <c r="L1046" s="9">
        <f t="shared" si="9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12">
        <f t="shared" si="98"/>
        <v>0</v>
      </c>
      <c r="R1046">
        <f t="shared" si="99"/>
        <v>4271.5</v>
      </c>
      <c r="S1046" t="str">
        <f t="shared" si="100"/>
        <v>journalism</v>
      </c>
      <c r="T1046" s="3" t="str">
        <f t="shared" si="101"/>
        <v>audio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6"/>
        <v>41874.666087962956</v>
      </c>
      <c r="K1047">
        <v>1406235550</v>
      </c>
      <c r="L1047" s="9">
        <f t="shared" si="9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12">
        <f t="shared" si="98"/>
        <v>3</v>
      </c>
      <c r="R1047">
        <f t="shared" si="99"/>
        <v>136</v>
      </c>
      <c r="S1047" t="str">
        <f t="shared" si="100"/>
        <v>journalism</v>
      </c>
      <c r="T1047" s="3" t="str">
        <f t="shared" si="101"/>
        <v>audio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6"/>
        <v>42364.643055555549</v>
      </c>
      <c r="K1048">
        <v>1447273560</v>
      </c>
      <c r="L1048" s="9">
        <f t="shared" si="9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12">
        <f t="shared" si="98"/>
        <v>0</v>
      </c>
      <c r="R1048">
        <f t="shared" si="99"/>
        <v>133</v>
      </c>
      <c r="S1048" t="str">
        <f t="shared" si="100"/>
        <v>journalism</v>
      </c>
      <c r="T1048" s="3" t="str">
        <f t="shared" si="101"/>
        <v>audio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6"/>
        <v>41948.65179398148</v>
      </c>
      <c r="K1049">
        <v>1412624315</v>
      </c>
      <c r="L1049" s="9">
        <f t="shared" si="9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12">
        <f t="shared" si="98"/>
        <v>0</v>
      </c>
      <c r="R1049">
        <f t="shared" si="99"/>
        <v>0.5</v>
      </c>
      <c r="S1049" t="str">
        <f t="shared" si="100"/>
        <v>journalism</v>
      </c>
      <c r="T1049" s="3" t="str">
        <f t="shared" si="101"/>
        <v>audio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6"/>
        <v>42637.844780092586</v>
      </c>
      <c r="K1050">
        <v>1471310189</v>
      </c>
      <c r="L1050" s="9">
        <f t="shared" si="9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12">
        <f t="shared" si="98"/>
        <v>1</v>
      </c>
      <c r="R1050">
        <f t="shared" si="99"/>
        <v>106.5</v>
      </c>
      <c r="S1050" t="str">
        <f t="shared" si="100"/>
        <v>journalism</v>
      </c>
      <c r="T1050" s="3" t="str">
        <f t="shared" si="101"/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6"/>
        <v>42412.222743055558</v>
      </c>
      <c r="K1051">
        <v>1452680445</v>
      </c>
      <c r="L1051" s="9">
        <f t="shared" si="9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12">
        <f t="shared" si="98"/>
        <v>0</v>
      </c>
      <c r="R1051">
        <f t="shared" si="99"/>
        <v>106</v>
      </c>
      <c r="S1051" t="str">
        <f t="shared" si="100"/>
        <v>journalism</v>
      </c>
      <c r="T1051" s="3" t="str">
        <f t="shared" si="101"/>
        <v>audio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6"/>
        <v>42261.588854166665</v>
      </c>
      <c r="K1052">
        <v>1439665677</v>
      </c>
      <c r="L1052" s="9">
        <f t="shared" si="9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12">
        <f t="shared" si="98"/>
        <v>0</v>
      </c>
      <c r="R1052">
        <f t="shared" si="99"/>
        <v>0</v>
      </c>
      <c r="S1052" t="str">
        <f t="shared" si="100"/>
        <v>journalism</v>
      </c>
      <c r="T1052" s="3" t="str">
        <f t="shared" si="101"/>
        <v>audio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6"/>
        <v>41877.805844907409</v>
      </c>
      <c r="K1053">
        <v>1406679625</v>
      </c>
      <c r="L1053" s="9">
        <f t="shared" si="9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12">
        <f t="shared" si="98"/>
        <v>0</v>
      </c>
      <c r="R1053">
        <f t="shared" si="99"/>
        <v>0</v>
      </c>
      <c r="S1053" t="str">
        <f t="shared" si="100"/>
        <v>journalism</v>
      </c>
      <c r="T1053" s="3" t="str">
        <f t="shared" si="101"/>
        <v>audio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6"/>
        <v>42527.631249999999</v>
      </c>
      <c r="K1054">
        <v>1461438495</v>
      </c>
      <c r="L1054" s="9">
        <f t="shared" si="9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12">
        <f t="shared" si="98"/>
        <v>0</v>
      </c>
      <c r="R1054">
        <f t="shared" si="99"/>
        <v>0</v>
      </c>
      <c r="S1054" t="str">
        <f t="shared" si="100"/>
        <v>journalism</v>
      </c>
      <c r="T1054" s="3" t="str">
        <f t="shared" si="101"/>
        <v>audio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6"/>
        <v>42799.964490740742</v>
      </c>
      <c r="K1055">
        <v>1486613332</v>
      </c>
      <c r="L1055" s="9">
        <f t="shared" si="9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12">
        <f t="shared" si="98"/>
        <v>1</v>
      </c>
      <c r="R1055">
        <f t="shared" si="99"/>
        <v>7.5</v>
      </c>
      <c r="S1055" t="str">
        <f t="shared" si="100"/>
        <v>journalism</v>
      </c>
      <c r="T1055" s="3" t="str">
        <f t="shared" si="101"/>
        <v>audio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6"/>
        <v>41861.708333333328</v>
      </c>
      <c r="K1056">
        <v>1405110399</v>
      </c>
      <c r="L1056" s="9">
        <f t="shared" si="9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12">
        <f t="shared" si="98"/>
        <v>0</v>
      </c>
      <c r="R1056">
        <f t="shared" si="99"/>
        <v>7.5</v>
      </c>
      <c r="S1056" t="str">
        <f t="shared" si="100"/>
        <v>journalism</v>
      </c>
      <c r="T1056" s="3" t="str">
        <f t="shared" si="101"/>
        <v>audio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6"/>
        <v>42436.784085648142</v>
      </c>
      <c r="K1057">
        <v>1454802545</v>
      </c>
      <c r="L1057" s="9">
        <f t="shared" si="9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12">
        <f t="shared" si="98"/>
        <v>0</v>
      </c>
      <c r="R1057">
        <f t="shared" si="99"/>
        <v>0</v>
      </c>
      <c r="S1057" t="str">
        <f t="shared" si="100"/>
        <v>journalism</v>
      </c>
      <c r="T1057" s="3" t="str">
        <f t="shared" si="101"/>
        <v>audio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6"/>
        <v>42118.469641203701</v>
      </c>
      <c r="K1058">
        <v>1424711777</v>
      </c>
      <c r="L1058" s="9">
        <f t="shared" si="9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12">
        <f t="shared" si="98"/>
        <v>0</v>
      </c>
      <c r="R1058">
        <f t="shared" si="99"/>
        <v>0</v>
      </c>
      <c r="S1058" t="str">
        <f t="shared" si="100"/>
        <v>journalism</v>
      </c>
      <c r="T1058" s="3" t="str">
        <f t="shared" si="101"/>
        <v>audio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6"/>
        <v>42708.704664351848</v>
      </c>
      <c r="K1059">
        <v>1478292883</v>
      </c>
      <c r="L1059" s="9">
        <f t="shared" si="9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12">
        <f t="shared" si="98"/>
        <v>0</v>
      </c>
      <c r="R1059">
        <f t="shared" si="99"/>
        <v>0</v>
      </c>
      <c r="S1059" t="str">
        <f t="shared" si="100"/>
        <v>journalism</v>
      </c>
      <c r="T1059" s="3" t="str">
        <f t="shared" si="101"/>
        <v>audio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6"/>
        <v>42088.791666666664</v>
      </c>
      <c r="K1060">
        <v>1423777043</v>
      </c>
      <c r="L1060" s="9">
        <f t="shared" si="9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12">
        <f t="shared" si="98"/>
        <v>0</v>
      </c>
      <c r="R1060">
        <f t="shared" si="99"/>
        <v>0</v>
      </c>
      <c r="S1060" t="str">
        <f t="shared" si="100"/>
        <v>journalism</v>
      </c>
      <c r="T1060" s="3" t="str">
        <f t="shared" si="101"/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6"/>
        <v>42076.54</v>
      </c>
      <c r="K1061">
        <v>1423681056</v>
      </c>
      <c r="L1061" s="9">
        <f t="shared" si="9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12">
        <f t="shared" si="98"/>
        <v>0</v>
      </c>
      <c r="R1061">
        <f t="shared" si="99"/>
        <v>0</v>
      </c>
      <c r="S1061" t="str">
        <f t="shared" si="100"/>
        <v>journalism</v>
      </c>
      <c r="T1061" s="3" t="str">
        <f t="shared" si="101"/>
        <v>audio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6"/>
        <v>42109.704780092587</v>
      </c>
      <c r="K1062">
        <v>1426542893</v>
      </c>
      <c r="L1062" s="9">
        <f t="shared" si="9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12">
        <f t="shared" si="98"/>
        <v>1</v>
      </c>
      <c r="R1062">
        <f t="shared" si="99"/>
        <v>25</v>
      </c>
      <c r="S1062" t="str">
        <f t="shared" si="100"/>
        <v>journalism</v>
      </c>
      <c r="T1062" s="3" t="str">
        <f t="shared" si="101"/>
        <v>audio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6"/>
        <v>42491.833333333336</v>
      </c>
      <c r="K1063">
        <v>1456987108</v>
      </c>
      <c r="L1063" s="9">
        <f t="shared" si="9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12">
        <f t="shared" si="98"/>
        <v>0</v>
      </c>
      <c r="R1063">
        <f t="shared" si="99"/>
        <v>25</v>
      </c>
      <c r="S1063" t="str">
        <f t="shared" si="100"/>
        <v>journalism</v>
      </c>
      <c r="T1063" s="3" t="str">
        <f t="shared" si="101"/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6"/>
        <v>42563.598854166667</v>
      </c>
      <c r="K1064">
        <v>1467746541</v>
      </c>
      <c r="L1064" s="9">
        <f t="shared" si="9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12">
        <f t="shared" si="98"/>
        <v>95</v>
      </c>
      <c r="R1064">
        <f t="shared" si="99"/>
        <v>95</v>
      </c>
      <c r="S1064" t="str">
        <f t="shared" si="100"/>
        <v>journalism</v>
      </c>
      <c r="T1064" s="3" t="str">
        <f t="shared" si="101"/>
        <v>audio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6"/>
        <v>42612.822476851848</v>
      </c>
      <c r="K1065">
        <v>1470012262</v>
      </c>
      <c r="L1065" s="9">
        <f t="shared" si="9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12">
        <f t="shared" si="98"/>
        <v>0</v>
      </c>
      <c r="R1065">
        <f t="shared" si="99"/>
        <v>95</v>
      </c>
      <c r="S1065" t="str">
        <f t="shared" si="100"/>
        <v>journalism</v>
      </c>
      <c r="T1065" s="3" t="str">
        <f t="shared" si="101"/>
        <v>audio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6"/>
        <v>41462.019710648143</v>
      </c>
      <c r="K1066">
        <v>1369286903</v>
      </c>
      <c r="L1066" s="9">
        <f t="shared" si="9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12">
        <f t="shared" si="98"/>
        <v>9</v>
      </c>
      <c r="R1066">
        <f t="shared" si="99"/>
        <v>4038.5</v>
      </c>
      <c r="S1066" t="str">
        <f t="shared" si="100"/>
        <v>games</v>
      </c>
      <c r="T1066" s="3" t="str">
        <f t="shared" si="101"/>
        <v>video games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6"/>
        <v>41689.172708333332</v>
      </c>
      <c r="K1067">
        <v>1390381722</v>
      </c>
      <c r="L1067" s="9">
        <f t="shared" si="9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12">
        <f t="shared" si="98"/>
        <v>3</v>
      </c>
      <c r="R1067">
        <f t="shared" si="99"/>
        <v>4079</v>
      </c>
      <c r="S1067" t="str">
        <f t="shared" si="100"/>
        <v>games</v>
      </c>
      <c r="T1067" s="3" t="str">
        <f t="shared" si="101"/>
        <v>video games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6"/>
        <v>41490.754421296289</v>
      </c>
      <c r="K1068">
        <v>1371769582</v>
      </c>
      <c r="L1068" s="9">
        <f t="shared" si="9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12">
        <f t="shared" si="98"/>
        <v>3</v>
      </c>
      <c r="R1068">
        <f t="shared" si="99"/>
        <v>2566</v>
      </c>
      <c r="S1068" t="str">
        <f t="shared" si="100"/>
        <v>games</v>
      </c>
      <c r="T1068" s="3" t="str">
        <f t="shared" si="101"/>
        <v>video games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6"/>
        <v>41629.647349537037</v>
      </c>
      <c r="K1069">
        <v>1385065931</v>
      </c>
      <c r="L1069" s="9">
        <f t="shared" si="9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12">
        <f t="shared" si="98"/>
        <v>26</v>
      </c>
      <c r="R1069">
        <f t="shared" si="99"/>
        <v>2590.5</v>
      </c>
      <c r="S1069" t="str">
        <f t="shared" si="100"/>
        <v>games</v>
      </c>
      <c r="T1069" s="3" t="str">
        <f t="shared" si="101"/>
        <v>video games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6"/>
        <v>42470.121111111112</v>
      </c>
      <c r="K1070">
        <v>1457686464</v>
      </c>
      <c r="L1070" s="9">
        <f t="shared" si="9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12">
        <f t="shared" si="98"/>
        <v>0</v>
      </c>
      <c r="R1070">
        <f t="shared" si="99"/>
        <v>87.5</v>
      </c>
      <c r="S1070" t="str">
        <f t="shared" si="100"/>
        <v>games</v>
      </c>
      <c r="T1070" s="3" t="str">
        <f t="shared" si="101"/>
        <v>video games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6"/>
        <v>41604.06318287037</v>
      </c>
      <c r="K1071">
        <v>1382679059</v>
      </c>
      <c r="L1071" s="9">
        <f t="shared" si="9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12">
        <f t="shared" si="98"/>
        <v>39</v>
      </c>
      <c r="R1071">
        <f t="shared" si="99"/>
        <v>447.5</v>
      </c>
      <c r="S1071" t="str">
        <f t="shared" si="100"/>
        <v>games</v>
      </c>
      <c r="T1071" s="3" t="str">
        <f t="shared" si="101"/>
        <v>video games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6"/>
        <v>41182.803495370368</v>
      </c>
      <c r="K1072">
        <v>1347322622</v>
      </c>
      <c r="L1072" s="9">
        <f t="shared" si="9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12">
        <f t="shared" si="98"/>
        <v>1</v>
      </c>
      <c r="R1072">
        <f t="shared" si="99"/>
        <v>460</v>
      </c>
      <c r="S1072" t="str">
        <f t="shared" si="100"/>
        <v>games</v>
      </c>
      <c r="T1072" s="3" t="str">
        <f t="shared" si="101"/>
        <v>video games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6"/>
        <v>42325.586724537039</v>
      </c>
      <c r="K1073">
        <v>1445191493</v>
      </c>
      <c r="L1073" s="9">
        <f t="shared" si="9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12">
        <f t="shared" si="98"/>
        <v>0</v>
      </c>
      <c r="R1073">
        <f t="shared" si="99"/>
        <v>35</v>
      </c>
      <c r="S1073" t="str">
        <f t="shared" si="100"/>
        <v>games</v>
      </c>
      <c r="T1073" s="3" t="str">
        <f t="shared" si="101"/>
        <v>video games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6"/>
        <v>41675.623807870368</v>
      </c>
      <c r="K1074">
        <v>1389038297</v>
      </c>
      <c r="L1074" s="9">
        <f t="shared" si="9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12">
        <f t="shared" si="98"/>
        <v>0</v>
      </c>
      <c r="R1074">
        <f t="shared" si="99"/>
        <v>25.5</v>
      </c>
      <c r="S1074" t="str">
        <f t="shared" si="100"/>
        <v>games</v>
      </c>
      <c r="T1074" s="3" t="str">
        <f t="shared" si="101"/>
        <v>video games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6"/>
        <v>40832.756261574068</v>
      </c>
      <c r="K1075">
        <v>1316214541</v>
      </c>
      <c r="L1075" s="9">
        <f t="shared" si="9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12">
        <f t="shared" si="98"/>
        <v>1</v>
      </c>
      <c r="R1075">
        <f t="shared" si="99"/>
        <v>30.5</v>
      </c>
      <c r="S1075" t="str">
        <f t="shared" si="100"/>
        <v>games</v>
      </c>
      <c r="T1075" s="3" t="str">
        <f t="shared" si="101"/>
        <v>video games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6"/>
        <v>41642.964641203704</v>
      </c>
      <c r="K1076">
        <v>1386216545</v>
      </c>
      <c r="L1076" s="9">
        <f t="shared" si="9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12">
        <f t="shared" si="98"/>
        <v>6</v>
      </c>
      <c r="R1076">
        <f t="shared" si="99"/>
        <v>1708.5</v>
      </c>
      <c r="S1076" t="str">
        <f t="shared" si="100"/>
        <v>games</v>
      </c>
      <c r="T1076" s="3" t="str">
        <f t="shared" si="101"/>
        <v>video games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6"/>
        <v>41035.695787037032</v>
      </c>
      <c r="K1077">
        <v>1333748516</v>
      </c>
      <c r="L1077" s="9">
        <f t="shared" si="9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12">
        <f t="shared" si="98"/>
        <v>5</v>
      </c>
      <c r="R1077">
        <f t="shared" si="99"/>
        <v>1726</v>
      </c>
      <c r="S1077" t="str">
        <f t="shared" si="100"/>
        <v>games</v>
      </c>
      <c r="T1077" s="3" t="str">
        <f t="shared" si="101"/>
        <v>video games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6"/>
        <v>41893.169560185182</v>
      </c>
      <c r="K1078">
        <v>1405674250</v>
      </c>
      <c r="L1078" s="9">
        <f t="shared" si="9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12">
        <f t="shared" si="98"/>
        <v>63</v>
      </c>
      <c r="R1078">
        <f t="shared" si="99"/>
        <v>23559.5</v>
      </c>
      <c r="S1078" t="str">
        <f t="shared" si="100"/>
        <v>games</v>
      </c>
      <c r="T1078" s="3" t="str">
        <f t="shared" si="101"/>
        <v>video games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6"/>
        <v>42382.958460648144</v>
      </c>
      <c r="K1079">
        <v>1450152011</v>
      </c>
      <c r="L1079" s="9">
        <f t="shared" si="9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12">
        <f t="shared" si="98"/>
        <v>29</v>
      </c>
      <c r="R1079">
        <f t="shared" si="99"/>
        <v>27209</v>
      </c>
      <c r="S1079" t="str">
        <f t="shared" si="100"/>
        <v>games</v>
      </c>
      <c r="T1079" s="3" t="str">
        <f t="shared" si="101"/>
        <v>video games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6"/>
        <v>40745.987511574072</v>
      </c>
      <c r="K1080">
        <v>1307421721</v>
      </c>
      <c r="L1080" s="9">
        <f t="shared" si="9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12">
        <f t="shared" si="98"/>
        <v>8</v>
      </c>
      <c r="R1080">
        <f t="shared" si="99"/>
        <v>3694.5</v>
      </c>
      <c r="S1080" t="str">
        <f t="shared" si="100"/>
        <v>games</v>
      </c>
      <c r="T1080" s="3" t="str">
        <f t="shared" si="101"/>
        <v>video games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6"/>
        <v>42504.358055555553</v>
      </c>
      <c r="K1081">
        <v>1461072936</v>
      </c>
      <c r="L1081" s="9">
        <f t="shared" si="9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12">
        <f t="shared" si="98"/>
        <v>3</v>
      </c>
      <c r="R1081">
        <f t="shared" si="99"/>
        <v>361.5</v>
      </c>
      <c r="S1081" t="str">
        <f t="shared" si="100"/>
        <v>games</v>
      </c>
      <c r="T1081" s="3" t="str">
        <f t="shared" si="101"/>
        <v>video games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6"/>
        <v>41769.929780092592</v>
      </c>
      <c r="K1082">
        <v>1397186333</v>
      </c>
      <c r="L1082" s="9">
        <f t="shared" si="9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12">
        <f t="shared" si="98"/>
        <v>9</v>
      </c>
      <c r="R1082">
        <f t="shared" si="99"/>
        <v>1249.5</v>
      </c>
      <c r="S1082" t="str">
        <f t="shared" si="100"/>
        <v>games</v>
      </c>
      <c r="T1082" s="3" t="str">
        <f t="shared" si="101"/>
        <v>video games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6"/>
        <v>42032.718657407408</v>
      </c>
      <c r="K1083">
        <v>1419891292</v>
      </c>
      <c r="L1083" s="9">
        <f t="shared" si="9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12">
        <f t="shared" si="98"/>
        <v>0</v>
      </c>
      <c r="R1083">
        <f t="shared" si="99"/>
        <v>916.5</v>
      </c>
      <c r="S1083" t="str">
        <f t="shared" si="100"/>
        <v>games</v>
      </c>
      <c r="T1083" s="3" t="str">
        <f t="shared" si="101"/>
        <v>video games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6"/>
        <v>41131.697777777772</v>
      </c>
      <c r="K1084">
        <v>1342043088</v>
      </c>
      <c r="L1084" s="9">
        <f t="shared" si="9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12">
        <f t="shared" si="98"/>
        <v>1</v>
      </c>
      <c r="R1084">
        <f t="shared" si="99"/>
        <v>34</v>
      </c>
      <c r="S1084" t="str">
        <f t="shared" si="100"/>
        <v>games</v>
      </c>
      <c r="T1084" s="3" t="str">
        <f t="shared" si="101"/>
        <v>video games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6"/>
        <v>41853.451192129629</v>
      </c>
      <c r="K1085">
        <v>1401810583</v>
      </c>
      <c r="L1085" s="9">
        <f t="shared" si="9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12">
        <f t="shared" si="98"/>
        <v>1</v>
      </c>
      <c r="R1085">
        <f t="shared" si="99"/>
        <v>233</v>
      </c>
      <c r="S1085" t="str">
        <f t="shared" si="100"/>
        <v>games</v>
      </c>
      <c r="T1085" s="3" t="str">
        <f t="shared" si="101"/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6"/>
        <v>41859.703749999993</v>
      </c>
      <c r="K1086">
        <v>1404942804</v>
      </c>
      <c r="L1086" s="9">
        <f t="shared" si="9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12">
        <f t="shared" si="98"/>
        <v>0</v>
      </c>
      <c r="R1086">
        <f t="shared" si="99"/>
        <v>205</v>
      </c>
      <c r="S1086" t="str">
        <f t="shared" si="100"/>
        <v>games</v>
      </c>
      <c r="T1086" s="3" t="str">
        <f t="shared" si="101"/>
        <v>video games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6"/>
        <v>42443.421006944445</v>
      </c>
      <c r="K1087">
        <v>1455379575</v>
      </c>
      <c r="L1087" s="9">
        <f t="shared" si="9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12">
        <f t="shared" si="98"/>
        <v>3</v>
      </c>
      <c r="R1087">
        <f t="shared" si="99"/>
        <v>513</v>
      </c>
      <c r="S1087" t="str">
        <f t="shared" si="100"/>
        <v>games</v>
      </c>
      <c r="T1087" s="3" t="str">
        <f t="shared" si="101"/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6"/>
        <v>41875.658460648148</v>
      </c>
      <c r="K1088">
        <v>1406321291</v>
      </c>
      <c r="L1088" s="9">
        <f t="shared" si="9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12">
        <f t="shared" si="98"/>
        <v>0</v>
      </c>
      <c r="R1088">
        <f t="shared" si="99"/>
        <v>520.5</v>
      </c>
      <c r="S1088" t="str">
        <f t="shared" si="100"/>
        <v>games</v>
      </c>
      <c r="T1088" s="3" t="str">
        <f t="shared" si="101"/>
        <v>video games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6"/>
        <v>41805.505636574067</v>
      </c>
      <c r="K1089">
        <v>1400260087</v>
      </c>
      <c r="L1089" s="9">
        <f t="shared" si="9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12">
        <f t="shared" si="98"/>
        <v>0</v>
      </c>
      <c r="R1089">
        <f t="shared" si="99"/>
        <v>7.5</v>
      </c>
      <c r="S1089" t="str">
        <f t="shared" si="100"/>
        <v>games</v>
      </c>
      <c r="T1089" s="3" t="str">
        <f t="shared" si="101"/>
        <v>video games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6"/>
        <v>41753.591053240736</v>
      </c>
      <c r="K1090">
        <v>1395774667</v>
      </c>
      <c r="L1090" s="9">
        <f t="shared" si="9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12">
        <f t="shared" si="98"/>
        <v>14</v>
      </c>
      <c r="R1090">
        <f t="shared" si="99"/>
        <v>3191.17</v>
      </c>
      <c r="S1090" t="str">
        <f t="shared" si="100"/>
        <v>games</v>
      </c>
      <c r="T1090" s="3" t="str">
        <f t="shared" si="101"/>
        <v>video games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2">(I1091/86400)+25569+(-5/24)</f>
        <v>42180.981192129628</v>
      </c>
      <c r="K1091">
        <v>1432701175</v>
      </c>
      <c r="L1091" s="9">
        <f t="shared" ref="L1091:L1154" si="103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12">
        <f t="shared" ref="Q1091:Q1154" si="104">ROUND(E1091/D1091*100,0)</f>
        <v>8</v>
      </c>
      <c r="R1091">
        <f t="shared" ref="R1091:R1154" si="105">AVERAGE(E1090:E1091)</f>
        <v>3778.17</v>
      </c>
      <c r="S1091" t="str">
        <f t="shared" ref="S1091:S1154" si="106">LEFT(P1091,FIND("/",P1091)-1)</f>
        <v>games</v>
      </c>
      <c r="T1091" s="3" t="str">
        <f t="shared" ref="T1091:T1154" si="107">RIGHT(P1091,LEN(P1091)-FIND("/",P1091))</f>
        <v>video games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2"/>
        <v>42152.977465277778</v>
      </c>
      <c r="K1092">
        <v>1430281653</v>
      </c>
      <c r="L1092" s="9">
        <f t="shared" si="10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12">
        <f t="shared" si="104"/>
        <v>0</v>
      </c>
      <c r="R1092">
        <f t="shared" si="105"/>
        <v>589.5</v>
      </c>
      <c r="S1092" t="str">
        <f t="shared" si="106"/>
        <v>games</v>
      </c>
      <c r="T1092" s="3" t="str">
        <f t="shared" si="107"/>
        <v>video games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2"/>
        <v>42470.570277777777</v>
      </c>
      <c r="K1093">
        <v>1457725272</v>
      </c>
      <c r="L1093" s="9">
        <f t="shared" si="10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12">
        <f t="shared" si="104"/>
        <v>13</v>
      </c>
      <c r="R1093">
        <f t="shared" si="105"/>
        <v>15</v>
      </c>
      <c r="S1093" t="str">
        <f t="shared" si="106"/>
        <v>games</v>
      </c>
      <c r="T1093" s="3" t="str">
        <f t="shared" si="107"/>
        <v>video games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2"/>
        <v>41279.817569444444</v>
      </c>
      <c r="K1094">
        <v>1354840638</v>
      </c>
      <c r="L1094" s="9">
        <f t="shared" si="10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12">
        <f t="shared" si="104"/>
        <v>1</v>
      </c>
      <c r="R1094">
        <f t="shared" si="105"/>
        <v>23</v>
      </c>
      <c r="S1094" t="str">
        <f t="shared" si="106"/>
        <v>games</v>
      </c>
      <c r="T1094" s="3" t="str">
        <f t="shared" si="107"/>
        <v>video games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2"/>
        <v>42411.765474537031</v>
      </c>
      <c r="K1095">
        <v>1453936937</v>
      </c>
      <c r="L1095" s="9">
        <f t="shared" si="10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12">
        <f t="shared" si="104"/>
        <v>14</v>
      </c>
      <c r="R1095">
        <f t="shared" si="105"/>
        <v>31.625</v>
      </c>
      <c r="S1095" t="str">
        <f t="shared" si="106"/>
        <v>games</v>
      </c>
      <c r="T1095" s="3" t="str">
        <f t="shared" si="107"/>
        <v>video games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2"/>
        <v>40825.505011574074</v>
      </c>
      <c r="K1096">
        <v>1315588033</v>
      </c>
      <c r="L1096" s="9">
        <f t="shared" si="103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12">
        <f t="shared" si="104"/>
        <v>18</v>
      </c>
      <c r="R1096">
        <f t="shared" si="105"/>
        <v>1668.13</v>
      </c>
      <c r="S1096" t="str">
        <f t="shared" si="106"/>
        <v>games</v>
      </c>
      <c r="T1096" s="3" t="str">
        <f t="shared" si="107"/>
        <v>video games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2"/>
        <v>41516.328935185185</v>
      </c>
      <c r="K1097">
        <v>1375275220</v>
      </c>
      <c r="L1097" s="9">
        <f t="shared" si="10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12">
        <f t="shared" si="104"/>
        <v>5</v>
      </c>
      <c r="R1097">
        <f t="shared" si="105"/>
        <v>14234.005000000001</v>
      </c>
      <c r="S1097" t="str">
        <f t="shared" si="106"/>
        <v>games</v>
      </c>
      <c r="T1097" s="3" t="str">
        <f t="shared" si="107"/>
        <v>video games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2"/>
        <v>41915.9375</v>
      </c>
      <c r="K1098">
        <v>1409747154</v>
      </c>
      <c r="L1098" s="9">
        <f t="shared" si="10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12">
        <f t="shared" si="104"/>
        <v>18</v>
      </c>
      <c r="R1098">
        <f t="shared" si="105"/>
        <v>13663</v>
      </c>
      <c r="S1098" t="str">
        <f t="shared" si="106"/>
        <v>games</v>
      </c>
      <c r="T1098" s="3" t="str">
        <f t="shared" si="107"/>
        <v>video games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2"/>
        <v>41700.584224537037</v>
      </c>
      <c r="K1099">
        <v>1390330877</v>
      </c>
      <c r="L1099" s="9">
        <f t="shared" si="10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12">
        <f t="shared" si="104"/>
        <v>0</v>
      </c>
      <c r="R1099">
        <f t="shared" si="105"/>
        <v>1099.5</v>
      </c>
      <c r="S1099" t="str">
        <f t="shared" si="106"/>
        <v>games</v>
      </c>
      <c r="T1099" s="3" t="str">
        <f t="shared" si="107"/>
        <v>video games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2"/>
        <v>41742.554340277777</v>
      </c>
      <c r="K1100">
        <v>1394821095</v>
      </c>
      <c r="L1100" s="9">
        <f t="shared" si="10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12">
        <f t="shared" si="104"/>
        <v>7</v>
      </c>
      <c r="R1100">
        <f t="shared" si="105"/>
        <v>925</v>
      </c>
      <c r="S1100" t="str">
        <f t="shared" si="106"/>
        <v>games</v>
      </c>
      <c r="T1100" s="3" t="str">
        <f t="shared" si="107"/>
        <v>video games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2"/>
        <v>42137.628101851849</v>
      </c>
      <c r="K1101">
        <v>1428955468</v>
      </c>
      <c r="L1101" s="9">
        <f t="shared" si="10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12">
        <f t="shared" si="104"/>
        <v>1</v>
      </c>
      <c r="R1101">
        <f t="shared" si="105"/>
        <v>914</v>
      </c>
      <c r="S1101" t="str">
        <f t="shared" si="106"/>
        <v>games</v>
      </c>
      <c r="T1101" s="3" t="str">
        <f t="shared" si="107"/>
        <v>video games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2"/>
        <v>42413.902442129627</v>
      </c>
      <c r="K1102">
        <v>1452825571</v>
      </c>
      <c r="L1102" s="9">
        <f t="shared" si="10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12">
        <f t="shared" si="104"/>
        <v>3</v>
      </c>
      <c r="R1102">
        <f t="shared" si="105"/>
        <v>62.5</v>
      </c>
      <c r="S1102" t="str">
        <f t="shared" si="106"/>
        <v>games</v>
      </c>
      <c r="T1102" s="3" t="str">
        <f t="shared" si="107"/>
        <v>video games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2"/>
        <v>42565.549999999996</v>
      </c>
      <c r="K1103">
        <v>1466188338</v>
      </c>
      <c r="L1103" s="9">
        <f t="shared" si="10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12">
        <f t="shared" si="104"/>
        <v>0</v>
      </c>
      <c r="R1103">
        <f t="shared" si="105"/>
        <v>70.5</v>
      </c>
      <c r="S1103" t="str">
        <f t="shared" si="106"/>
        <v>games</v>
      </c>
      <c r="T1103" s="3" t="str">
        <f t="shared" si="107"/>
        <v>video games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2"/>
        <v>41617.040972222218</v>
      </c>
      <c r="K1104">
        <v>1383095125</v>
      </c>
      <c r="L1104" s="9">
        <f t="shared" si="10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12">
        <f t="shared" si="104"/>
        <v>5</v>
      </c>
      <c r="R1104">
        <f t="shared" si="105"/>
        <v>233</v>
      </c>
      <c r="S1104" t="str">
        <f t="shared" si="106"/>
        <v>games</v>
      </c>
      <c r="T1104" s="3" t="str">
        <f t="shared" si="107"/>
        <v>video games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2"/>
        <v>42539.013773148145</v>
      </c>
      <c r="K1105">
        <v>1461043190</v>
      </c>
      <c r="L1105" s="9">
        <f t="shared" si="10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12">
        <f t="shared" si="104"/>
        <v>2</v>
      </c>
      <c r="R1105">
        <f t="shared" si="105"/>
        <v>334</v>
      </c>
      <c r="S1105" t="str">
        <f t="shared" si="106"/>
        <v>games</v>
      </c>
      <c r="T1105" s="3" t="str">
        <f t="shared" si="107"/>
        <v>video games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2"/>
        <v>41801.201631944445</v>
      </c>
      <c r="K1106">
        <v>1399888221</v>
      </c>
      <c r="L1106" s="9">
        <f t="shared" si="10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12">
        <f t="shared" si="104"/>
        <v>5</v>
      </c>
      <c r="R1106">
        <f t="shared" si="105"/>
        <v>1607</v>
      </c>
      <c r="S1106" t="str">
        <f t="shared" si="106"/>
        <v>games</v>
      </c>
      <c r="T1106" s="3" t="str">
        <f t="shared" si="107"/>
        <v>video games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2"/>
        <v>41721.885729166665</v>
      </c>
      <c r="K1107">
        <v>1393038927</v>
      </c>
      <c r="L1107" s="9">
        <f t="shared" si="10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12">
        <f t="shared" si="104"/>
        <v>0</v>
      </c>
      <c r="R1107">
        <f t="shared" si="105"/>
        <v>2201</v>
      </c>
      <c r="S1107" t="str">
        <f t="shared" si="106"/>
        <v>games</v>
      </c>
      <c r="T1107" s="3" t="str">
        <f t="shared" si="107"/>
        <v>video games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2"/>
        <v>41003.490451388883</v>
      </c>
      <c r="K1108">
        <v>1330969575</v>
      </c>
      <c r="L1108" s="9">
        <f t="shared" si="10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12">
        <f t="shared" si="104"/>
        <v>41</v>
      </c>
      <c r="R1108">
        <f t="shared" si="105"/>
        <v>798</v>
      </c>
      <c r="S1108" t="str">
        <f t="shared" si="106"/>
        <v>games</v>
      </c>
      <c r="T1108" s="3" t="str">
        <f t="shared" si="107"/>
        <v>video games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2"/>
        <v>41843.653055555551</v>
      </c>
      <c r="K1109">
        <v>1403556024</v>
      </c>
      <c r="L1109" s="9">
        <f t="shared" si="10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12">
        <f t="shared" si="104"/>
        <v>0</v>
      </c>
      <c r="R1109">
        <f t="shared" si="105"/>
        <v>82.5</v>
      </c>
      <c r="S1109" t="str">
        <f t="shared" si="106"/>
        <v>games</v>
      </c>
      <c r="T1109" s="3" t="str">
        <f t="shared" si="107"/>
        <v>video games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2"/>
        <v>41012.386979166666</v>
      </c>
      <c r="K1110">
        <v>1329146235</v>
      </c>
      <c r="L1110" s="9">
        <f t="shared" si="10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12">
        <f t="shared" si="104"/>
        <v>3</v>
      </c>
      <c r="R1110">
        <f t="shared" si="105"/>
        <v>366.25</v>
      </c>
      <c r="S1110" t="str">
        <f t="shared" si="106"/>
        <v>games</v>
      </c>
      <c r="T1110" s="3" t="str">
        <f t="shared" si="107"/>
        <v>video games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2"/>
        <v>42692.5855324074</v>
      </c>
      <c r="K1111">
        <v>1476900190</v>
      </c>
      <c r="L1111" s="9">
        <f t="shared" si="10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12">
        <f t="shared" si="104"/>
        <v>0</v>
      </c>
      <c r="R1111">
        <f t="shared" si="105"/>
        <v>388.75</v>
      </c>
      <c r="S1111" t="str">
        <f t="shared" si="106"/>
        <v>games</v>
      </c>
      <c r="T1111" s="3" t="str">
        <f t="shared" si="107"/>
        <v>video games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2"/>
        <v>41250.72479166666</v>
      </c>
      <c r="K1112">
        <v>1352327022</v>
      </c>
      <c r="L1112" s="9">
        <f t="shared" si="10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12">
        <f t="shared" si="104"/>
        <v>1</v>
      </c>
      <c r="R1112">
        <f t="shared" si="105"/>
        <v>150</v>
      </c>
      <c r="S1112" t="str">
        <f t="shared" si="106"/>
        <v>games</v>
      </c>
      <c r="T1112" s="3" t="str">
        <f t="shared" si="107"/>
        <v>video games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2"/>
        <v>42376.995254629626</v>
      </c>
      <c r="K1113">
        <v>1449636790</v>
      </c>
      <c r="L1113" s="9">
        <f t="shared" si="103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12">
        <f t="shared" si="104"/>
        <v>0</v>
      </c>
      <c r="R1113">
        <f t="shared" si="105"/>
        <v>128</v>
      </c>
      <c r="S1113" t="str">
        <f t="shared" si="106"/>
        <v>games</v>
      </c>
      <c r="T1113" s="3" t="str">
        <f t="shared" si="107"/>
        <v>video games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2"/>
        <v>42023.145833333336</v>
      </c>
      <c r="K1114">
        <v>1416507211</v>
      </c>
      <c r="L1114" s="9">
        <f t="shared" si="10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12">
        <f t="shared" si="104"/>
        <v>36</v>
      </c>
      <c r="R1114">
        <f t="shared" si="105"/>
        <v>15636.96</v>
      </c>
      <c r="S1114" t="str">
        <f t="shared" si="106"/>
        <v>games</v>
      </c>
      <c r="T1114" s="3" t="str">
        <f t="shared" si="107"/>
        <v>video games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2"/>
        <v>41865.768749999996</v>
      </c>
      <c r="K1115">
        <v>1405466820</v>
      </c>
      <c r="L1115" s="9">
        <f t="shared" si="10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12">
        <f t="shared" si="104"/>
        <v>1</v>
      </c>
      <c r="R1115">
        <f t="shared" si="105"/>
        <v>15638.96</v>
      </c>
      <c r="S1115" t="str">
        <f t="shared" si="106"/>
        <v>games</v>
      </c>
      <c r="T1115" s="3" t="str">
        <f t="shared" si="107"/>
        <v>video games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2"/>
        <v>41556.13758101852</v>
      </c>
      <c r="K1116">
        <v>1378714687</v>
      </c>
      <c r="L1116" s="9">
        <f t="shared" si="10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12">
        <f t="shared" si="104"/>
        <v>0</v>
      </c>
      <c r="R1116">
        <f t="shared" si="105"/>
        <v>7.5</v>
      </c>
      <c r="S1116" t="str">
        <f t="shared" si="106"/>
        <v>games</v>
      </c>
      <c r="T1116" s="3" t="str">
        <f t="shared" si="107"/>
        <v>video games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2"/>
        <v>42459.445543981477</v>
      </c>
      <c r="K1117">
        <v>1456764095</v>
      </c>
      <c r="L1117" s="9">
        <f t="shared" si="10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12">
        <f t="shared" si="104"/>
        <v>0</v>
      </c>
      <c r="R1117">
        <f t="shared" si="105"/>
        <v>31.5</v>
      </c>
      <c r="S1117" t="str">
        <f t="shared" si="106"/>
        <v>games</v>
      </c>
      <c r="T1117" s="3" t="str">
        <f t="shared" si="107"/>
        <v>video games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2"/>
        <v>41069.638981481483</v>
      </c>
      <c r="K1118">
        <v>1334089208</v>
      </c>
      <c r="L1118" s="9">
        <f t="shared" si="103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12">
        <f t="shared" si="104"/>
        <v>0</v>
      </c>
      <c r="R1118">
        <f t="shared" si="105"/>
        <v>115.76</v>
      </c>
      <c r="S1118" t="str">
        <f t="shared" si="106"/>
        <v>games</v>
      </c>
      <c r="T1118" s="3" t="str">
        <f t="shared" si="107"/>
        <v>video games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2"/>
        <v>42363.390196759261</v>
      </c>
      <c r="K1119">
        <v>1448461313</v>
      </c>
      <c r="L1119" s="9">
        <f t="shared" si="10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12">
        <f t="shared" si="104"/>
        <v>8</v>
      </c>
      <c r="R1119">
        <f t="shared" si="105"/>
        <v>130.76</v>
      </c>
      <c r="S1119" t="str">
        <f t="shared" si="106"/>
        <v>games</v>
      </c>
      <c r="T1119" s="3" t="str">
        <f t="shared" si="107"/>
        <v>video games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2"/>
        <v>41733.91642361111</v>
      </c>
      <c r="K1120">
        <v>1394078379</v>
      </c>
      <c r="L1120" s="9">
        <f t="shared" si="10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12">
        <f t="shared" si="104"/>
        <v>2</v>
      </c>
      <c r="R1120">
        <f t="shared" si="105"/>
        <v>96</v>
      </c>
      <c r="S1120" t="str">
        <f t="shared" si="106"/>
        <v>games</v>
      </c>
      <c r="T1120" s="3" t="str">
        <f t="shared" si="107"/>
        <v>video games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2"/>
        <v>41735.584074074075</v>
      </c>
      <c r="K1121">
        <v>1395687664</v>
      </c>
      <c r="L1121" s="9">
        <f t="shared" si="10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12">
        <f t="shared" si="104"/>
        <v>0</v>
      </c>
      <c r="R1121">
        <f t="shared" si="105"/>
        <v>57</v>
      </c>
      <c r="S1121" t="str">
        <f t="shared" si="106"/>
        <v>games</v>
      </c>
      <c r="T1121" s="3" t="str">
        <f t="shared" si="107"/>
        <v>video games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2"/>
        <v>40844.664351851847</v>
      </c>
      <c r="K1122">
        <v>1315947400</v>
      </c>
      <c r="L1122" s="9">
        <f t="shared" si="10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12">
        <f t="shared" si="104"/>
        <v>0</v>
      </c>
      <c r="R1122">
        <f t="shared" si="105"/>
        <v>2.5</v>
      </c>
      <c r="S1122" t="str">
        <f t="shared" si="106"/>
        <v>games</v>
      </c>
      <c r="T1122" s="3" t="str">
        <f t="shared" si="107"/>
        <v>video games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2"/>
        <v>42442.684212962959</v>
      </c>
      <c r="K1123">
        <v>1455315916</v>
      </c>
      <c r="L1123" s="9">
        <f t="shared" si="10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12">
        <f t="shared" si="104"/>
        <v>0</v>
      </c>
      <c r="R1123">
        <f t="shared" si="105"/>
        <v>14.5</v>
      </c>
      <c r="S1123" t="str">
        <f t="shared" si="106"/>
        <v>games</v>
      </c>
      <c r="T1123" s="3" t="str">
        <f t="shared" si="107"/>
        <v>video games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2"/>
        <v>41424.495659722219</v>
      </c>
      <c r="K1124">
        <v>1368723225</v>
      </c>
      <c r="L1124" s="9">
        <f t="shared" si="10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12">
        <f t="shared" si="104"/>
        <v>0</v>
      </c>
      <c r="R1124">
        <f t="shared" si="105"/>
        <v>14.5</v>
      </c>
      <c r="S1124" t="str">
        <f t="shared" si="106"/>
        <v>games</v>
      </c>
      <c r="T1124" s="3" t="str">
        <f t="shared" si="107"/>
        <v>video games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2"/>
        <v>41748.315370370365</v>
      </c>
      <c r="K1125">
        <v>1395318848</v>
      </c>
      <c r="L1125" s="9">
        <f t="shared" si="10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12">
        <f t="shared" si="104"/>
        <v>0</v>
      </c>
      <c r="R1125">
        <f t="shared" si="105"/>
        <v>5.5</v>
      </c>
      <c r="S1125" t="str">
        <f t="shared" si="106"/>
        <v>games</v>
      </c>
      <c r="T1125" s="3" t="str">
        <f t="shared" si="107"/>
        <v>video games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2"/>
        <v>42124.458923611113</v>
      </c>
      <c r="K1126">
        <v>1427817651</v>
      </c>
      <c r="L1126" s="9">
        <f t="shared" si="10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12">
        <f t="shared" si="104"/>
        <v>0</v>
      </c>
      <c r="R1126">
        <f t="shared" si="105"/>
        <v>218</v>
      </c>
      <c r="S1126" t="str">
        <f t="shared" si="106"/>
        <v>games</v>
      </c>
      <c r="T1126" s="3" t="str">
        <f t="shared" si="107"/>
        <v>mobile games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2"/>
        <v>42272.415856481479</v>
      </c>
      <c r="K1127">
        <v>1438009130</v>
      </c>
      <c r="L1127" s="9">
        <f t="shared" si="10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12">
        <f t="shared" si="104"/>
        <v>0</v>
      </c>
      <c r="R1127">
        <f t="shared" si="105"/>
        <v>212.5</v>
      </c>
      <c r="S1127" t="str">
        <f t="shared" si="106"/>
        <v>games</v>
      </c>
      <c r="T1127" s="3" t="str">
        <f t="shared" si="107"/>
        <v>mobile games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2"/>
        <v>42565.119143518517</v>
      </c>
      <c r="K1128">
        <v>1465890694</v>
      </c>
      <c r="L1128" s="9">
        <f t="shared" si="103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12">
        <f t="shared" si="104"/>
        <v>1</v>
      </c>
      <c r="R1128">
        <f t="shared" si="105"/>
        <v>5</v>
      </c>
      <c r="S1128" t="str">
        <f t="shared" si="106"/>
        <v>games</v>
      </c>
      <c r="T1128" s="3" t="str">
        <f t="shared" si="107"/>
        <v>mobile games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2"/>
        <v>41957.687499999993</v>
      </c>
      <c r="K1129">
        <v>1413318600</v>
      </c>
      <c r="L1129" s="9">
        <f t="shared" si="10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12">
        <f t="shared" si="104"/>
        <v>2</v>
      </c>
      <c r="R1129">
        <f t="shared" si="105"/>
        <v>297.5</v>
      </c>
      <c r="S1129" t="str">
        <f t="shared" si="106"/>
        <v>games</v>
      </c>
      <c r="T1129" s="3" t="str">
        <f t="shared" si="107"/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2"/>
        <v>41858.441168981481</v>
      </c>
      <c r="K1130">
        <v>1404833717</v>
      </c>
      <c r="L1130" s="9">
        <f t="shared" si="10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12">
        <f t="shared" si="104"/>
        <v>0</v>
      </c>
      <c r="R1130">
        <f t="shared" si="105"/>
        <v>293</v>
      </c>
      <c r="S1130" t="str">
        <f t="shared" si="106"/>
        <v>games</v>
      </c>
      <c r="T1130" s="3" t="str">
        <f t="shared" si="107"/>
        <v>mobile games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2"/>
        <v>42526.056631944441</v>
      </c>
      <c r="K1131">
        <v>1462515693</v>
      </c>
      <c r="L1131" s="9">
        <f t="shared" si="10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12">
        <f t="shared" si="104"/>
        <v>0</v>
      </c>
      <c r="R1131">
        <f t="shared" si="105"/>
        <v>11</v>
      </c>
      <c r="S1131" t="str">
        <f t="shared" si="106"/>
        <v>games</v>
      </c>
      <c r="T1131" s="3" t="str">
        <f t="shared" si="107"/>
        <v>mobile games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2"/>
        <v>41968.829861111109</v>
      </c>
      <c r="K1132">
        <v>1411775700</v>
      </c>
      <c r="L1132" s="9">
        <f t="shared" si="10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12">
        <f t="shared" si="104"/>
        <v>0</v>
      </c>
      <c r="R1132">
        <f t="shared" si="105"/>
        <v>16</v>
      </c>
      <c r="S1132" t="str">
        <f t="shared" si="106"/>
        <v>games</v>
      </c>
      <c r="T1132" s="3" t="str">
        <f t="shared" si="107"/>
        <v>mobile games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2"/>
        <v>42362.699861111112</v>
      </c>
      <c r="K1133">
        <v>1448401668</v>
      </c>
      <c r="L1133" s="9">
        <f t="shared" si="10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12">
        <f t="shared" si="104"/>
        <v>0</v>
      </c>
      <c r="R1133">
        <f t="shared" si="105"/>
        <v>5.5</v>
      </c>
      <c r="S1133" t="str">
        <f t="shared" si="106"/>
        <v>games</v>
      </c>
      <c r="T1133" s="3" t="str">
        <f t="shared" si="107"/>
        <v>mobile games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2"/>
        <v>42735.907071759262</v>
      </c>
      <c r="K1134">
        <v>1480646771</v>
      </c>
      <c r="L1134" s="9">
        <f t="shared" si="10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12">
        <f t="shared" si="104"/>
        <v>14</v>
      </c>
      <c r="R1134">
        <f t="shared" si="105"/>
        <v>719</v>
      </c>
      <c r="S1134" t="str">
        <f t="shared" si="106"/>
        <v>games</v>
      </c>
      <c r="T1134" s="3" t="str">
        <f t="shared" si="107"/>
        <v>mobile games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2"/>
        <v>41851.198854166665</v>
      </c>
      <c r="K1135">
        <v>1404207981</v>
      </c>
      <c r="L1135" s="9">
        <f t="shared" si="10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12">
        <f t="shared" si="104"/>
        <v>1</v>
      </c>
      <c r="R1135">
        <f t="shared" si="105"/>
        <v>729</v>
      </c>
      <c r="S1135" t="str">
        <f t="shared" si="106"/>
        <v>games</v>
      </c>
      <c r="T1135" s="3" t="str">
        <f t="shared" si="107"/>
        <v>mobile games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2"/>
        <v>41971.981249999997</v>
      </c>
      <c r="K1136">
        <v>1416034228</v>
      </c>
      <c r="L1136" s="9">
        <f t="shared" si="10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12">
        <f t="shared" si="104"/>
        <v>0</v>
      </c>
      <c r="R1136">
        <f t="shared" si="105"/>
        <v>10.5</v>
      </c>
      <c r="S1136" t="str">
        <f t="shared" si="106"/>
        <v>games</v>
      </c>
      <c r="T1136" s="3" t="str">
        <f t="shared" si="107"/>
        <v>mobile games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2"/>
        <v>42588.781180555554</v>
      </c>
      <c r="K1137">
        <v>1467935094</v>
      </c>
      <c r="L1137" s="9">
        <f t="shared" si="103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12">
        <f t="shared" si="104"/>
        <v>5</v>
      </c>
      <c r="R1137">
        <f t="shared" si="105"/>
        <v>25.5</v>
      </c>
      <c r="S1137" t="str">
        <f t="shared" si="106"/>
        <v>games</v>
      </c>
      <c r="T1137" s="3" t="str">
        <f t="shared" si="107"/>
        <v>mobile games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2"/>
        <v>42357.46329861111</v>
      </c>
      <c r="K1138">
        <v>1447949229</v>
      </c>
      <c r="L1138" s="9">
        <f t="shared" si="103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12">
        <f t="shared" si="104"/>
        <v>6</v>
      </c>
      <c r="R1138">
        <f t="shared" si="105"/>
        <v>160</v>
      </c>
      <c r="S1138" t="str">
        <f t="shared" si="106"/>
        <v>games</v>
      </c>
      <c r="T1138" s="3" t="str">
        <f t="shared" si="107"/>
        <v>mobile games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2"/>
        <v>42483.611354166664</v>
      </c>
      <c r="K1139">
        <v>1458848421</v>
      </c>
      <c r="L1139" s="9">
        <f t="shared" si="10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12">
        <f t="shared" si="104"/>
        <v>40</v>
      </c>
      <c r="R1139">
        <f t="shared" si="105"/>
        <v>5072.5</v>
      </c>
      <c r="S1139" t="str">
        <f t="shared" si="106"/>
        <v>games</v>
      </c>
      <c r="T1139" s="3" t="str">
        <f t="shared" si="107"/>
        <v>mobile games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2"/>
        <v>42756.698275462964</v>
      </c>
      <c r="K1140">
        <v>1483307131</v>
      </c>
      <c r="L1140" s="9">
        <f t="shared" si="10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12">
        <f t="shared" si="104"/>
        <v>0</v>
      </c>
      <c r="R1140">
        <f t="shared" si="105"/>
        <v>5000</v>
      </c>
      <c r="S1140" t="str">
        <f t="shared" si="106"/>
        <v>games</v>
      </c>
      <c r="T1140" s="3" t="str">
        <f t="shared" si="107"/>
        <v>mobile games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2"/>
        <v>42005.139189814814</v>
      </c>
      <c r="K1141">
        <v>1417508426</v>
      </c>
      <c r="L1141" s="9">
        <f t="shared" si="103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12">
        <f t="shared" si="104"/>
        <v>0</v>
      </c>
      <c r="R1141">
        <f t="shared" si="105"/>
        <v>65</v>
      </c>
      <c r="S1141" t="str">
        <f t="shared" si="106"/>
        <v>games</v>
      </c>
      <c r="T1141" s="3" t="str">
        <f t="shared" si="107"/>
        <v>mobile games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2"/>
        <v>42222.253715277773</v>
      </c>
      <c r="K1142">
        <v>1436267121</v>
      </c>
      <c r="L1142" s="9">
        <f t="shared" si="10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12">
        <f t="shared" si="104"/>
        <v>0</v>
      </c>
      <c r="R1142">
        <f t="shared" si="105"/>
        <v>2.5</v>
      </c>
      <c r="S1142" t="str">
        <f t="shared" si="106"/>
        <v>games</v>
      </c>
      <c r="T1142" s="3" t="str">
        <f t="shared" si="107"/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2"/>
        <v>42194.491319444445</v>
      </c>
      <c r="K1143">
        <v>1433868450</v>
      </c>
      <c r="L1143" s="9">
        <f t="shared" si="10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12">
        <f t="shared" si="104"/>
        <v>0</v>
      </c>
      <c r="R1143">
        <f t="shared" si="105"/>
        <v>0</v>
      </c>
      <c r="S1143" t="str">
        <f t="shared" si="106"/>
        <v>games</v>
      </c>
      <c r="T1143" s="3" t="str">
        <f t="shared" si="107"/>
        <v>mobile games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2"/>
        <v>42051.797766203701</v>
      </c>
      <c r="K1144">
        <v>1421539727</v>
      </c>
      <c r="L1144" s="9">
        <f t="shared" si="103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12">
        <f t="shared" si="104"/>
        <v>0</v>
      </c>
      <c r="R1144">
        <f t="shared" si="105"/>
        <v>0</v>
      </c>
      <c r="S1144" t="str">
        <f t="shared" si="106"/>
        <v>games</v>
      </c>
      <c r="T1144" s="3" t="str">
        <f t="shared" si="107"/>
        <v>mobile games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2"/>
        <v>42354.985254629624</v>
      </c>
      <c r="K1145">
        <v>1447735126</v>
      </c>
      <c r="L1145" s="9">
        <f t="shared" si="10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12">
        <f t="shared" si="104"/>
        <v>0</v>
      </c>
      <c r="R1145">
        <f t="shared" si="105"/>
        <v>93</v>
      </c>
      <c r="S1145" t="str">
        <f t="shared" si="106"/>
        <v>games</v>
      </c>
      <c r="T1145" s="3" t="str">
        <f t="shared" si="107"/>
        <v>mobile games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2"/>
        <v>42122.973611111105</v>
      </c>
      <c r="K1146">
        <v>1427689320</v>
      </c>
      <c r="L1146" s="9">
        <f t="shared" si="10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12">
        <f t="shared" si="104"/>
        <v>0</v>
      </c>
      <c r="R1146">
        <f t="shared" si="105"/>
        <v>93</v>
      </c>
      <c r="S1146" t="str">
        <f t="shared" si="106"/>
        <v>food</v>
      </c>
      <c r="T1146" s="3" t="str">
        <f t="shared" si="107"/>
        <v>food trucks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2"/>
        <v>41914.539259259254</v>
      </c>
      <c r="K1147">
        <v>1407088592</v>
      </c>
      <c r="L1147" s="9">
        <f t="shared" si="103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12">
        <f t="shared" si="104"/>
        <v>0</v>
      </c>
      <c r="R1147">
        <f t="shared" si="105"/>
        <v>50</v>
      </c>
      <c r="S1147" t="str">
        <f t="shared" si="106"/>
        <v>food</v>
      </c>
      <c r="T1147" s="3" t="str">
        <f t="shared" si="107"/>
        <v>food trucks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2"/>
        <v>41761.745057870365</v>
      </c>
      <c r="K1148">
        <v>1395787973</v>
      </c>
      <c r="L1148" s="9">
        <f t="shared" si="10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12">
        <f t="shared" si="104"/>
        <v>9</v>
      </c>
      <c r="R1148">
        <f t="shared" si="105"/>
        <v>315</v>
      </c>
      <c r="S1148" t="str">
        <f t="shared" si="106"/>
        <v>food</v>
      </c>
      <c r="T1148" s="3" t="str">
        <f t="shared" si="107"/>
        <v>food trucks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2"/>
        <v>41931.763692129629</v>
      </c>
      <c r="K1149">
        <v>1408576783</v>
      </c>
      <c r="L1149" s="9">
        <f t="shared" si="10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12">
        <f t="shared" si="104"/>
        <v>0</v>
      </c>
      <c r="R1149">
        <f t="shared" si="105"/>
        <v>265</v>
      </c>
      <c r="S1149" t="str">
        <f t="shared" si="106"/>
        <v>food</v>
      </c>
      <c r="T1149" s="3" t="str">
        <f t="shared" si="107"/>
        <v>food trucks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2"/>
        <v>42705.00440972222</v>
      </c>
      <c r="K1150">
        <v>1477973181</v>
      </c>
      <c r="L1150" s="9">
        <f t="shared" si="10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12">
        <f t="shared" si="104"/>
        <v>0</v>
      </c>
      <c r="R1150">
        <f t="shared" si="105"/>
        <v>36.5</v>
      </c>
      <c r="S1150" t="str">
        <f t="shared" si="106"/>
        <v>food</v>
      </c>
      <c r="T1150" s="3" t="str">
        <f t="shared" si="107"/>
        <v>food trucks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2"/>
        <v>42537.501921296294</v>
      </c>
      <c r="K1151">
        <v>1463504566</v>
      </c>
      <c r="L1151" s="9">
        <f t="shared" si="10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12">
        <f t="shared" si="104"/>
        <v>0</v>
      </c>
      <c r="R1151">
        <f t="shared" si="105"/>
        <v>74</v>
      </c>
      <c r="S1151" t="str">
        <f t="shared" si="106"/>
        <v>food</v>
      </c>
      <c r="T1151" s="3" t="str">
        <f t="shared" si="107"/>
        <v>food trucks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2"/>
        <v>42377.74623842592</v>
      </c>
      <c r="K1152">
        <v>1447109675</v>
      </c>
      <c r="L1152" s="9">
        <f t="shared" si="10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12">
        <f t="shared" si="104"/>
        <v>10</v>
      </c>
      <c r="R1152">
        <f t="shared" si="105"/>
        <v>163.5</v>
      </c>
      <c r="S1152" t="str">
        <f t="shared" si="106"/>
        <v>food</v>
      </c>
      <c r="T1152" s="3" t="str">
        <f t="shared" si="107"/>
        <v>food trucks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2"/>
        <v>42253.894247685188</v>
      </c>
      <c r="K1153">
        <v>1439000863</v>
      </c>
      <c r="L1153" s="9">
        <f t="shared" si="103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12">
        <f t="shared" si="104"/>
        <v>0</v>
      </c>
      <c r="R1153">
        <f t="shared" si="105"/>
        <v>126</v>
      </c>
      <c r="S1153" t="str">
        <f t="shared" si="106"/>
        <v>food</v>
      </c>
      <c r="T1153" s="3" t="str">
        <f t="shared" si="107"/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2"/>
        <v>42139.501296296294</v>
      </c>
      <c r="K1154">
        <v>1429117312</v>
      </c>
      <c r="L1154" s="9">
        <f t="shared" si="10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12">
        <f t="shared" si="104"/>
        <v>6</v>
      </c>
      <c r="R1154">
        <f t="shared" si="105"/>
        <v>455.5</v>
      </c>
      <c r="S1154" t="str">
        <f t="shared" si="106"/>
        <v>food</v>
      </c>
      <c r="T1154" s="3" t="str">
        <f t="shared" si="107"/>
        <v>food trucks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8">(I1155/86400)+25569+(-5/24)</f>
        <v>42173.505844907406</v>
      </c>
      <c r="K1155">
        <v>1432055305</v>
      </c>
      <c r="L1155" s="9">
        <f t="shared" ref="L1155:L1218" si="109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12">
        <f t="shared" ref="Q1155:Q1218" si="110">ROUND(E1155/D1155*100,0)</f>
        <v>1</v>
      </c>
      <c r="R1155">
        <f t="shared" ref="R1155:R1218" si="111">AVERAGE(E1154:E1155)</f>
        <v>480.5</v>
      </c>
      <c r="S1155" t="str">
        <f t="shared" ref="S1155:S1218" si="112">LEFT(P1155,FIND("/",P1155)-1)</f>
        <v>food</v>
      </c>
      <c r="T1155" s="3" t="str">
        <f t="shared" ref="T1155:T1218" si="113">RIGHT(P1155,LEN(P1155)-FIND("/",P1155))</f>
        <v>food trucks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8"/>
        <v>42252.900532407402</v>
      </c>
      <c r="K1156">
        <v>1438915006</v>
      </c>
      <c r="L1156" s="9">
        <f t="shared" si="109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12">
        <f t="shared" si="110"/>
        <v>7</v>
      </c>
      <c r="R1156">
        <f t="shared" si="111"/>
        <v>187.5</v>
      </c>
      <c r="S1156" t="str">
        <f t="shared" si="112"/>
        <v>food</v>
      </c>
      <c r="T1156" s="3" t="str">
        <f t="shared" si="113"/>
        <v>food trucks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8"/>
        <v>41865.555648148147</v>
      </c>
      <c r="K1157">
        <v>1405448408</v>
      </c>
      <c r="L1157" s="9">
        <f t="shared" si="109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12">
        <f t="shared" si="110"/>
        <v>1</v>
      </c>
      <c r="R1157">
        <f t="shared" si="111"/>
        <v>256.5</v>
      </c>
      <c r="S1157" t="str">
        <f t="shared" si="112"/>
        <v>food</v>
      </c>
      <c r="T1157" s="3" t="str">
        <f t="shared" si="113"/>
        <v>food trucks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8"/>
        <v>42058.862986111104</v>
      </c>
      <c r="K1158">
        <v>1422150162</v>
      </c>
      <c r="L1158" s="9">
        <f t="shared" si="109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12">
        <f t="shared" si="110"/>
        <v>0</v>
      </c>
      <c r="R1158">
        <f t="shared" si="111"/>
        <v>94</v>
      </c>
      <c r="S1158" t="str">
        <f t="shared" si="112"/>
        <v>food</v>
      </c>
      <c r="T1158" s="3" t="str">
        <f t="shared" si="113"/>
        <v>food trucks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8"/>
        <v>41978.46157407407</v>
      </c>
      <c r="K1159">
        <v>1412607880</v>
      </c>
      <c r="L1159" s="9">
        <f t="shared" si="109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12">
        <f t="shared" si="110"/>
        <v>2</v>
      </c>
      <c r="R1159">
        <f t="shared" si="111"/>
        <v>75.5</v>
      </c>
      <c r="S1159" t="str">
        <f t="shared" si="112"/>
        <v>food</v>
      </c>
      <c r="T1159" s="3" t="str">
        <f t="shared" si="113"/>
        <v>food trucks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8"/>
        <v>41981.883425925924</v>
      </c>
      <c r="K1160">
        <v>1415499128</v>
      </c>
      <c r="L1160" s="9">
        <f t="shared" si="109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12">
        <f t="shared" si="110"/>
        <v>0</v>
      </c>
      <c r="R1160">
        <f t="shared" si="111"/>
        <v>93</v>
      </c>
      <c r="S1160" t="str">
        <f t="shared" si="112"/>
        <v>food</v>
      </c>
      <c r="T1160" s="3" t="str">
        <f t="shared" si="113"/>
        <v>food trucks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8"/>
        <v>42185.447916666664</v>
      </c>
      <c r="K1161">
        <v>1433006765</v>
      </c>
      <c r="L1161" s="9">
        <f t="shared" si="109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12">
        <f t="shared" si="110"/>
        <v>0</v>
      </c>
      <c r="R1161">
        <f t="shared" si="111"/>
        <v>17.5</v>
      </c>
      <c r="S1161" t="str">
        <f t="shared" si="112"/>
        <v>food</v>
      </c>
      <c r="T1161" s="3" t="str">
        <f t="shared" si="113"/>
        <v>food trucks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8"/>
        <v>42090.904930555553</v>
      </c>
      <c r="K1162">
        <v>1424922186</v>
      </c>
      <c r="L1162" s="9">
        <f t="shared" si="109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12">
        <f t="shared" si="110"/>
        <v>4</v>
      </c>
      <c r="R1162">
        <f t="shared" si="111"/>
        <v>577.5</v>
      </c>
      <c r="S1162" t="str">
        <f t="shared" si="112"/>
        <v>food</v>
      </c>
      <c r="T1162" s="3" t="str">
        <f t="shared" si="113"/>
        <v>food trucks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8"/>
        <v>42143.421168981477</v>
      </c>
      <c r="K1163">
        <v>1430233589</v>
      </c>
      <c r="L1163" s="9">
        <f t="shared" si="109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12">
        <f t="shared" si="110"/>
        <v>0</v>
      </c>
      <c r="R1163">
        <f t="shared" si="111"/>
        <v>577.5</v>
      </c>
      <c r="S1163" t="str">
        <f t="shared" si="112"/>
        <v>food</v>
      </c>
      <c r="T1163" s="3" t="str">
        <f t="shared" si="113"/>
        <v>food trucks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8"/>
        <v>41907.475277777776</v>
      </c>
      <c r="K1164">
        <v>1408983864</v>
      </c>
      <c r="L1164" s="9">
        <f t="shared" si="109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12">
        <f t="shared" si="110"/>
        <v>0</v>
      </c>
      <c r="R1164">
        <f t="shared" si="111"/>
        <v>17.5</v>
      </c>
      <c r="S1164" t="str">
        <f t="shared" si="112"/>
        <v>food</v>
      </c>
      <c r="T1164" s="3" t="str">
        <f t="shared" si="113"/>
        <v>food trucks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8"/>
        <v>41860.515277777777</v>
      </c>
      <c r="K1165">
        <v>1405012920</v>
      </c>
      <c r="L1165" s="9">
        <f t="shared" si="109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12">
        <f t="shared" si="110"/>
        <v>0</v>
      </c>
      <c r="R1165">
        <f t="shared" si="111"/>
        <v>17.5</v>
      </c>
      <c r="S1165" t="str">
        <f t="shared" si="112"/>
        <v>food</v>
      </c>
      <c r="T1165" s="3" t="str">
        <f t="shared" si="113"/>
        <v>food trucks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8"/>
        <v>42539.51599537037</v>
      </c>
      <c r="K1166">
        <v>1463678582</v>
      </c>
      <c r="L1166" s="9">
        <f t="shared" si="109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12">
        <f t="shared" si="110"/>
        <v>0</v>
      </c>
      <c r="R1166">
        <f t="shared" si="111"/>
        <v>0</v>
      </c>
      <c r="S1166" t="str">
        <f t="shared" si="112"/>
        <v>food</v>
      </c>
      <c r="T1166" s="3" t="str">
        <f t="shared" si="113"/>
        <v>food trucks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8"/>
        <v>41826.00613425926</v>
      </c>
      <c r="K1167">
        <v>1401685730</v>
      </c>
      <c r="L1167" s="9">
        <f t="shared" si="109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12">
        <f t="shared" si="110"/>
        <v>21</v>
      </c>
      <c r="R1167">
        <f t="shared" si="111"/>
        <v>1035.25</v>
      </c>
      <c r="S1167" t="str">
        <f t="shared" si="112"/>
        <v>food</v>
      </c>
      <c r="T1167" s="3" t="str">
        <f t="shared" si="113"/>
        <v>food trucks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8"/>
        <v>42180.958333333336</v>
      </c>
      <c r="K1168">
        <v>1432640342</v>
      </c>
      <c r="L1168" s="9">
        <f t="shared" si="109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12">
        <f t="shared" si="110"/>
        <v>19</v>
      </c>
      <c r="R1168">
        <f t="shared" si="111"/>
        <v>2470.75</v>
      </c>
      <c r="S1168" t="str">
        <f t="shared" si="112"/>
        <v>food</v>
      </c>
      <c r="T1168" s="3" t="str">
        <f t="shared" si="113"/>
        <v>food trucks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8"/>
        <v>41894.526562499996</v>
      </c>
      <c r="K1169">
        <v>1407865095</v>
      </c>
      <c r="L1169" s="9">
        <f t="shared" si="109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12">
        <f t="shared" si="110"/>
        <v>2</v>
      </c>
      <c r="R1169">
        <f t="shared" si="111"/>
        <v>1925</v>
      </c>
      <c r="S1169" t="str">
        <f t="shared" si="112"/>
        <v>food</v>
      </c>
      <c r="T1169" s="3" t="str">
        <f t="shared" si="113"/>
        <v>food trucks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8"/>
        <v>42634.845659722218</v>
      </c>
      <c r="K1170">
        <v>1471915065</v>
      </c>
      <c r="L1170" s="9">
        <f t="shared" si="109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12">
        <f t="shared" si="110"/>
        <v>6</v>
      </c>
      <c r="R1170">
        <f t="shared" si="111"/>
        <v>999.5</v>
      </c>
      <c r="S1170" t="str">
        <f t="shared" si="112"/>
        <v>food</v>
      </c>
      <c r="T1170" s="3" t="str">
        <f t="shared" si="113"/>
        <v>food trucks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8"/>
        <v>42057.145405092589</v>
      </c>
      <c r="K1171">
        <v>1422001763</v>
      </c>
      <c r="L1171" s="9">
        <f t="shared" si="109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12">
        <f t="shared" si="110"/>
        <v>0</v>
      </c>
      <c r="R1171">
        <f t="shared" si="111"/>
        <v>518.5</v>
      </c>
      <c r="S1171" t="str">
        <f t="shared" si="112"/>
        <v>food</v>
      </c>
      <c r="T1171" s="3" t="str">
        <f t="shared" si="113"/>
        <v>food trucks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8"/>
        <v>42154.684849537036</v>
      </c>
      <c r="K1172">
        <v>1430429171</v>
      </c>
      <c r="L1172" s="9">
        <f t="shared" si="109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12">
        <f t="shared" si="110"/>
        <v>0</v>
      </c>
      <c r="R1172">
        <f t="shared" si="111"/>
        <v>58.5</v>
      </c>
      <c r="S1172" t="str">
        <f t="shared" si="112"/>
        <v>food</v>
      </c>
      <c r="T1172" s="3" t="str">
        <f t="shared" si="113"/>
        <v>food trucks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8"/>
        <v>41956.638043981475</v>
      </c>
      <c r="K1173">
        <v>1414351127</v>
      </c>
      <c r="L1173" s="9">
        <f t="shared" si="109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12">
        <f t="shared" si="110"/>
        <v>0</v>
      </c>
      <c r="R1173">
        <f t="shared" si="111"/>
        <v>62.5</v>
      </c>
      <c r="S1173" t="str">
        <f t="shared" si="112"/>
        <v>food</v>
      </c>
      <c r="T1173" s="3" t="str">
        <f t="shared" si="113"/>
        <v>food trucks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8"/>
        <v>41871.473981481475</v>
      </c>
      <c r="K1174">
        <v>1405959752</v>
      </c>
      <c r="L1174" s="9">
        <f t="shared" si="109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12">
        <f t="shared" si="110"/>
        <v>0</v>
      </c>
      <c r="R1174">
        <f t="shared" si="111"/>
        <v>12.5</v>
      </c>
      <c r="S1174" t="str">
        <f t="shared" si="112"/>
        <v>food</v>
      </c>
      <c r="T1174" s="3" t="str">
        <f t="shared" si="113"/>
        <v>food trucks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8"/>
        <v>42218.97751157407</v>
      </c>
      <c r="K1175">
        <v>1435552057</v>
      </c>
      <c r="L1175" s="9">
        <f t="shared" si="109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12">
        <f t="shared" si="110"/>
        <v>0</v>
      </c>
      <c r="R1175">
        <f t="shared" si="111"/>
        <v>15</v>
      </c>
      <c r="S1175" t="str">
        <f t="shared" si="112"/>
        <v>food</v>
      </c>
      <c r="T1175" s="3" t="str">
        <f t="shared" si="113"/>
        <v>food trucks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8"/>
        <v>42498.633414351854</v>
      </c>
      <c r="K1176">
        <v>1460146327</v>
      </c>
      <c r="L1176" s="9">
        <f t="shared" si="109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12">
        <f t="shared" si="110"/>
        <v>6</v>
      </c>
      <c r="R1176">
        <f t="shared" si="111"/>
        <v>458</v>
      </c>
      <c r="S1176" t="str">
        <f t="shared" si="112"/>
        <v>food</v>
      </c>
      <c r="T1176" s="3" t="str">
        <f t="shared" si="113"/>
        <v>food trucks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8"/>
        <v>42200.520127314812</v>
      </c>
      <c r="K1177">
        <v>1434389339</v>
      </c>
      <c r="L1177" s="9">
        <f t="shared" si="109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12">
        <f t="shared" si="110"/>
        <v>3</v>
      </c>
      <c r="R1177">
        <f t="shared" si="111"/>
        <v>735.5</v>
      </c>
      <c r="S1177" t="str">
        <f t="shared" si="112"/>
        <v>food</v>
      </c>
      <c r="T1177" s="3" t="str">
        <f t="shared" si="113"/>
        <v>food trucks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8"/>
        <v>42800.333333333336</v>
      </c>
      <c r="K1178">
        <v>1484094498</v>
      </c>
      <c r="L1178" s="9">
        <f t="shared" si="109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12">
        <f t="shared" si="110"/>
        <v>0</v>
      </c>
      <c r="R1178">
        <f t="shared" si="111"/>
        <v>297.5</v>
      </c>
      <c r="S1178" t="str">
        <f t="shared" si="112"/>
        <v>food</v>
      </c>
      <c r="T1178" s="3" t="str">
        <f t="shared" si="113"/>
        <v>food trucks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8"/>
        <v>41927.452499999999</v>
      </c>
      <c r="K1179">
        <v>1410796296</v>
      </c>
      <c r="L1179" s="9">
        <f t="shared" si="109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12">
        <f t="shared" si="110"/>
        <v>0</v>
      </c>
      <c r="R1179">
        <f t="shared" si="111"/>
        <v>5</v>
      </c>
      <c r="S1179" t="str">
        <f t="shared" si="112"/>
        <v>food</v>
      </c>
      <c r="T1179" s="3" t="str">
        <f t="shared" si="113"/>
        <v>food trucks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8"/>
        <v>41867.69736111111</v>
      </c>
      <c r="K1180">
        <v>1405633452</v>
      </c>
      <c r="L1180" s="9">
        <f t="shared" si="109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12">
        <f t="shared" si="110"/>
        <v>0</v>
      </c>
      <c r="R1180">
        <f t="shared" si="111"/>
        <v>2.5</v>
      </c>
      <c r="S1180" t="str">
        <f t="shared" si="112"/>
        <v>food</v>
      </c>
      <c r="T1180" s="3" t="str">
        <f t="shared" si="113"/>
        <v>food trucks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8"/>
        <v>42305.511886574073</v>
      </c>
      <c r="K1181">
        <v>1443460627</v>
      </c>
      <c r="L1181" s="9">
        <f t="shared" si="109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12">
        <f t="shared" si="110"/>
        <v>5</v>
      </c>
      <c r="R1181">
        <f t="shared" si="111"/>
        <v>1602.5</v>
      </c>
      <c r="S1181" t="str">
        <f t="shared" si="112"/>
        <v>food</v>
      </c>
      <c r="T1181" s="3" t="str">
        <f t="shared" si="113"/>
        <v>food trucks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8"/>
        <v>41818.598541666666</v>
      </c>
      <c r="K1182">
        <v>1400786514</v>
      </c>
      <c r="L1182" s="9">
        <f t="shared" si="109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12">
        <f t="shared" si="110"/>
        <v>12</v>
      </c>
      <c r="R1182">
        <f t="shared" si="111"/>
        <v>4537.5</v>
      </c>
      <c r="S1182" t="str">
        <f t="shared" si="112"/>
        <v>food</v>
      </c>
      <c r="T1182" s="3" t="str">
        <f t="shared" si="113"/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8"/>
        <v>42064.131030092591</v>
      </c>
      <c r="K1183">
        <v>1422605321</v>
      </c>
      <c r="L1183" s="9">
        <f t="shared" si="109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12">
        <f t="shared" si="110"/>
        <v>0</v>
      </c>
      <c r="R1183">
        <f t="shared" si="111"/>
        <v>2939.5</v>
      </c>
      <c r="S1183" t="str">
        <f t="shared" si="112"/>
        <v>food</v>
      </c>
      <c r="T1183" s="3" t="str">
        <f t="shared" si="113"/>
        <v>food trucks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8"/>
        <v>42747.487499999996</v>
      </c>
      <c r="K1184">
        <v>1482609088</v>
      </c>
      <c r="L1184" s="9">
        <f t="shared" si="109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12">
        <f t="shared" si="110"/>
        <v>4</v>
      </c>
      <c r="R1184">
        <f t="shared" si="111"/>
        <v>23</v>
      </c>
      <c r="S1184" t="str">
        <f t="shared" si="112"/>
        <v>food</v>
      </c>
      <c r="T1184" s="3" t="str">
        <f t="shared" si="113"/>
        <v>food trucks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8"/>
        <v>42675.957638888889</v>
      </c>
      <c r="K1185">
        <v>1476391223</v>
      </c>
      <c r="L1185" s="9">
        <f t="shared" si="109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12">
        <f t="shared" si="110"/>
        <v>4</v>
      </c>
      <c r="R1185">
        <f t="shared" si="111"/>
        <v>71</v>
      </c>
      <c r="S1185" t="str">
        <f t="shared" si="112"/>
        <v>food</v>
      </c>
      <c r="T1185" s="3" t="str">
        <f t="shared" si="113"/>
        <v>food trucks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8"/>
        <v>42772.391331018516</v>
      </c>
      <c r="K1186">
        <v>1483712611</v>
      </c>
      <c r="L1186" s="9">
        <f t="shared" si="109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12">
        <f t="shared" si="110"/>
        <v>105</v>
      </c>
      <c r="R1186">
        <f t="shared" si="111"/>
        <v>11593</v>
      </c>
      <c r="S1186" t="str">
        <f t="shared" si="112"/>
        <v>photography</v>
      </c>
      <c r="T1186" s="3" t="str">
        <f t="shared" si="113"/>
        <v>photobooks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8"/>
        <v>42162.958333333336</v>
      </c>
      <c r="K1187">
        <v>1430945149</v>
      </c>
      <c r="L1187" s="9">
        <f t="shared" si="109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12">
        <f t="shared" si="110"/>
        <v>105</v>
      </c>
      <c r="R1187">
        <f t="shared" si="111"/>
        <v>18133</v>
      </c>
      <c r="S1187" t="str">
        <f t="shared" si="112"/>
        <v>photography</v>
      </c>
      <c r="T1187" s="3" t="str">
        <f t="shared" si="113"/>
        <v>photobooks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8"/>
        <v>42156.737499999996</v>
      </c>
      <c r="K1188">
        <v>1430340195</v>
      </c>
      <c r="L1188" s="9">
        <f t="shared" si="109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12">
        <f t="shared" si="110"/>
        <v>107</v>
      </c>
      <c r="R1188">
        <f t="shared" si="111"/>
        <v>10592.5</v>
      </c>
      <c r="S1188" t="str">
        <f t="shared" si="112"/>
        <v>photography</v>
      </c>
      <c r="T1188" s="3" t="str">
        <f t="shared" si="113"/>
        <v>photobooks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8"/>
        <v>42141.541666666664</v>
      </c>
      <c r="K1189">
        <v>1429133323</v>
      </c>
      <c r="L1189" s="9">
        <f t="shared" si="109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12">
        <f t="shared" si="110"/>
        <v>104</v>
      </c>
      <c r="R1189">
        <f t="shared" si="111"/>
        <v>8558</v>
      </c>
      <c r="S1189" t="str">
        <f t="shared" si="112"/>
        <v>photography</v>
      </c>
      <c r="T1189" s="3" t="str">
        <f t="shared" si="113"/>
        <v>photobooks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8"/>
        <v>42732.492361111108</v>
      </c>
      <c r="K1190">
        <v>1481129340</v>
      </c>
      <c r="L1190" s="9">
        <f t="shared" si="109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12">
        <f t="shared" si="110"/>
        <v>161</v>
      </c>
      <c r="R1190">
        <f t="shared" si="111"/>
        <v>6161</v>
      </c>
      <c r="S1190" t="str">
        <f t="shared" si="112"/>
        <v>photography</v>
      </c>
      <c r="T1190" s="3" t="str">
        <f t="shared" si="113"/>
        <v>photobooks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8"/>
        <v>42550.770775462959</v>
      </c>
      <c r="K1191">
        <v>1465428595</v>
      </c>
      <c r="L1191" s="9">
        <f t="shared" si="109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12">
        <f t="shared" si="110"/>
        <v>108</v>
      </c>
      <c r="R1191">
        <f t="shared" si="111"/>
        <v>6455.5</v>
      </c>
      <c r="S1191" t="str">
        <f t="shared" si="112"/>
        <v>photography</v>
      </c>
      <c r="T1191" s="3" t="str">
        <f t="shared" si="113"/>
        <v>photobooks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8"/>
        <v>41882.457465277774</v>
      </c>
      <c r="K1192">
        <v>1406908725</v>
      </c>
      <c r="L1192" s="9">
        <f t="shared" si="109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12">
        <f t="shared" si="110"/>
        <v>135</v>
      </c>
      <c r="R1192">
        <f t="shared" si="111"/>
        <v>5187.5</v>
      </c>
      <c r="S1192" t="str">
        <f t="shared" si="112"/>
        <v>photography</v>
      </c>
      <c r="T1192" s="3" t="str">
        <f t="shared" si="113"/>
        <v>photobooks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8"/>
        <v>42449.353703703702</v>
      </c>
      <c r="K1193">
        <v>1455892160</v>
      </c>
      <c r="L1193" s="9">
        <f t="shared" si="109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12">
        <f t="shared" si="110"/>
        <v>109</v>
      </c>
      <c r="R1193">
        <f t="shared" si="111"/>
        <v>1810</v>
      </c>
      <c r="S1193" t="str">
        <f t="shared" si="112"/>
        <v>photography</v>
      </c>
      <c r="T1193" s="3" t="str">
        <f t="shared" si="113"/>
        <v>photobooks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8"/>
        <v>42777.298356481479</v>
      </c>
      <c r="K1194">
        <v>1484222978</v>
      </c>
      <c r="L1194" s="9">
        <f t="shared" si="109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12">
        <f t="shared" si="110"/>
        <v>290</v>
      </c>
      <c r="R1194">
        <f t="shared" si="111"/>
        <v>1617.5</v>
      </c>
      <c r="S1194" t="str">
        <f t="shared" si="112"/>
        <v>photography</v>
      </c>
      <c r="T1194" s="3" t="str">
        <f t="shared" si="113"/>
        <v>photobooks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8"/>
        <v>42469.526076388887</v>
      </c>
      <c r="K1195">
        <v>1455043053</v>
      </c>
      <c r="L1195" s="9">
        <f t="shared" si="109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12">
        <f t="shared" si="110"/>
        <v>104</v>
      </c>
      <c r="R1195">
        <f t="shared" si="111"/>
        <v>11060.5</v>
      </c>
      <c r="S1195" t="str">
        <f t="shared" si="112"/>
        <v>photography</v>
      </c>
      <c r="T1195" s="3" t="str">
        <f t="shared" si="113"/>
        <v>photobooks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8"/>
        <v>42102.27984953703</v>
      </c>
      <c r="K1196">
        <v>1425901379</v>
      </c>
      <c r="L1196" s="9">
        <f t="shared" si="109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12">
        <f t="shared" si="110"/>
        <v>322</v>
      </c>
      <c r="R1196">
        <f t="shared" si="111"/>
        <v>31055.5</v>
      </c>
      <c r="S1196" t="str">
        <f t="shared" si="112"/>
        <v>photography</v>
      </c>
      <c r="T1196" s="3" t="str">
        <f t="shared" si="113"/>
        <v>photobooks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8"/>
        <v>42358.166666666664</v>
      </c>
      <c r="K1197">
        <v>1445415653</v>
      </c>
      <c r="L1197" s="9">
        <f t="shared" si="109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12">
        <f t="shared" si="110"/>
        <v>135</v>
      </c>
      <c r="R1197">
        <f t="shared" si="111"/>
        <v>26890</v>
      </c>
      <c r="S1197" t="str">
        <f t="shared" si="112"/>
        <v>photography</v>
      </c>
      <c r="T1197" s="3" t="str">
        <f t="shared" si="113"/>
        <v>photobooks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8"/>
        <v>42356.610405092586</v>
      </c>
      <c r="K1198">
        <v>1447875539</v>
      </c>
      <c r="L1198" s="9">
        <f t="shared" si="109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12">
        <f t="shared" si="110"/>
        <v>270</v>
      </c>
      <c r="R1198">
        <f t="shared" si="111"/>
        <v>26318.5</v>
      </c>
      <c r="S1198" t="str">
        <f t="shared" si="112"/>
        <v>photography</v>
      </c>
      <c r="T1198" s="3" t="str">
        <f t="shared" si="113"/>
        <v>photobooks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8"/>
        <v>42534.040972222218</v>
      </c>
      <c r="K1199">
        <v>1463155034</v>
      </c>
      <c r="L1199" s="9">
        <f t="shared" si="109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12">
        <f t="shared" si="110"/>
        <v>253</v>
      </c>
      <c r="R1199">
        <f t="shared" si="111"/>
        <v>38565.5</v>
      </c>
      <c r="S1199" t="str">
        <f t="shared" si="112"/>
        <v>photography</v>
      </c>
      <c r="T1199" s="3" t="str">
        <f t="shared" si="113"/>
        <v>photobooks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8"/>
        <v>42368.916666666664</v>
      </c>
      <c r="K1200">
        <v>1448463086</v>
      </c>
      <c r="L1200" s="9">
        <f t="shared" si="109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12">
        <f t="shared" si="110"/>
        <v>261</v>
      </c>
      <c r="R1200">
        <f t="shared" si="111"/>
        <v>23557.5</v>
      </c>
      <c r="S1200" t="str">
        <f t="shared" si="112"/>
        <v>photography</v>
      </c>
      <c r="T1200" s="3" t="str">
        <f t="shared" si="113"/>
        <v>photobooks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8"/>
        <v>42193.562499999993</v>
      </c>
      <c r="K1201">
        <v>1433615400</v>
      </c>
      <c r="L1201" s="9">
        <f t="shared" si="109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12">
        <f t="shared" si="110"/>
        <v>101</v>
      </c>
      <c r="R1201">
        <f t="shared" si="111"/>
        <v>5907</v>
      </c>
      <c r="S1201" t="str">
        <f t="shared" si="112"/>
        <v>photography</v>
      </c>
      <c r="T1201" s="3" t="str">
        <f t="shared" si="113"/>
        <v>photobooks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8"/>
        <v>42110.269166666665</v>
      </c>
      <c r="K1202">
        <v>1427369256</v>
      </c>
      <c r="L1202" s="9">
        <f t="shared" si="109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12">
        <f t="shared" si="110"/>
        <v>126</v>
      </c>
      <c r="R1202">
        <f t="shared" si="111"/>
        <v>4361</v>
      </c>
      <c r="S1202" t="str">
        <f t="shared" si="112"/>
        <v>photography</v>
      </c>
      <c r="T1202" s="3" t="str">
        <f t="shared" si="113"/>
        <v>photobooks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8"/>
        <v>42566.398680555554</v>
      </c>
      <c r="K1203">
        <v>1466001246</v>
      </c>
      <c r="L1203" s="9">
        <f t="shared" si="109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12">
        <f t="shared" si="110"/>
        <v>102</v>
      </c>
      <c r="R1203">
        <f t="shared" si="111"/>
        <v>6087.6350000000002</v>
      </c>
      <c r="S1203" t="str">
        <f t="shared" si="112"/>
        <v>photography</v>
      </c>
      <c r="T1203" s="3" t="str">
        <f t="shared" si="113"/>
        <v>photobooks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8"/>
        <v>42182.08048611111</v>
      </c>
      <c r="K1204">
        <v>1432796154</v>
      </c>
      <c r="L1204" s="9">
        <f t="shared" si="109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12">
        <f t="shared" si="110"/>
        <v>199</v>
      </c>
      <c r="R1204">
        <f t="shared" si="111"/>
        <v>27978.635000000002</v>
      </c>
      <c r="S1204" t="str">
        <f t="shared" si="112"/>
        <v>photography</v>
      </c>
      <c r="T1204" s="3" t="str">
        <f t="shared" si="113"/>
        <v>photobooks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8"/>
        <v>42155.4065625</v>
      </c>
      <c r="K1205">
        <v>1430491527</v>
      </c>
      <c r="L1205" s="9">
        <f t="shared" si="109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12">
        <f t="shared" si="110"/>
        <v>102</v>
      </c>
      <c r="R1205">
        <f t="shared" si="111"/>
        <v>33255.5</v>
      </c>
      <c r="S1205" t="str">
        <f t="shared" si="112"/>
        <v>photography</v>
      </c>
      <c r="T1205" s="3" t="str">
        <f t="shared" si="113"/>
        <v>photobooks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8"/>
        <v>42341.999999999993</v>
      </c>
      <c r="K1206">
        <v>1445363833</v>
      </c>
      <c r="L1206" s="9">
        <f t="shared" si="109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12">
        <f t="shared" si="110"/>
        <v>103</v>
      </c>
      <c r="R1206">
        <f t="shared" si="111"/>
        <v>15041.5</v>
      </c>
      <c r="S1206" t="str">
        <f t="shared" si="112"/>
        <v>photography</v>
      </c>
      <c r="T1206" s="3" t="str">
        <f t="shared" si="113"/>
        <v>photobooks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8"/>
        <v>42168.298043981478</v>
      </c>
      <c r="K1207">
        <v>1431605351</v>
      </c>
      <c r="L1207" s="9">
        <f t="shared" si="109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12">
        <f t="shared" si="110"/>
        <v>101</v>
      </c>
      <c r="R1207">
        <f t="shared" si="111"/>
        <v>13247.5</v>
      </c>
      <c r="S1207" t="str">
        <f t="shared" si="112"/>
        <v>photography</v>
      </c>
      <c r="T1207" s="3" t="str">
        <f t="shared" si="113"/>
        <v>photobooks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8"/>
        <v>42805.353472222218</v>
      </c>
      <c r="K1208">
        <v>1486406253</v>
      </c>
      <c r="L1208" s="9">
        <f t="shared" si="109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12">
        <f t="shared" si="110"/>
        <v>115</v>
      </c>
      <c r="R1208">
        <f t="shared" si="111"/>
        <v>7073.5</v>
      </c>
      <c r="S1208" t="str">
        <f t="shared" si="112"/>
        <v>photography</v>
      </c>
      <c r="T1208" s="3" t="str">
        <f t="shared" si="113"/>
        <v>photobooks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8"/>
        <v>42460.208333333336</v>
      </c>
      <c r="K1209">
        <v>1456827573</v>
      </c>
      <c r="L1209" s="9">
        <f t="shared" si="109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12">
        <f t="shared" si="110"/>
        <v>104</v>
      </c>
      <c r="R1209">
        <f t="shared" si="111"/>
        <v>9215.5</v>
      </c>
      <c r="S1209" t="str">
        <f t="shared" si="112"/>
        <v>photography</v>
      </c>
      <c r="T1209" s="3" t="str">
        <f t="shared" si="113"/>
        <v>photobooks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8"/>
        <v>42453.459074074075</v>
      </c>
      <c r="K1210">
        <v>1456246864</v>
      </c>
      <c r="L1210" s="9">
        <f t="shared" si="109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12">
        <f t="shared" si="110"/>
        <v>155</v>
      </c>
      <c r="R1210">
        <f t="shared" si="111"/>
        <v>16463</v>
      </c>
      <c r="S1210" t="str">
        <f t="shared" si="112"/>
        <v>photography</v>
      </c>
      <c r="T1210" s="3" t="str">
        <f t="shared" si="113"/>
        <v>photobooks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8"/>
        <v>42791.637789351851</v>
      </c>
      <c r="K1211">
        <v>1485461905</v>
      </c>
      <c r="L1211" s="9">
        <f t="shared" si="109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12">
        <f t="shared" si="110"/>
        <v>106</v>
      </c>
      <c r="R1211">
        <f t="shared" si="111"/>
        <v>10945</v>
      </c>
      <c r="S1211" t="str">
        <f t="shared" si="112"/>
        <v>photography</v>
      </c>
      <c r="T1211" s="3" t="str">
        <f t="shared" si="113"/>
        <v>photobooks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8"/>
        <v>42155.666666666664</v>
      </c>
      <c r="K1212">
        <v>1431124572</v>
      </c>
      <c r="L1212" s="9">
        <f t="shared" si="109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12">
        <f t="shared" si="110"/>
        <v>254</v>
      </c>
      <c r="R1212">
        <f t="shared" si="111"/>
        <v>28611.5</v>
      </c>
      <c r="S1212" t="str">
        <f t="shared" si="112"/>
        <v>photography</v>
      </c>
      <c r="T1212" s="3" t="str">
        <f t="shared" si="113"/>
        <v>photobooks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8"/>
        <v>42530.658113425925</v>
      </c>
      <c r="K1213">
        <v>1464209261</v>
      </c>
      <c r="L1213" s="9">
        <f t="shared" si="109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12">
        <f t="shared" si="110"/>
        <v>101</v>
      </c>
      <c r="R1213">
        <f t="shared" si="111"/>
        <v>25937</v>
      </c>
      <c r="S1213" t="str">
        <f t="shared" si="112"/>
        <v>photography</v>
      </c>
      <c r="T1213" s="3" t="str">
        <f t="shared" si="113"/>
        <v>photobooks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8"/>
        <v>42334.833333333336</v>
      </c>
      <c r="K1214">
        <v>1447195695</v>
      </c>
      <c r="L1214" s="9">
        <f t="shared" si="109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12">
        <f t="shared" si="110"/>
        <v>129</v>
      </c>
      <c r="R1214">
        <f t="shared" si="111"/>
        <v>2118.5</v>
      </c>
      <c r="S1214" t="str">
        <f t="shared" si="112"/>
        <v>photography</v>
      </c>
      <c r="T1214" s="3" t="str">
        <f t="shared" si="113"/>
        <v>photobooks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8"/>
        <v>42766.547453703701</v>
      </c>
      <c r="K1215">
        <v>1482862100</v>
      </c>
      <c r="L1215" s="9">
        <f t="shared" si="109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12">
        <f t="shared" si="110"/>
        <v>102</v>
      </c>
      <c r="R1215">
        <f t="shared" si="111"/>
        <v>4935.5</v>
      </c>
      <c r="S1215" t="str">
        <f t="shared" si="112"/>
        <v>photography</v>
      </c>
      <c r="T1215" s="3" t="str">
        <f t="shared" si="113"/>
        <v>photobooks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8"/>
        <v>42164.632002314807</v>
      </c>
      <c r="K1216">
        <v>1428696605</v>
      </c>
      <c r="L1216" s="9">
        <f t="shared" si="109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12">
        <f t="shared" si="110"/>
        <v>132</v>
      </c>
      <c r="R1216">
        <f t="shared" si="111"/>
        <v>4640.5</v>
      </c>
      <c r="S1216" t="str">
        <f t="shared" si="112"/>
        <v>photography</v>
      </c>
      <c r="T1216" s="3" t="str">
        <f t="shared" si="113"/>
        <v>photobooks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8"/>
        <v>41789.714768518512</v>
      </c>
      <c r="K1217">
        <v>1398895756</v>
      </c>
      <c r="L1217" s="9">
        <f t="shared" si="109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12">
        <f t="shared" si="110"/>
        <v>786</v>
      </c>
      <c r="R1217">
        <f t="shared" si="111"/>
        <v>20970.005000000001</v>
      </c>
      <c r="S1217" t="str">
        <f t="shared" si="112"/>
        <v>photography</v>
      </c>
      <c r="T1217" s="3" t="str">
        <f t="shared" si="113"/>
        <v>photobooks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8"/>
        <v>42279.752083333333</v>
      </c>
      <c r="K1218">
        <v>1441032457</v>
      </c>
      <c r="L1218" s="9">
        <f t="shared" si="109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12">
        <f t="shared" si="110"/>
        <v>146</v>
      </c>
      <c r="R1218">
        <f t="shared" si="111"/>
        <v>29851.005000000001</v>
      </c>
      <c r="S1218" t="str">
        <f t="shared" si="112"/>
        <v>photography</v>
      </c>
      <c r="T1218" s="3" t="str">
        <f t="shared" si="113"/>
        <v>photobooks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4">(I1219/86400)+25569+(-5/24)</f>
        <v>42565.6011574074</v>
      </c>
      <c r="K1219">
        <v>1465932340</v>
      </c>
      <c r="L1219" s="9">
        <f t="shared" ref="L1219:L1282" si="115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12">
        <f t="shared" ref="Q1219:Q1282" si="116">ROUND(E1219/D1219*100,0)</f>
        <v>103</v>
      </c>
      <c r="R1219">
        <f t="shared" ref="R1219:R1282" si="117">AVERAGE(E1218:E1219)</f>
        <v>23793.5</v>
      </c>
      <c r="S1219" t="str">
        <f t="shared" ref="S1219:S1282" si="118">LEFT(P1219,FIND("/",P1219)-1)</f>
        <v>photography</v>
      </c>
      <c r="T1219" s="3" t="str">
        <f t="shared" ref="T1219:T1282" si="119">RIGHT(P1219,LEN(P1219)-FIND("/",P1219))</f>
        <v>photobooks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4"/>
        <v>42308.916666666664</v>
      </c>
      <c r="K1220">
        <v>1443714800</v>
      </c>
      <c r="L1220" s="9">
        <f t="shared" si="115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12">
        <f t="shared" si="116"/>
        <v>172</v>
      </c>
      <c r="R1220">
        <f t="shared" si="117"/>
        <v>21347</v>
      </c>
      <c r="S1220" t="str">
        <f t="shared" si="118"/>
        <v>photography</v>
      </c>
      <c r="T1220" s="3" t="str">
        <f t="shared" si="119"/>
        <v>photobooks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4"/>
        <v>42663.253622685188</v>
      </c>
      <c r="K1221">
        <v>1474369513</v>
      </c>
      <c r="L1221" s="9">
        <f t="shared" si="115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12">
        <f t="shared" si="116"/>
        <v>159</v>
      </c>
      <c r="R1221">
        <f t="shared" si="117"/>
        <v>20764.5</v>
      </c>
      <c r="S1221" t="str">
        <f t="shared" si="118"/>
        <v>photography</v>
      </c>
      <c r="T1221" s="3" t="str">
        <f t="shared" si="119"/>
        <v>photobooks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4"/>
        <v>42241.420277777775</v>
      </c>
      <c r="K1222">
        <v>1437923112</v>
      </c>
      <c r="L1222" s="9">
        <f t="shared" si="115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12">
        <f t="shared" si="116"/>
        <v>104</v>
      </c>
      <c r="R1222">
        <f t="shared" si="117"/>
        <v>20794.5</v>
      </c>
      <c r="S1222" t="str">
        <f t="shared" si="118"/>
        <v>photography</v>
      </c>
      <c r="T1222" s="3" t="str">
        <f t="shared" si="119"/>
        <v>photobooks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4"/>
        <v>42707.791666666664</v>
      </c>
      <c r="K1223">
        <v>1478431488</v>
      </c>
      <c r="L1223" s="9">
        <f t="shared" si="115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12">
        <f t="shared" si="116"/>
        <v>111</v>
      </c>
      <c r="R1223">
        <f t="shared" si="117"/>
        <v>9008.005000000001</v>
      </c>
      <c r="S1223" t="str">
        <f t="shared" si="118"/>
        <v>photography</v>
      </c>
      <c r="T1223" s="3" t="str">
        <f t="shared" si="119"/>
        <v>photobooks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4"/>
        <v>42460.958333333336</v>
      </c>
      <c r="K1224">
        <v>1456852647</v>
      </c>
      <c r="L1224" s="9">
        <f t="shared" si="115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12">
        <f t="shared" si="116"/>
        <v>280</v>
      </c>
      <c r="R1224">
        <f t="shared" si="117"/>
        <v>6833.0050000000001</v>
      </c>
      <c r="S1224" t="str">
        <f t="shared" si="118"/>
        <v>photography</v>
      </c>
      <c r="T1224" s="3" t="str">
        <f t="shared" si="119"/>
        <v>photobooks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4"/>
        <v>42684.010520833333</v>
      </c>
      <c r="K1225">
        <v>1476159309</v>
      </c>
      <c r="L1225" s="9">
        <f t="shared" si="115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12">
        <f t="shared" si="116"/>
        <v>112</v>
      </c>
      <c r="R1225">
        <f t="shared" si="117"/>
        <v>16706</v>
      </c>
      <c r="S1225" t="str">
        <f t="shared" si="118"/>
        <v>photography</v>
      </c>
      <c r="T1225" s="3" t="str">
        <f t="shared" si="119"/>
        <v>photobooks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4"/>
        <v>41796.341458333329</v>
      </c>
      <c r="K1226">
        <v>1396876302</v>
      </c>
      <c r="L1226" s="9">
        <f t="shared" si="115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12">
        <f t="shared" si="116"/>
        <v>7</v>
      </c>
      <c r="R1226">
        <f t="shared" si="117"/>
        <v>11628.5</v>
      </c>
      <c r="S1226" t="str">
        <f t="shared" si="118"/>
        <v>music</v>
      </c>
      <c r="T1226" s="3" t="str">
        <f t="shared" si="119"/>
        <v>world music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4"/>
        <v>41569.697662037033</v>
      </c>
      <c r="K1227">
        <v>1377294278</v>
      </c>
      <c r="L1227" s="9">
        <f t="shared" si="115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12">
        <f t="shared" si="116"/>
        <v>4</v>
      </c>
      <c r="R1227">
        <f t="shared" si="117"/>
        <v>596</v>
      </c>
      <c r="S1227" t="str">
        <f t="shared" si="118"/>
        <v>music</v>
      </c>
      <c r="T1227" s="3" t="str">
        <f t="shared" si="119"/>
        <v>world music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4"/>
        <v>41749.833333333328</v>
      </c>
      <c r="K1228">
        <v>1395089981</v>
      </c>
      <c r="L1228" s="9">
        <f t="shared" si="115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12">
        <f t="shared" si="116"/>
        <v>4</v>
      </c>
      <c r="R1228">
        <f t="shared" si="117"/>
        <v>1034.5</v>
      </c>
      <c r="S1228" t="str">
        <f t="shared" si="118"/>
        <v>music</v>
      </c>
      <c r="T1228" s="3" t="str">
        <f t="shared" si="119"/>
        <v>world music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4"/>
        <v>41858.083333333328</v>
      </c>
      <c r="K1229">
        <v>1404770616</v>
      </c>
      <c r="L1229" s="9">
        <f t="shared" si="115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12">
        <f t="shared" si="116"/>
        <v>0</v>
      </c>
      <c r="R1229">
        <f t="shared" si="117"/>
        <v>968.5</v>
      </c>
      <c r="S1229" t="str">
        <f t="shared" si="118"/>
        <v>music</v>
      </c>
      <c r="T1229" s="3" t="str">
        <f t="shared" si="119"/>
        <v>world music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4"/>
        <v>40814.520925925921</v>
      </c>
      <c r="K1230">
        <v>1312047008</v>
      </c>
      <c r="L1230" s="9">
        <f t="shared" si="115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12">
        <f t="shared" si="116"/>
        <v>29</v>
      </c>
      <c r="R1230">
        <f t="shared" si="117"/>
        <v>732.5</v>
      </c>
      <c r="S1230" t="str">
        <f t="shared" si="118"/>
        <v>music</v>
      </c>
      <c r="T1230" s="3" t="str">
        <f t="shared" si="119"/>
        <v>world music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4"/>
        <v>41015.458333333328</v>
      </c>
      <c r="K1231">
        <v>1331982127</v>
      </c>
      <c r="L1231" s="9">
        <f t="shared" si="115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12">
        <f t="shared" si="116"/>
        <v>1</v>
      </c>
      <c r="R1231">
        <f t="shared" si="117"/>
        <v>745</v>
      </c>
      <c r="S1231" t="str">
        <f t="shared" si="118"/>
        <v>music</v>
      </c>
      <c r="T1231" s="3" t="str">
        <f t="shared" si="119"/>
        <v>world music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4"/>
        <v>40598.764236111107</v>
      </c>
      <c r="K1232">
        <v>1295997630</v>
      </c>
      <c r="L1232" s="9">
        <f t="shared" si="115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12">
        <f t="shared" si="116"/>
        <v>0</v>
      </c>
      <c r="R1232">
        <f t="shared" si="117"/>
        <v>12.5</v>
      </c>
      <c r="S1232" t="str">
        <f t="shared" si="118"/>
        <v>music</v>
      </c>
      <c r="T1232" s="3" t="str">
        <f t="shared" si="119"/>
        <v>world music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4"/>
        <v>42243.833333333336</v>
      </c>
      <c r="K1233">
        <v>1436394968</v>
      </c>
      <c r="L1233" s="9">
        <f t="shared" si="115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12">
        <f t="shared" si="116"/>
        <v>0</v>
      </c>
      <c r="R1233">
        <f t="shared" si="117"/>
        <v>0</v>
      </c>
      <c r="S1233" t="str">
        <f t="shared" si="118"/>
        <v>music</v>
      </c>
      <c r="T1233" s="3" t="str">
        <f t="shared" si="119"/>
        <v>world music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4"/>
        <v>41553.639699074069</v>
      </c>
      <c r="K1234">
        <v>1377030070</v>
      </c>
      <c r="L1234" s="9">
        <f t="shared" si="115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12">
        <f t="shared" si="116"/>
        <v>1</v>
      </c>
      <c r="R1234">
        <f t="shared" si="117"/>
        <v>20</v>
      </c>
      <c r="S1234" t="str">
        <f t="shared" si="118"/>
        <v>music</v>
      </c>
      <c r="T1234" s="3" t="str">
        <f t="shared" si="119"/>
        <v>world music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4"/>
        <v>40960.740439814814</v>
      </c>
      <c r="K1235">
        <v>1328049974</v>
      </c>
      <c r="L1235" s="9">
        <f t="shared" si="115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12">
        <f t="shared" si="116"/>
        <v>12</v>
      </c>
      <c r="R1235">
        <f t="shared" si="117"/>
        <v>78</v>
      </c>
      <c r="S1235" t="str">
        <f t="shared" si="118"/>
        <v>music</v>
      </c>
      <c r="T1235" s="3" t="str">
        <f t="shared" si="119"/>
        <v>world music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4"/>
        <v>42037.580347222225</v>
      </c>
      <c r="K1236">
        <v>1420311342</v>
      </c>
      <c r="L1236" s="9">
        <f t="shared" si="115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12">
        <f t="shared" si="116"/>
        <v>0</v>
      </c>
      <c r="R1236">
        <f t="shared" si="117"/>
        <v>58</v>
      </c>
      <c r="S1236" t="str">
        <f t="shared" si="118"/>
        <v>music</v>
      </c>
      <c r="T1236" s="3" t="str">
        <f t="shared" si="119"/>
        <v>world music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4"/>
        <v>41622.927071759259</v>
      </c>
      <c r="K1237">
        <v>1383621299</v>
      </c>
      <c r="L1237" s="9">
        <f t="shared" si="115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12">
        <f t="shared" si="116"/>
        <v>3</v>
      </c>
      <c r="R1237">
        <f t="shared" si="117"/>
        <v>105</v>
      </c>
      <c r="S1237" t="str">
        <f t="shared" si="118"/>
        <v>music</v>
      </c>
      <c r="T1237" s="3" t="str">
        <f t="shared" si="119"/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4"/>
        <v>41118.458333333328</v>
      </c>
      <c r="K1238">
        <v>1342801164</v>
      </c>
      <c r="L1238" s="9">
        <f t="shared" si="115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12">
        <f t="shared" si="116"/>
        <v>0</v>
      </c>
      <c r="R1238">
        <f t="shared" si="117"/>
        <v>105</v>
      </c>
      <c r="S1238" t="str">
        <f t="shared" si="118"/>
        <v>music</v>
      </c>
      <c r="T1238" s="3" t="str">
        <f t="shared" si="119"/>
        <v>world music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4"/>
        <v>41145.074826388889</v>
      </c>
      <c r="K1239">
        <v>1344062865</v>
      </c>
      <c r="L1239" s="9">
        <f t="shared" si="115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12">
        <f t="shared" si="116"/>
        <v>0</v>
      </c>
      <c r="R1239">
        <f t="shared" si="117"/>
        <v>0</v>
      </c>
      <c r="S1239" t="str">
        <f t="shared" si="118"/>
        <v>music</v>
      </c>
      <c r="T1239" s="3" t="str">
        <f t="shared" si="119"/>
        <v>world music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4"/>
        <v>40761.402037037034</v>
      </c>
      <c r="K1240">
        <v>1310049536</v>
      </c>
      <c r="L1240" s="9">
        <f t="shared" si="115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12">
        <f t="shared" si="116"/>
        <v>18</v>
      </c>
      <c r="R1240">
        <f t="shared" si="117"/>
        <v>89</v>
      </c>
      <c r="S1240" t="str">
        <f t="shared" si="118"/>
        <v>music</v>
      </c>
      <c r="T1240" s="3" t="str">
        <f t="shared" si="119"/>
        <v>world music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4"/>
        <v>40913.754247685181</v>
      </c>
      <c r="K1241">
        <v>1323212767</v>
      </c>
      <c r="L1241" s="9">
        <f t="shared" si="115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12">
        <f t="shared" si="116"/>
        <v>0</v>
      </c>
      <c r="R1241">
        <f t="shared" si="117"/>
        <v>89</v>
      </c>
      <c r="S1241" t="str">
        <f t="shared" si="118"/>
        <v>music</v>
      </c>
      <c r="T1241" s="3" t="str">
        <f t="shared" si="119"/>
        <v>world music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4"/>
        <v>41467.70208333333</v>
      </c>
      <c r="K1242">
        <v>1368579457</v>
      </c>
      <c r="L1242" s="9">
        <f t="shared" si="115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12">
        <f t="shared" si="116"/>
        <v>3</v>
      </c>
      <c r="R1242">
        <f t="shared" si="117"/>
        <v>120.5</v>
      </c>
      <c r="S1242" t="str">
        <f t="shared" si="118"/>
        <v>music</v>
      </c>
      <c r="T1242" s="3" t="str">
        <f t="shared" si="119"/>
        <v>world music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4"/>
        <v>41946.040972222218</v>
      </c>
      <c r="K1243">
        <v>1413057980</v>
      </c>
      <c r="L1243" s="9">
        <f t="shared" si="115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12">
        <f t="shared" si="116"/>
        <v>51</v>
      </c>
      <c r="R1243">
        <f t="shared" si="117"/>
        <v>1389</v>
      </c>
      <c r="S1243" t="str">
        <f t="shared" si="118"/>
        <v>music</v>
      </c>
      <c r="T1243" s="3" t="str">
        <f t="shared" si="119"/>
        <v>world music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4"/>
        <v>40797.345833333333</v>
      </c>
      <c r="K1244">
        <v>1314417502</v>
      </c>
      <c r="L1244" s="9">
        <f t="shared" si="115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12">
        <f t="shared" si="116"/>
        <v>1</v>
      </c>
      <c r="R1244">
        <f t="shared" si="117"/>
        <v>1271</v>
      </c>
      <c r="S1244" t="str">
        <f t="shared" si="118"/>
        <v>music</v>
      </c>
      <c r="T1244" s="3" t="str">
        <f t="shared" si="119"/>
        <v>world music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4"/>
        <v>40732.666666666664</v>
      </c>
      <c r="K1245">
        <v>1304888771</v>
      </c>
      <c r="L1245" s="9">
        <f t="shared" si="115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12">
        <f t="shared" si="116"/>
        <v>14</v>
      </c>
      <c r="R1245">
        <f t="shared" si="117"/>
        <v>848</v>
      </c>
      <c r="S1245" t="str">
        <f t="shared" si="118"/>
        <v>music</v>
      </c>
      <c r="T1245" s="3" t="str">
        <f t="shared" si="119"/>
        <v>world music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4"/>
        <v>41386.666666666664</v>
      </c>
      <c r="K1246">
        <v>1363981723</v>
      </c>
      <c r="L1246" s="9">
        <f t="shared" si="115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12">
        <f t="shared" si="116"/>
        <v>104</v>
      </c>
      <c r="R1246">
        <f t="shared" si="117"/>
        <v>1883.5</v>
      </c>
      <c r="S1246" t="str">
        <f t="shared" si="118"/>
        <v>music</v>
      </c>
      <c r="T1246" s="3" t="str">
        <f t="shared" si="119"/>
        <v>rock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4"/>
        <v>41804.391597222224</v>
      </c>
      <c r="K1247">
        <v>1400163834</v>
      </c>
      <c r="L1247" s="9">
        <f t="shared" si="115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12">
        <f t="shared" si="116"/>
        <v>120</v>
      </c>
      <c r="R1247">
        <f t="shared" si="117"/>
        <v>2240.5</v>
      </c>
      <c r="S1247" t="str">
        <f t="shared" si="118"/>
        <v>music</v>
      </c>
      <c r="T1247" s="3" t="str">
        <f t="shared" si="119"/>
        <v>rock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4"/>
        <v>40882.876724537033</v>
      </c>
      <c r="K1248">
        <v>1319245349</v>
      </c>
      <c r="L1248" s="9">
        <f t="shared" si="115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12">
        <f t="shared" si="116"/>
        <v>117</v>
      </c>
      <c r="R1248">
        <f t="shared" si="117"/>
        <v>2372.5</v>
      </c>
      <c r="S1248" t="str">
        <f t="shared" si="118"/>
        <v>music</v>
      </c>
      <c r="T1248" s="3" t="str">
        <f t="shared" si="119"/>
        <v>rock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4"/>
        <v>41400.083969907406</v>
      </c>
      <c r="K1249">
        <v>1365231655</v>
      </c>
      <c r="L1249" s="9">
        <f t="shared" si="115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12">
        <f t="shared" si="116"/>
        <v>122</v>
      </c>
      <c r="R1249">
        <f t="shared" si="117"/>
        <v>3307.5</v>
      </c>
      <c r="S1249" t="str">
        <f t="shared" si="118"/>
        <v>music</v>
      </c>
      <c r="T1249" s="3" t="str">
        <f t="shared" si="119"/>
        <v>rock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4"/>
        <v>41803.082638888889</v>
      </c>
      <c r="K1250">
        <v>1399563953</v>
      </c>
      <c r="L1250" s="9">
        <f t="shared" si="115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12">
        <f t="shared" si="116"/>
        <v>152</v>
      </c>
      <c r="R1250">
        <f t="shared" si="117"/>
        <v>4033</v>
      </c>
      <c r="S1250" t="str">
        <f t="shared" si="118"/>
        <v>music</v>
      </c>
      <c r="T1250" s="3" t="str">
        <f t="shared" si="119"/>
        <v>rock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4"/>
        <v>41097.532534722217</v>
      </c>
      <c r="K1251">
        <v>1339091211</v>
      </c>
      <c r="L1251" s="9">
        <f t="shared" si="115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12">
        <f t="shared" si="116"/>
        <v>104</v>
      </c>
      <c r="R1251">
        <f t="shared" si="117"/>
        <v>4506.5</v>
      </c>
      <c r="S1251" t="str">
        <f t="shared" si="118"/>
        <v>music</v>
      </c>
      <c r="T1251" s="3" t="str">
        <f t="shared" si="119"/>
        <v>rock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4"/>
        <v>41888.434386574074</v>
      </c>
      <c r="K1252">
        <v>1406129131</v>
      </c>
      <c r="L1252" s="9">
        <f t="shared" si="115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12">
        <f t="shared" si="116"/>
        <v>200</v>
      </c>
      <c r="R1252">
        <f t="shared" si="117"/>
        <v>32634</v>
      </c>
      <c r="S1252" t="str">
        <f t="shared" si="118"/>
        <v>music</v>
      </c>
      <c r="T1252" s="3" t="str">
        <f t="shared" si="119"/>
        <v>rock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4"/>
        <v>40811.606099537035</v>
      </c>
      <c r="K1253">
        <v>1311795167</v>
      </c>
      <c r="L1253" s="9">
        <f t="shared" si="115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12">
        <f t="shared" si="116"/>
        <v>102</v>
      </c>
      <c r="R1253">
        <f t="shared" si="117"/>
        <v>33077</v>
      </c>
      <c r="S1253" t="str">
        <f t="shared" si="118"/>
        <v>music</v>
      </c>
      <c r="T1253" s="3" t="str">
        <f t="shared" si="119"/>
        <v>rock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4"/>
        <v>41571.779733796291</v>
      </c>
      <c r="K1254">
        <v>1380238969</v>
      </c>
      <c r="L1254" s="9">
        <f t="shared" si="115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12">
        <f t="shared" si="116"/>
        <v>138</v>
      </c>
      <c r="R1254">
        <f t="shared" si="117"/>
        <v>5463</v>
      </c>
      <c r="S1254" t="str">
        <f t="shared" si="118"/>
        <v>music</v>
      </c>
      <c r="T1254" s="3" t="str">
        <f t="shared" si="119"/>
        <v>rock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4"/>
        <v>41885.575312499997</v>
      </c>
      <c r="K1255">
        <v>1407178107</v>
      </c>
      <c r="L1255" s="9">
        <f t="shared" si="115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12">
        <f t="shared" si="116"/>
        <v>303833</v>
      </c>
      <c r="R1255">
        <f t="shared" si="117"/>
        <v>17600.66</v>
      </c>
      <c r="S1255" t="str">
        <f t="shared" si="118"/>
        <v>music</v>
      </c>
      <c r="T1255" s="3" t="str">
        <f t="shared" si="119"/>
        <v>rock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4"/>
        <v>40543.999305555553</v>
      </c>
      <c r="K1256">
        <v>1288968886</v>
      </c>
      <c r="L1256" s="9">
        <f t="shared" si="115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12">
        <f t="shared" si="116"/>
        <v>199</v>
      </c>
      <c r="R1256">
        <f t="shared" si="117"/>
        <v>21853.16</v>
      </c>
      <c r="S1256" t="str">
        <f t="shared" si="118"/>
        <v>music</v>
      </c>
      <c r="T1256" s="3" t="str">
        <f t="shared" si="119"/>
        <v>rock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4"/>
        <v>41609.678842592592</v>
      </c>
      <c r="K1257">
        <v>1383337052</v>
      </c>
      <c r="L1257" s="9">
        <f t="shared" si="115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12">
        <f t="shared" si="116"/>
        <v>202</v>
      </c>
      <c r="R1257">
        <f t="shared" si="117"/>
        <v>9697</v>
      </c>
      <c r="S1257" t="str">
        <f t="shared" si="118"/>
        <v>music</v>
      </c>
      <c r="T1257" s="3" t="str">
        <f t="shared" si="119"/>
        <v>rock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4"/>
        <v>40951.711006944439</v>
      </c>
      <c r="K1258">
        <v>1326492231</v>
      </c>
      <c r="L1258" s="9">
        <f t="shared" si="115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12">
        <f t="shared" si="116"/>
        <v>118</v>
      </c>
      <c r="R1258">
        <f t="shared" si="117"/>
        <v>20730.064999999999</v>
      </c>
      <c r="S1258" t="str">
        <f t="shared" si="118"/>
        <v>music</v>
      </c>
      <c r="T1258" s="3" t="str">
        <f t="shared" si="119"/>
        <v>rock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4"/>
        <v>40635.835532407407</v>
      </c>
      <c r="K1259">
        <v>1297562590</v>
      </c>
      <c r="L1259" s="9">
        <f t="shared" si="115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12">
        <f t="shared" si="116"/>
        <v>295</v>
      </c>
      <c r="R1259">
        <f t="shared" si="117"/>
        <v>25799.564999999999</v>
      </c>
      <c r="S1259" t="str">
        <f t="shared" si="118"/>
        <v>music</v>
      </c>
      <c r="T1259" s="3" t="str">
        <f t="shared" si="119"/>
        <v>rock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4"/>
        <v>41517.402916666666</v>
      </c>
      <c r="K1260">
        <v>1375368012</v>
      </c>
      <c r="L1260" s="9">
        <f t="shared" si="115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12">
        <f t="shared" si="116"/>
        <v>213</v>
      </c>
      <c r="R1260">
        <f t="shared" si="117"/>
        <v>20893.78</v>
      </c>
      <c r="S1260" t="str">
        <f t="shared" si="118"/>
        <v>music</v>
      </c>
      <c r="T1260" s="3" t="str">
        <f t="shared" si="119"/>
        <v>rock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4"/>
        <v>41798.957638888889</v>
      </c>
      <c r="K1261">
        <v>1399504664</v>
      </c>
      <c r="L1261" s="9">
        <f t="shared" si="115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12">
        <f t="shared" si="116"/>
        <v>104</v>
      </c>
      <c r="R1261">
        <f t="shared" si="117"/>
        <v>14091.78</v>
      </c>
      <c r="S1261" t="str">
        <f t="shared" si="118"/>
        <v>music</v>
      </c>
      <c r="T1261" s="3" t="str">
        <f t="shared" si="119"/>
        <v>rock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4"/>
        <v>41696.63449074074</v>
      </c>
      <c r="K1262">
        <v>1390853620</v>
      </c>
      <c r="L1262" s="9">
        <f t="shared" si="115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12">
        <f t="shared" si="116"/>
        <v>114</v>
      </c>
      <c r="R1262">
        <f t="shared" si="117"/>
        <v>3178.5</v>
      </c>
      <c r="S1262" t="str">
        <f t="shared" si="118"/>
        <v>music</v>
      </c>
      <c r="T1262" s="3" t="str">
        <f t="shared" si="119"/>
        <v>rock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4"/>
        <v>41668.134571759256</v>
      </c>
      <c r="K1263">
        <v>1388391227</v>
      </c>
      <c r="L1263" s="9">
        <f t="shared" si="115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12">
        <f t="shared" si="116"/>
        <v>101</v>
      </c>
      <c r="R1263">
        <f t="shared" si="117"/>
        <v>2888</v>
      </c>
      <c r="S1263" t="str">
        <f t="shared" si="118"/>
        <v>music</v>
      </c>
      <c r="T1263" s="3" t="str">
        <f t="shared" si="119"/>
        <v>rock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4"/>
        <v>41686.554305555554</v>
      </c>
      <c r="K1264">
        <v>1389982692</v>
      </c>
      <c r="L1264" s="9">
        <f t="shared" si="115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12">
        <f t="shared" si="116"/>
        <v>125</v>
      </c>
      <c r="R1264">
        <f t="shared" si="117"/>
        <v>5088.5</v>
      </c>
      <c r="S1264" t="str">
        <f t="shared" si="118"/>
        <v>music</v>
      </c>
      <c r="T1264" s="3" t="str">
        <f t="shared" si="119"/>
        <v>rock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4"/>
        <v>41726.833333333328</v>
      </c>
      <c r="K1265">
        <v>1393034470</v>
      </c>
      <c r="L1265" s="9">
        <f t="shared" si="115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12">
        <f t="shared" si="116"/>
        <v>119</v>
      </c>
      <c r="R1265">
        <f t="shared" si="117"/>
        <v>4968.5</v>
      </c>
      <c r="S1265" t="str">
        <f t="shared" si="118"/>
        <v>music</v>
      </c>
      <c r="T1265" s="3" t="str">
        <f t="shared" si="119"/>
        <v>rock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4"/>
        <v>41576.454664351848</v>
      </c>
      <c r="K1266">
        <v>1380556483</v>
      </c>
      <c r="L1266" s="9">
        <f t="shared" si="115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12">
        <f t="shared" si="116"/>
        <v>166</v>
      </c>
      <c r="R1266">
        <f t="shared" si="117"/>
        <v>1433.5</v>
      </c>
      <c r="S1266" t="str">
        <f t="shared" si="118"/>
        <v>music</v>
      </c>
      <c r="T1266" s="3" t="str">
        <f t="shared" si="119"/>
        <v>rock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4"/>
        <v>40512.446932870364</v>
      </c>
      <c r="K1267">
        <v>1287071015</v>
      </c>
      <c r="L1267" s="9">
        <f t="shared" si="115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12">
        <f t="shared" si="116"/>
        <v>119</v>
      </c>
      <c r="R1267">
        <f t="shared" si="117"/>
        <v>2626.085</v>
      </c>
      <c r="S1267" t="str">
        <f t="shared" si="118"/>
        <v>music</v>
      </c>
      <c r="T1267" s="3" t="str">
        <f t="shared" si="119"/>
        <v>rock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4"/>
        <v>41650.668344907404</v>
      </c>
      <c r="K1268">
        <v>1386882145</v>
      </c>
      <c r="L1268" s="9">
        <f t="shared" si="115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12">
        <f t="shared" si="116"/>
        <v>100</v>
      </c>
      <c r="R1268">
        <f t="shared" si="117"/>
        <v>6857.585</v>
      </c>
      <c r="S1268" t="str">
        <f t="shared" si="118"/>
        <v>music</v>
      </c>
      <c r="T1268" s="3" t="str">
        <f t="shared" si="119"/>
        <v>rock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4"/>
        <v>41479.376828703702</v>
      </c>
      <c r="K1269">
        <v>1372082558</v>
      </c>
      <c r="L1269" s="9">
        <f t="shared" si="115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12">
        <f t="shared" si="116"/>
        <v>102</v>
      </c>
      <c r="R1269">
        <f t="shared" si="117"/>
        <v>15970.5</v>
      </c>
      <c r="S1269" t="str">
        <f t="shared" si="118"/>
        <v>music</v>
      </c>
      <c r="T1269" s="3" t="str">
        <f t="shared" si="119"/>
        <v>rock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4"/>
        <v>41537.637118055551</v>
      </c>
      <c r="K1270">
        <v>1377116247</v>
      </c>
      <c r="L1270" s="9">
        <f t="shared" si="115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12">
        <f t="shared" si="116"/>
        <v>117</v>
      </c>
      <c r="R1270">
        <f t="shared" si="117"/>
        <v>18198</v>
      </c>
      <c r="S1270" t="str">
        <f t="shared" si="118"/>
        <v>music</v>
      </c>
      <c r="T1270" s="3" t="str">
        <f t="shared" si="119"/>
        <v>rock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4"/>
        <v>42475.791666666664</v>
      </c>
      <c r="K1271">
        <v>1458157512</v>
      </c>
      <c r="L1271" s="9">
        <f t="shared" si="115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12">
        <f t="shared" si="116"/>
        <v>109</v>
      </c>
      <c r="R1271">
        <f t="shared" si="117"/>
        <v>17213</v>
      </c>
      <c r="S1271" t="str">
        <f t="shared" si="118"/>
        <v>music</v>
      </c>
      <c r="T1271" s="3" t="str">
        <f t="shared" si="119"/>
        <v>rock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4"/>
        <v>40993.60696759259</v>
      </c>
      <c r="K1272">
        <v>1327523642</v>
      </c>
      <c r="L1272" s="9">
        <f t="shared" si="115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12">
        <f t="shared" si="116"/>
        <v>115</v>
      </c>
      <c r="R1272">
        <f t="shared" si="117"/>
        <v>15949</v>
      </c>
      <c r="S1272" t="str">
        <f t="shared" si="118"/>
        <v>music</v>
      </c>
      <c r="T1272" s="3" t="str">
        <f t="shared" si="119"/>
        <v>rock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4"/>
        <v>41591.516886574071</v>
      </c>
      <c r="K1273">
        <v>1381767859</v>
      </c>
      <c r="L1273" s="9">
        <f t="shared" si="115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12">
        <f t="shared" si="116"/>
        <v>102</v>
      </c>
      <c r="R1273">
        <f t="shared" si="117"/>
        <v>9553.5</v>
      </c>
      <c r="S1273" t="str">
        <f t="shared" si="118"/>
        <v>music</v>
      </c>
      <c r="T1273" s="3" t="str">
        <f t="shared" si="119"/>
        <v>rock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4"/>
        <v>40343.958333333328</v>
      </c>
      <c r="K1274">
        <v>1270576379</v>
      </c>
      <c r="L1274" s="9">
        <f t="shared" si="115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12">
        <f t="shared" si="116"/>
        <v>106</v>
      </c>
      <c r="R1274">
        <f t="shared" si="117"/>
        <v>6467.5</v>
      </c>
      <c r="S1274" t="str">
        <f t="shared" si="118"/>
        <v>music</v>
      </c>
      <c r="T1274" s="3" t="str">
        <f t="shared" si="119"/>
        <v>rock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4"/>
        <v>41882.521886574068</v>
      </c>
      <c r="K1275">
        <v>1406914291</v>
      </c>
      <c r="L1275" s="9">
        <f t="shared" si="115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12">
        <f t="shared" si="116"/>
        <v>104</v>
      </c>
      <c r="R1275">
        <f t="shared" si="117"/>
        <v>4720</v>
      </c>
      <c r="S1275" t="str">
        <f t="shared" si="118"/>
        <v>music</v>
      </c>
      <c r="T1275" s="3" t="str">
        <f t="shared" si="119"/>
        <v>rock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4"/>
        <v>41151.481770833328</v>
      </c>
      <c r="K1276">
        <v>1343320425</v>
      </c>
      <c r="L1276" s="9">
        <f t="shared" si="115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12">
        <f t="shared" si="116"/>
        <v>155</v>
      </c>
      <c r="R1276">
        <f t="shared" si="117"/>
        <v>21441.919999999998</v>
      </c>
      <c r="S1276" t="str">
        <f t="shared" si="118"/>
        <v>music</v>
      </c>
      <c r="T1276" s="3" t="str">
        <f t="shared" si="119"/>
        <v>rock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4"/>
        <v>41493.659571759257</v>
      </c>
      <c r="K1277">
        <v>1372884587</v>
      </c>
      <c r="L1277" s="9">
        <f t="shared" si="115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12">
        <f t="shared" si="116"/>
        <v>162</v>
      </c>
      <c r="R1277">
        <f t="shared" si="117"/>
        <v>31532.469999999998</v>
      </c>
      <c r="S1277" t="str">
        <f t="shared" si="118"/>
        <v>music</v>
      </c>
      <c r="T1277" s="3" t="str">
        <f t="shared" si="119"/>
        <v>rock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4"/>
        <v>40056.958333333328</v>
      </c>
      <c r="K1278">
        <v>1247504047</v>
      </c>
      <c r="L1278" s="9">
        <f t="shared" si="115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12">
        <f t="shared" si="116"/>
        <v>104</v>
      </c>
      <c r="R1278">
        <f t="shared" si="117"/>
        <v>13726.865</v>
      </c>
      <c r="S1278" t="str">
        <f t="shared" si="118"/>
        <v>music</v>
      </c>
      <c r="T1278" s="3" t="str">
        <f t="shared" si="119"/>
        <v>rock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4"/>
        <v>41156.35355324074</v>
      </c>
      <c r="K1279">
        <v>1343741347</v>
      </c>
      <c r="L1279" s="9">
        <f t="shared" si="115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12">
        <f t="shared" si="116"/>
        <v>106</v>
      </c>
      <c r="R1279">
        <f t="shared" si="117"/>
        <v>9525.64</v>
      </c>
      <c r="S1279" t="str">
        <f t="shared" si="118"/>
        <v>music</v>
      </c>
      <c r="T1279" s="3" t="str">
        <f t="shared" si="119"/>
        <v>rock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4"/>
        <v>41814.875</v>
      </c>
      <c r="K1280">
        <v>1401196766</v>
      </c>
      <c r="L1280" s="9">
        <f t="shared" si="115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12">
        <f t="shared" si="116"/>
        <v>155</v>
      </c>
      <c r="R1280">
        <f t="shared" si="117"/>
        <v>12994.825000000001</v>
      </c>
      <c r="S1280" t="str">
        <f t="shared" si="118"/>
        <v>music</v>
      </c>
      <c r="T1280" s="3" t="str">
        <f t="shared" si="119"/>
        <v>rock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4"/>
        <v>41721.849189814813</v>
      </c>
      <c r="K1281">
        <v>1392171770</v>
      </c>
      <c r="L1281" s="9">
        <f t="shared" si="115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12">
        <f t="shared" si="116"/>
        <v>111</v>
      </c>
      <c r="R1281">
        <f t="shared" si="117"/>
        <v>11967.584999999999</v>
      </c>
      <c r="S1281" t="str">
        <f t="shared" si="118"/>
        <v>music</v>
      </c>
      <c r="T1281" s="3" t="str">
        <f t="shared" si="119"/>
        <v>rock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4"/>
        <v>40603.54923611111</v>
      </c>
      <c r="K1282">
        <v>1291227054</v>
      </c>
      <c r="L1282" s="9">
        <f t="shared" si="115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12">
        <f t="shared" si="116"/>
        <v>111</v>
      </c>
      <c r="R1282">
        <f t="shared" si="117"/>
        <v>15250.474999999999</v>
      </c>
      <c r="S1282" t="str">
        <f t="shared" si="118"/>
        <v>music</v>
      </c>
      <c r="T1282" s="3" t="str">
        <f t="shared" si="119"/>
        <v>rock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0">(I1283/86400)+25569+(-5/24)</f>
        <v>41483.535138888888</v>
      </c>
      <c r="K1283">
        <v>1373305836</v>
      </c>
      <c r="L1283" s="9">
        <f t="shared" ref="L1283:L1346" si="12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12">
        <f t="shared" ref="Q1283:Q1346" si="122">ROUND(E1283/D1283*100,0)</f>
        <v>111</v>
      </c>
      <c r="R1283">
        <f t="shared" ref="R1283:R1346" si="123">AVERAGE(E1282:E1283)</f>
        <v>12193.39</v>
      </c>
      <c r="S1283" t="str">
        <f t="shared" ref="S1283:S1346" si="124">LEFT(P1283,FIND("/",P1283)-1)</f>
        <v>music</v>
      </c>
      <c r="T1283" s="3" t="str">
        <f t="shared" ref="T1283:T1346" si="125">RIGHT(P1283,LEN(P1283)-FIND("/",P1283))</f>
        <v>rock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0"/>
        <v>41616.999305555553</v>
      </c>
      <c r="K1284">
        <v>1383909855</v>
      </c>
      <c r="L1284" s="9">
        <f t="shared" si="12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12">
        <f t="shared" si="122"/>
        <v>124</v>
      </c>
      <c r="R1284">
        <f t="shared" si="123"/>
        <v>13146</v>
      </c>
      <c r="S1284" t="str">
        <f t="shared" si="124"/>
        <v>music</v>
      </c>
      <c r="T1284" s="3" t="str">
        <f t="shared" si="125"/>
        <v>rock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0"/>
        <v>41343.958333333328</v>
      </c>
      <c r="K1285">
        <v>1360948389</v>
      </c>
      <c r="L1285" s="9">
        <f t="shared" si="12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12">
        <f t="shared" si="122"/>
        <v>211</v>
      </c>
      <c r="R1285">
        <f t="shared" si="123"/>
        <v>10326.25</v>
      </c>
      <c r="S1285" t="str">
        <f t="shared" si="124"/>
        <v>music</v>
      </c>
      <c r="T1285" s="3" t="str">
        <f t="shared" si="125"/>
        <v>rock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0"/>
        <v>42735.499305555553</v>
      </c>
      <c r="K1286">
        <v>1481175482</v>
      </c>
      <c r="L1286" s="9">
        <f t="shared" si="12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12">
        <f t="shared" si="122"/>
        <v>101</v>
      </c>
      <c r="R1286">
        <f t="shared" si="123"/>
        <v>2065.25</v>
      </c>
      <c r="S1286" t="str">
        <f t="shared" si="124"/>
        <v>theater</v>
      </c>
      <c r="T1286" s="3" t="str">
        <f t="shared" si="125"/>
        <v>plays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0"/>
        <v>42175.374710648146</v>
      </c>
      <c r="K1287">
        <v>1433512775</v>
      </c>
      <c r="L1287" s="9">
        <f t="shared" si="12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12">
        <f t="shared" si="122"/>
        <v>102</v>
      </c>
      <c r="R1287">
        <f t="shared" si="123"/>
        <v>2026.5</v>
      </c>
      <c r="S1287" t="str">
        <f t="shared" si="124"/>
        <v>theater</v>
      </c>
      <c r="T1287" s="3" t="str">
        <f t="shared" si="125"/>
        <v>plays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0"/>
        <v>42052.374999999993</v>
      </c>
      <c r="K1288">
        <v>1423041227</v>
      </c>
      <c r="L1288" s="9">
        <f t="shared" si="12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12">
        <f t="shared" si="122"/>
        <v>108</v>
      </c>
      <c r="R1288">
        <f t="shared" si="123"/>
        <v>1829</v>
      </c>
      <c r="S1288" t="str">
        <f t="shared" si="124"/>
        <v>theater</v>
      </c>
      <c r="T1288" s="3" t="str">
        <f t="shared" si="125"/>
        <v>plays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0"/>
        <v>42167.412685185183</v>
      </c>
      <c r="K1289">
        <v>1428936856</v>
      </c>
      <c r="L1289" s="9">
        <f t="shared" si="12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12">
        <f t="shared" si="122"/>
        <v>242</v>
      </c>
      <c r="R1289">
        <f t="shared" si="123"/>
        <v>1115</v>
      </c>
      <c r="S1289" t="str">
        <f t="shared" si="124"/>
        <v>theater</v>
      </c>
      <c r="T1289" s="3" t="str">
        <f t="shared" si="125"/>
        <v>plays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0"/>
        <v>42591.958333333336</v>
      </c>
      <c r="K1290">
        <v>1468122163</v>
      </c>
      <c r="L1290" s="9">
        <f t="shared" si="12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12">
        <f t="shared" si="122"/>
        <v>100</v>
      </c>
      <c r="R1290">
        <f t="shared" si="123"/>
        <v>2311.5</v>
      </c>
      <c r="S1290" t="str">
        <f t="shared" si="124"/>
        <v>theater</v>
      </c>
      <c r="T1290" s="3" t="str">
        <f t="shared" si="125"/>
        <v>plays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0"/>
        <v>42738.926446759258</v>
      </c>
      <c r="K1291">
        <v>1480907645</v>
      </c>
      <c r="L1291" s="9">
        <f t="shared" si="12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12">
        <f t="shared" si="122"/>
        <v>125</v>
      </c>
      <c r="R1291">
        <f t="shared" si="123"/>
        <v>2947</v>
      </c>
      <c r="S1291" t="str">
        <f t="shared" si="124"/>
        <v>theater</v>
      </c>
      <c r="T1291" s="3" t="str">
        <f t="shared" si="125"/>
        <v>plays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0"/>
        <v>42117.082638888889</v>
      </c>
      <c r="K1292">
        <v>1427121931</v>
      </c>
      <c r="L1292" s="9">
        <f t="shared" si="12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12">
        <f t="shared" si="122"/>
        <v>109</v>
      </c>
      <c r="R1292">
        <f t="shared" si="123"/>
        <v>2838</v>
      </c>
      <c r="S1292" t="str">
        <f t="shared" si="124"/>
        <v>theater</v>
      </c>
      <c r="T1292" s="3" t="str">
        <f t="shared" si="125"/>
        <v>plays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0"/>
        <v>42101.083333333336</v>
      </c>
      <c r="K1293">
        <v>1425224391</v>
      </c>
      <c r="L1293" s="9">
        <f t="shared" si="12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12">
        <f t="shared" si="122"/>
        <v>146</v>
      </c>
      <c r="R1293">
        <f t="shared" si="123"/>
        <v>4085.5</v>
      </c>
      <c r="S1293" t="str">
        <f t="shared" si="124"/>
        <v>theater</v>
      </c>
      <c r="T1293" s="3" t="str">
        <f t="shared" si="125"/>
        <v>plays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0"/>
        <v>42283.749305555553</v>
      </c>
      <c r="K1294">
        <v>1441822828</v>
      </c>
      <c r="L1294" s="9">
        <f t="shared" si="12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12">
        <f t="shared" si="122"/>
        <v>110</v>
      </c>
      <c r="R1294">
        <f t="shared" si="123"/>
        <v>3120.5</v>
      </c>
      <c r="S1294" t="str">
        <f t="shared" si="124"/>
        <v>theater</v>
      </c>
      <c r="T1294" s="3" t="str">
        <f t="shared" si="125"/>
        <v>plays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0"/>
        <v>42322.534386574072</v>
      </c>
      <c r="K1295">
        <v>1444927771</v>
      </c>
      <c r="L1295" s="9">
        <f t="shared" si="12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12">
        <f t="shared" si="122"/>
        <v>102</v>
      </c>
      <c r="R1295">
        <f t="shared" si="123"/>
        <v>8602.5</v>
      </c>
      <c r="S1295" t="str">
        <f t="shared" si="124"/>
        <v>theater</v>
      </c>
      <c r="T1295" s="3" t="str">
        <f t="shared" si="125"/>
        <v>plays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0"/>
        <v>42296.249999999993</v>
      </c>
      <c r="K1296">
        <v>1443696797</v>
      </c>
      <c r="L1296" s="9">
        <f t="shared" si="12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12">
        <f t="shared" si="122"/>
        <v>122</v>
      </c>
      <c r="R1296">
        <f t="shared" si="123"/>
        <v>7972.5</v>
      </c>
      <c r="S1296" t="str">
        <f t="shared" si="124"/>
        <v>theater</v>
      </c>
      <c r="T1296" s="3" t="str">
        <f t="shared" si="125"/>
        <v>plays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0"/>
        <v>42214.499999999993</v>
      </c>
      <c r="K1297">
        <v>1435585497</v>
      </c>
      <c r="L1297" s="9">
        <f t="shared" si="12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12">
        <f t="shared" si="122"/>
        <v>102</v>
      </c>
      <c r="R1297">
        <f t="shared" si="123"/>
        <v>1579.5</v>
      </c>
      <c r="S1297" t="str">
        <f t="shared" si="124"/>
        <v>theater</v>
      </c>
      <c r="T1297" s="3" t="str">
        <f t="shared" si="125"/>
        <v>plays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0"/>
        <v>42442.800613425927</v>
      </c>
      <c r="K1298">
        <v>1456189973</v>
      </c>
      <c r="L1298" s="9">
        <f t="shared" si="12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12">
        <f t="shared" si="122"/>
        <v>141</v>
      </c>
      <c r="R1298">
        <f t="shared" si="123"/>
        <v>1874.5</v>
      </c>
      <c r="S1298" t="str">
        <f t="shared" si="124"/>
        <v>theater</v>
      </c>
      <c r="T1298" s="3" t="str">
        <f t="shared" si="125"/>
        <v>plays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0"/>
        <v>42491.538865740738</v>
      </c>
      <c r="K1299">
        <v>1459533358</v>
      </c>
      <c r="L1299" s="9">
        <f t="shared" si="12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12">
        <f t="shared" si="122"/>
        <v>110</v>
      </c>
      <c r="R1299">
        <f t="shared" si="123"/>
        <v>11552.5</v>
      </c>
      <c r="S1299" t="str">
        <f t="shared" si="124"/>
        <v>theater</v>
      </c>
      <c r="T1299" s="3" t="str">
        <f t="shared" si="125"/>
        <v>plays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0"/>
        <v>42488.472592592589</v>
      </c>
      <c r="K1300">
        <v>1459268432</v>
      </c>
      <c r="L1300" s="9">
        <f t="shared" si="12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12">
        <f t="shared" si="122"/>
        <v>105</v>
      </c>
      <c r="R1300">
        <f t="shared" si="123"/>
        <v>11999</v>
      </c>
      <c r="S1300" t="str">
        <f t="shared" si="124"/>
        <v>theater</v>
      </c>
      <c r="T1300" s="3" t="str">
        <f t="shared" si="125"/>
        <v>plays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0"/>
        <v>42199.606006944443</v>
      </c>
      <c r="K1301">
        <v>1434310359</v>
      </c>
      <c r="L1301" s="9">
        <f t="shared" si="12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12">
        <f t="shared" si="122"/>
        <v>124</v>
      </c>
      <c r="R1301">
        <f t="shared" si="123"/>
        <v>3216.5</v>
      </c>
      <c r="S1301" t="str">
        <f t="shared" si="124"/>
        <v>theater</v>
      </c>
      <c r="T1301" s="3" t="str">
        <f t="shared" si="125"/>
        <v>plays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0"/>
        <v>42522.581249999996</v>
      </c>
      <c r="K1302">
        <v>1461427938</v>
      </c>
      <c r="L1302" s="9">
        <f t="shared" si="12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12">
        <f t="shared" si="122"/>
        <v>135</v>
      </c>
      <c r="R1302">
        <f t="shared" si="123"/>
        <v>4195</v>
      </c>
      <c r="S1302" t="str">
        <f t="shared" si="124"/>
        <v>theater</v>
      </c>
      <c r="T1302" s="3" t="str">
        <f t="shared" si="125"/>
        <v>plays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0"/>
        <v>42205.916666666664</v>
      </c>
      <c r="K1303">
        <v>1436551178</v>
      </c>
      <c r="L1303" s="9">
        <f t="shared" si="12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12">
        <f t="shared" si="122"/>
        <v>103</v>
      </c>
      <c r="R1303">
        <f t="shared" si="123"/>
        <v>3052.5</v>
      </c>
      <c r="S1303" t="str">
        <f t="shared" si="124"/>
        <v>theater</v>
      </c>
      <c r="T1303" s="3" t="str">
        <f t="shared" si="125"/>
        <v>plays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0"/>
        <v>42704.891331018516</v>
      </c>
      <c r="K1304">
        <v>1477963411</v>
      </c>
      <c r="L1304" s="9">
        <f t="shared" si="12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12">
        <f t="shared" si="122"/>
        <v>100</v>
      </c>
      <c r="R1304">
        <f t="shared" si="123"/>
        <v>2277.5</v>
      </c>
      <c r="S1304" t="str">
        <f t="shared" si="124"/>
        <v>theater</v>
      </c>
      <c r="T1304" s="3" t="str">
        <f t="shared" si="125"/>
        <v>plays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0"/>
        <v>42582.249999999993</v>
      </c>
      <c r="K1305">
        <v>1468578920</v>
      </c>
      <c r="L1305" s="9">
        <f t="shared" si="12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12">
        <f t="shared" si="122"/>
        <v>130</v>
      </c>
      <c r="R1305">
        <f t="shared" si="123"/>
        <v>3529.5650000000001</v>
      </c>
      <c r="S1305" t="str">
        <f t="shared" si="124"/>
        <v>theater</v>
      </c>
      <c r="T1305" s="3" t="str">
        <f t="shared" si="125"/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0"/>
        <v>42806.944502314807</v>
      </c>
      <c r="K1306">
        <v>1484196005</v>
      </c>
      <c r="L1306" s="9">
        <f t="shared" si="12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12">
        <f t="shared" si="122"/>
        <v>40</v>
      </c>
      <c r="R1306">
        <f t="shared" si="123"/>
        <v>10205.065000000001</v>
      </c>
      <c r="S1306" t="str">
        <f t="shared" si="124"/>
        <v>technology</v>
      </c>
      <c r="T1306" s="3" t="str">
        <f t="shared" si="125"/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0"/>
        <v>42572.520833333336</v>
      </c>
      <c r="K1307">
        <v>1466611108</v>
      </c>
      <c r="L1307" s="9">
        <f t="shared" si="12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12">
        <f t="shared" si="122"/>
        <v>26</v>
      </c>
      <c r="R1307">
        <f t="shared" si="123"/>
        <v>11822</v>
      </c>
      <c r="S1307" t="str">
        <f t="shared" si="124"/>
        <v>technology</v>
      </c>
      <c r="T1307" s="3" t="str">
        <f t="shared" si="125"/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0"/>
        <v>41977.249236111107</v>
      </c>
      <c r="K1308">
        <v>1415098734</v>
      </c>
      <c r="L1308" s="9">
        <f t="shared" si="12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12">
        <f t="shared" si="122"/>
        <v>65</v>
      </c>
      <c r="R1308">
        <f t="shared" si="123"/>
        <v>39782</v>
      </c>
      <c r="S1308" t="str">
        <f t="shared" si="124"/>
        <v>technology</v>
      </c>
      <c r="T1308" s="3" t="str">
        <f t="shared" si="125"/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0"/>
        <v>42417.294895833336</v>
      </c>
      <c r="K1309">
        <v>1453118679</v>
      </c>
      <c r="L1309" s="9">
        <f t="shared" si="12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12">
        <f t="shared" si="122"/>
        <v>12</v>
      </c>
      <c r="R1309">
        <f t="shared" si="123"/>
        <v>38764</v>
      </c>
      <c r="S1309" t="str">
        <f t="shared" si="124"/>
        <v>technology</v>
      </c>
      <c r="T1309" s="3" t="str">
        <f t="shared" si="125"/>
        <v>wearables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0"/>
        <v>42651.405231481483</v>
      </c>
      <c r="K1310">
        <v>1472481812</v>
      </c>
      <c r="L1310" s="9">
        <f t="shared" si="12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12">
        <f t="shared" si="122"/>
        <v>11</v>
      </c>
      <c r="R1310">
        <f t="shared" si="123"/>
        <v>3446.5</v>
      </c>
      <c r="S1310" t="str">
        <f t="shared" si="124"/>
        <v>technology</v>
      </c>
      <c r="T1310" s="3" t="str">
        <f t="shared" si="125"/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0"/>
        <v>42292.674398148149</v>
      </c>
      <c r="K1311">
        <v>1441919468</v>
      </c>
      <c r="L1311" s="9">
        <f t="shared" si="12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12">
        <f t="shared" si="122"/>
        <v>112</v>
      </c>
      <c r="R1311">
        <f t="shared" si="123"/>
        <v>7007.5</v>
      </c>
      <c r="S1311" t="str">
        <f t="shared" si="124"/>
        <v>technology</v>
      </c>
      <c r="T1311" s="3" t="str">
        <f t="shared" si="125"/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0"/>
        <v>42601.458912037029</v>
      </c>
      <c r="K1312">
        <v>1467734450</v>
      </c>
      <c r="L1312" s="9">
        <f t="shared" si="12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12">
        <f t="shared" si="122"/>
        <v>16</v>
      </c>
      <c r="R1312">
        <f t="shared" si="123"/>
        <v>7989.5</v>
      </c>
      <c r="S1312" t="str">
        <f t="shared" si="124"/>
        <v>technology</v>
      </c>
      <c r="T1312" s="3" t="str">
        <f t="shared" si="125"/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0"/>
        <v>42704.635636574072</v>
      </c>
      <c r="K1313">
        <v>1477509319</v>
      </c>
      <c r="L1313" s="9">
        <f t="shared" si="12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12">
        <f t="shared" si="122"/>
        <v>32</v>
      </c>
      <c r="R1313">
        <f t="shared" si="123"/>
        <v>41585</v>
      </c>
      <c r="S1313" t="str">
        <f t="shared" si="124"/>
        <v>technology</v>
      </c>
      <c r="T1313" s="3" t="str">
        <f t="shared" si="125"/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0"/>
        <v>42112.494467592587</v>
      </c>
      <c r="K1314">
        <v>1426783922</v>
      </c>
      <c r="L1314" s="9">
        <f t="shared" si="12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12">
        <f t="shared" si="122"/>
        <v>1</v>
      </c>
      <c r="R1314">
        <f t="shared" si="123"/>
        <v>40049</v>
      </c>
      <c r="S1314" t="str">
        <f t="shared" si="124"/>
        <v>technology</v>
      </c>
      <c r="T1314" s="3" t="str">
        <f t="shared" si="125"/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0"/>
        <v>42432.50131944444</v>
      </c>
      <c r="K1315">
        <v>1454432514</v>
      </c>
      <c r="L1315" s="9">
        <f t="shared" si="12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12">
        <f t="shared" si="122"/>
        <v>31</v>
      </c>
      <c r="R1315">
        <f t="shared" si="123"/>
        <v>6237</v>
      </c>
      <c r="S1315" t="str">
        <f t="shared" si="124"/>
        <v>technology</v>
      </c>
      <c r="T1315" s="3" t="str">
        <f t="shared" si="125"/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0"/>
        <v>42664.461342592585</v>
      </c>
      <c r="K1316">
        <v>1471881860</v>
      </c>
      <c r="L1316" s="9">
        <f t="shared" si="12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12">
        <f t="shared" si="122"/>
        <v>1</v>
      </c>
      <c r="R1316">
        <f t="shared" si="123"/>
        <v>7237</v>
      </c>
      <c r="S1316" t="str">
        <f t="shared" si="124"/>
        <v>technology</v>
      </c>
      <c r="T1316" s="3" t="str">
        <f t="shared" si="125"/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0"/>
        <v>42313.833333333336</v>
      </c>
      <c r="K1317">
        <v>1443700648</v>
      </c>
      <c r="L1317" s="9">
        <f t="shared" si="12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12">
        <f t="shared" si="122"/>
        <v>40</v>
      </c>
      <c r="R1317">
        <f t="shared" si="123"/>
        <v>21216</v>
      </c>
      <c r="S1317" t="str">
        <f t="shared" si="124"/>
        <v>technology</v>
      </c>
      <c r="T1317" s="3" t="str">
        <f t="shared" si="125"/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0"/>
        <v>42428.753576388888</v>
      </c>
      <c r="K1318">
        <v>1453676709</v>
      </c>
      <c r="L1318" s="9">
        <f t="shared" si="12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12">
        <f t="shared" si="122"/>
        <v>0</v>
      </c>
      <c r="R1318">
        <f t="shared" si="123"/>
        <v>20202.5</v>
      </c>
      <c r="S1318" t="str">
        <f t="shared" si="124"/>
        <v>technology</v>
      </c>
      <c r="T1318" s="3" t="str">
        <f t="shared" si="125"/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0"/>
        <v>42572.374999999993</v>
      </c>
      <c r="K1319">
        <v>1464586746</v>
      </c>
      <c r="L1319" s="9">
        <f t="shared" si="12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12">
        <f t="shared" si="122"/>
        <v>6</v>
      </c>
      <c r="R1319">
        <f t="shared" si="123"/>
        <v>5734</v>
      </c>
      <c r="S1319" t="str">
        <f t="shared" si="124"/>
        <v>technology</v>
      </c>
      <c r="T1319" s="3" t="str">
        <f t="shared" si="125"/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0"/>
        <v>42014.835324074076</v>
      </c>
      <c r="K1320">
        <v>1418346172</v>
      </c>
      <c r="L1320" s="9">
        <f t="shared" si="12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12">
        <f t="shared" si="122"/>
        <v>15</v>
      </c>
      <c r="R1320">
        <f t="shared" si="123"/>
        <v>8798.5</v>
      </c>
      <c r="S1320" t="str">
        <f t="shared" si="124"/>
        <v>technology</v>
      </c>
      <c r="T1320" s="3" t="str">
        <f t="shared" si="125"/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0"/>
        <v>41831.458333333328</v>
      </c>
      <c r="K1321">
        <v>1403810965</v>
      </c>
      <c r="L1321" s="9">
        <f t="shared" si="12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12">
        <f t="shared" si="122"/>
        <v>15</v>
      </c>
      <c r="R1321">
        <f t="shared" si="123"/>
        <v>3503</v>
      </c>
      <c r="S1321" t="str">
        <f t="shared" si="124"/>
        <v>technology</v>
      </c>
      <c r="T1321" s="3" t="str">
        <f t="shared" si="125"/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0"/>
        <v>42734.749999999993</v>
      </c>
      <c r="K1322">
        <v>1480610046</v>
      </c>
      <c r="L1322" s="9">
        <f t="shared" si="12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12">
        <f t="shared" si="122"/>
        <v>1</v>
      </c>
      <c r="R1322">
        <f t="shared" si="123"/>
        <v>689.5</v>
      </c>
      <c r="S1322" t="str">
        <f t="shared" si="124"/>
        <v>technology</v>
      </c>
      <c r="T1322" s="3" t="str">
        <f t="shared" si="125"/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0"/>
        <v>42727.540937499994</v>
      </c>
      <c r="K1323">
        <v>1479923937</v>
      </c>
      <c r="L1323" s="9">
        <f t="shared" si="12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12">
        <f t="shared" si="122"/>
        <v>1</v>
      </c>
      <c r="R1323">
        <f t="shared" si="123"/>
        <v>3261</v>
      </c>
      <c r="S1323" t="str">
        <f t="shared" si="124"/>
        <v>technology</v>
      </c>
      <c r="T1323" s="3" t="str">
        <f t="shared" si="125"/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0"/>
        <v>42145.448206018518</v>
      </c>
      <c r="K1324">
        <v>1429631125</v>
      </c>
      <c r="L1324" s="9">
        <f t="shared" si="12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12">
        <f t="shared" si="122"/>
        <v>0</v>
      </c>
      <c r="R1324">
        <f t="shared" si="123"/>
        <v>3062.5</v>
      </c>
      <c r="S1324" t="str">
        <f t="shared" si="124"/>
        <v>technology</v>
      </c>
      <c r="T1324" s="3" t="str">
        <f t="shared" si="125"/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0"/>
        <v>42486.079861111109</v>
      </c>
      <c r="K1325">
        <v>1458665146</v>
      </c>
      <c r="L1325" s="9">
        <f t="shared" si="12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12">
        <f t="shared" si="122"/>
        <v>9</v>
      </c>
      <c r="R1325">
        <f t="shared" si="123"/>
        <v>719</v>
      </c>
      <c r="S1325" t="str">
        <f t="shared" si="124"/>
        <v>technology</v>
      </c>
      <c r="T1325" s="3" t="str">
        <f t="shared" si="125"/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0"/>
        <v>42656.425370370365</v>
      </c>
      <c r="K1326">
        <v>1473779552</v>
      </c>
      <c r="L1326" s="9">
        <f t="shared" si="12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12">
        <f t="shared" si="122"/>
        <v>10</v>
      </c>
      <c r="R1326">
        <f t="shared" si="123"/>
        <v>3126</v>
      </c>
      <c r="S1326" t="str">
        <f t="shared" si="124"/>
        <v>technology</v>
      </c>
      <c r="T1326" s="3" t="str">
        <f t="shared" si="125"/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0"/>
        <v>42733.877719907403</v>
      </c>
      <c r="K1327">
        <v>1480471435</v>
      </c>
      <c r="L1327" s="9">
        <f t="shared" si="12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12">
        <f t="shared" si="122"/>
        <v>2</v>
      </c>
      <c r="R1327">
        <f t="shared" si="123"/>
        <v>2703</v>
      </c>
      <c r="S1327" t="str">
        <f t="shared" si="124"/>
        <v>technology</v>
      </c>
      <c r="T1327" s="3" t="str">
        <f t="shared" si="125"/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0"/>
        <v>42019.583657407406</v>
      </c>
      <c r="K1328">
        <v>1417460428</v>
      </c>
      <c r="L1328" s="9">
        <f t="shared" si="12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12">
        <f t="shared" si="122"/>
        <v>1</v>
      </c>
      <c r="R1328">
        <f t="shared" si="123"/>
        <v>808</v>
      </c>
      <c r="S1328" t="str">
        <f t="shared" si="124"/>
        <v>technology</v>
      </c>
      <c r="T1328" s="3" t="str">
        <f t="shared" si="125"/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0"/>
        <v>42153.470312500001</v>
      </c>
      <c r="K1329">
        <v>1430324235</v>
      </c>
      <c r="L1329" s="9">
        <f t="shared" si="12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12">
        <f t="shared" si="122"/>
        <v>4</v>
      </c>
      <c r="R1329">
        <f t="shared" si="123"/>
        <v>1417.5</v>
      </c>
      <c r="S1329" t="str">
        <f t="shared" si="124"/>
        <v>technology</v>
      </c>
      <c r="T1329" s="3" t="str">
        <f t="shared" si="125"/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0"/>
        <v>42657.434421296297</v>
      </c>
      <c r="K1330">
        <v>1472570734</v>
      </c>
      <c r="L1330" s="9">
        <f t="shared" si="12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12">
        <f t="shared" si="122"/>
        <v>2</v>
      </c>
      <c r="R1330">
        <f t="shared" si="123"/>
        <v>1726.5</v>
      </c>
      <c r="S1330" t="str">
        <f t="shared" si="124"/>
        <v>technology</v>
      </c>
      <c r="T1330" s="3" t="str">
        <f t="shared" si="125"/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0"/>
        <v>41975.054918981477</v>
      </c>
      <c r="K1331">
        <v>1414041545</v>
      </c>
      <c r="L1331" s="9">
        <f t="shared" si="12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12">
        <f t="shared" si="122"/>
        <v>1</v>
      </c>
      <c r="R1331">
        <f t="shared" si="123"/>
        <v>1078</v>
      </c>
      <c r="S1331" t="str">
        <f t="shared" si="124"/>
        <v>technology</v>
      </c>
      <c r="T1331" s="3" t="str">
        <f t="shared" si="125"/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0"/>
        <v>42552.958333333336</v>
      </c>
      <c r="K1332">
        <v>1464763109</v>
      </c>
      <c r="L1332" s="9">
        <f t="shared" si="12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12">
        <f t="shared" si="122"/>
        <v>22</v>
      </c>
      <c r="R1332">
        <f t="shared" si="123"/>
        <v>4140.5</v>
      </c>
      <c r="S1332" t="str">
        <f t="shared" si="124"/>
        <v>technology</v>
      </c>
      <c r="T1332" s="3" t="str">
        <f t="shared" si="125"/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0"/>
        <v>42599.295763888884</v>
      </c>
      <c r="K1333">
        <v>1468843554</v>
      </c>
      <c r="L1333" s="9">
        <f t="shared" si="12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12">
        <f t="shared" si="122"/>
        <v>1</v>
      </c>
      <c r="R1333">
        <f t="shared" si="123"/>
        <v>5645</v>
      </c>
      <c r="S1333" t="str">
        <f t="shared" si="124"/>
        <v>technology</v>
      </c>
      <c r="T1333" s="3" t="str">
        <f t="shared" si="125"/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0"/>
        <v>42761.851944444446</v>
      </c>
      <c r="K1334">
        <v>1482888408</v>
      </c>
      <c r="L1334" s="9">
        <f t="shared" si="12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12">
        <f t="shared" si="122"/>
        <v>0</v>
      </c>
      <c r="R1334">
        <f t="shared" si="123"/>
        <v>1708.5</v>
      </c>
      <c r="S1334" t="str">
        <f t="shared" si="124"/>
        <v>technology</v>
      </c>
      <c r="T1334" s="3" t="str">
        <f t="shared" si="125"/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0"/>
        <v>41835.8984375</v>
      </c>
      <c r="K1335">
        <v>1402886025</v>
      </c>
      <c r="L1335" s="9">
        <f t="shared" si="12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12">
        <f t="shared" si="122"/>
        <v>0</v>
      </c>
      <c r="R1335">
        <f t="shared" si="123"/>
        <v>0</v>
      </c>
      <c r="S1335" t="str">
        <f t="shared" si="124"/>
        <v>technology</v>
      </c>
      <c r="T1335" s="3" t="str">
        <f t="shared" si="125"/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0"/>
        <v>42440.565821759257</v>
      </c>
      <c r="K1336">
        <v>1455129287</v>
      </c>
      <c r="L1336" s="9">
        <f t="shared" si="12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12">
        <f t="shared" si="122"/>
        <v>11</v>
      </c>
      <c r="R1336">
        <f t="shared" si="123"/>
        <v>7151.5</v>
      </c>
      <c r="S1336" t="str">
        <f t="shared" si="124"/>
        <v>technology</v>
      </c>
      <c r="T1336" s="3" t="str">
        <f t="shared" si="125"/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0"/>
        <v>42343.728032407402</v>
      </c>
      <c r="K1337">
        <v>1446762502</v>
      </c>
      <c r="L1337" s="9">
        <f t="shared" si="12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12">
        <f t="shared" si="122"/>
        <v>20</v>
      </c>
      <c r="R1337">
        <f t="shared" si="123"/>
        <v>9621.5</v>
      </c>
      <c r="S1337" t="str">
        <f t="shared" si="124"/>
        <v>technology</v>
      </c>
      <c r="T1337" s="3" t="str">
        <f t="shared" si="125"/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0"/>
        <v>41990.655416666668</v>
      </c>
      <c r="K1338">
        <v>1415825028</v>
      </c>
      <c r="L1338" s="9">
        <f t="shared" si="12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12">
        <f t="shared" si="122"/>
        <v>85</v>
      </c>
      <c r="R1338">
        <f t="shared" si="123"/>
        <v>44943.5</v>
      </c>
      <c r="S1338" t="str">
        <f t="shared" si="124"/>
        <v>technology</v>
      </c>
      <c r="T1338" s="3" t="str">
        <f t="shared" si="125"/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0"/>
        <v>42797.368969907409</v>
      </c>
      <c r="K1339">
        <v>1485957079</v>
      </c>
      <c r="L1339" s="9">
        <f t="shared" si="12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12">
        <f t="shared" si="122"/>
        <v>49</v>
      </c>
      <c r="R1339">
        <f t="shared" si="123"/>
        <v>54819</v>
      </c>
      <c r="S1339" t="str">
        <f t="shared" si="124"/>
        <v>technology</v>
      </c>
      <c r="T1339" s="3" t="str">
        <f t="shared" si="125"/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0"/>
        <v>42218.595289351848</v>
      </c>
      <c r="K1340">
        <v>1435951033</v>
      </c>
      <c r="L1340" s="9">
        <f t="shared" si="12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12">
        <f t="shared" si="122"/>
        <v>3</v>
      </c>
      <c r="R1340">
        <f t="shared" si="123"/>
        <v>12841</v>
      </c>
      <c r="S1340" t="str">
        <f t="shared" si="124"/>
        <v>technology</v>
      </c>
      <c r="T1340" s="3" t="str">
        <f t="shared" si="125"/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0"/>
        <v>41981.480497685181</v>
      </c>
      <c r="K1341">
        <v>1414164715</v>
      </c>
      <c r="L1341" s="9">
        <f t="shared" si="12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12">
        <f t="shared" si="122"/>
        <v>7</v>
      </c>
      <c r="R1341">
        <f t="shared" si="123"/>
        <v>2154</v>
      </c>
      <c r="S1341" t="str">
        <f t="shared" si="124"/>
        <v>technology</v>
      </c>
      <c r="T1341" s="3" t="str">
        <f t="shared" si="125"/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0"/>
        <v>41866.387187499997</v>
      </c>
      <c r="K1342">
        <v>1405520253</v>
      </c>
      <c r="L1342" s="9">
        <f t="shared" si="12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12">
        <f t="shared" si="122"/>
        <v>0</v>
      </c>
      <c r="R1342">
        <f t="shared" si="123"/>
        <v>1658.5</v>
      </c>
      <c r="S1342" t="str">
        <f t="shared" si="124"/>
        <v>technology</v>
      </c>
      <c r="T1342" s="3" t="str">
        <f t="shared" si="125"/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0"/>
        <v>42644.415706018517</v>
      </c>
      <c r="K1343">
        <v>1472569117</v>
      </c>
      <c r="L1343" s="9">
        <f t="shared" si="12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12">
        <f t="shared" si="122"/>
        <v>70</v>
      </c>
      <c r="R1343">
        <f t="shared" si="123"/>
        <v>8795</v>
      </c>
      <c r="S1343" t="str">
        <f t="shared" si="124"/>
        <v>technology</v>
      </c>
      <c r="T1343" s="3" t="str">
        <f t="shared" si="125"/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0"/>
        <v>42202.608090277776</v>
      </c>
      <c r="K1344">
        <v>1434569739</v>
      </c>
      <c r="L1344" s="9">
        <f t="shared" si="12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12">
        <f t="shared" si="122"/>
        <v>0</v>
      </c>
      <c r="R1344">
        <f t="shared" si="123"/>
        <v>8845</v>
      </c>
      <c r="S1344" t="str">
        <f t="shared" si="124"/>
        <v>technology</v>
      </c>
      <c r="T1344" s="3" t="str">
        <f t="shared" si="125"/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0"/>
        <v>42600.957638888889</v>
      </c>
      <c r="K1345">
        <v>1466512683</v>
      </c>
      <c r="L1345" s="9">
        <f t="shared" si="12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12">
        <f t="shared" si="122"/>
        <v>102</v>
      </c>
      <c r="R1345">
        <f t="shared" si="123"/>
        <v>25624.5</v>
      </c>
      <c r="S1345" t="str">
        <f t="shared" si="124"/>
        <v>technology</v>
      </c>
      <c r="T1345" s="3" t="str">
        <f t="shared" si="125"/>
        <v>wearables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0"/>
        <v>42551.581469907404</v>
      </c>
      <c r="K1346">
        <v>1464807439</v>
      </c>
      <c r="L1346" s="9">
        <f t="shared" si="12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12">
        <f t="shared" si="122"/>
        <v>378</v>
      </c>
      <c r="R1346">
        <f t="shared" si="123"/>
        <v>28407.5</v>
      </c>
      <c r="S1346" t="str">
        <f t="shared" si="124"/>
        <v>publishing</v>
      </c>
      <c r="T1346" s="3" t="str">
        <f t="shared" si="125"/>
        <v>nonfiction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6">(I1347/86400)+25569+(-5/24)</f>
        <v>41834.606006944443</v>
      </c>
      <c r="K1347">
        <v>1402342359</v>
      </c>
      <c r="L1347" s="9">
        <f t="shared" ref="L1347:L1410" si="12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12">
        <f t="shared" ref="Q1347:Q1410" si="128">ROUND(E1347/D1347*100,0)</f>
        <v>125</v>
      </c>
      <c r="R1347">
        <f t="shared" ref="R1347:R1410" si="129">AVERAGE(E1346:E1347)</f>
        <v>3020.5</v>
      </c>
      <c r="S1347" t="str">
        <f t="shared" ref="S1347:S1410" si="130">LEFT(P1347,FIND("/",P1347)-1)</f>
        <v>publishing</v>
      </c>
      <c r="T1347" s="3" t="str">
        <f t="shared" ref="T1347:T1410" si="131">RIGHT(P1347,LEN(P1347)-FIND("/",P1347))</f>
        <v>nonfiction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6"/>
        <v>41451.867488425924</v>
      </c>
      <c r="K1348">
        <v>1369705751</v>
      </c>
      <c r="L1348" s="9">
        <f t="shared" si="12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12">
        <f t="shared" si="128"/>
        <v>147</v>
      </c>
      <c r="R1348">
        <f t="shared" si="129"/>
        <v>3797</v>
      </c>
      <c r="S1348" t="str">
        <f t="shared" si="130"/>
        <v>publishing</v>
      </c>
      <c r="T1348" s="3" t="str">
        <f t="shared" si="131"/>
        <v>nonfiction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6"/>
        <v>42070.429687499993</v>
      </c>
      <c r="K1349">
        <v>1423149525</v>
      </c>
      <c r="L1349" s="9">
        <f t="shared" si="12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12">
        <f t="shared" si="128"/>
        <v>102</v>
      </c>
      <c r="R1349">
        <f t="shared" si="129"/>
        <v>4887</v>
      </c>
      <c r="S1349" t="str">
        <f t="shared" si="130"/>
        <v>publishing</v>
      </c>
      <c r="T1349" s="3" t="str">
        <f t="shared" si="131"/>
        <v>nonfiction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6"/>
        <v>41991.297835648147</v>
      </c>
      <c r="K1350">
        <v>1416485333</v>
      </c>
      <c r="L1350" s="9">
        <f t="shared" si="12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12">
        <f t="shared" si="128"/>
        <v>102</v>
      </c>
      <c r="R1350">
        <f t="shared" si="129"/>
        <v>4270</v>
      </c>
      <c r="S1350" t="str">
        <f t="shared" si="130"/>
        <v>publishing</v>
      </c>
      <c r="T1350" s="3" t="str">
        <f t="shared" si="131"/>
        <v>nonfiction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6"/>
        <v>42354.082638888889</v>
      </c>
      <c r="K1351">
        <v>1447055935</v>
      </c>
      <c r="L1351" s="9">
        <f t="shared" si="12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12">
        <f t="shared" si="128"/>
        <v>204</v>
      </c>
      <c r="R1351">
        <f t="shared" si="129"/>
        <v>8097.5</v>
      </c>
      <c r="S1351" t="str">
        <f t="shared" si="130"/>
        <v>publishing</v>
      </c>
      <c r="T1351" s="3" t="str">
        <f t="shared" si="131"/>
        <v>nonfiction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6"/>
        <v>42363.804791666662</v>
      </c>
      <c r="K1352">
        <v>1448497134</v>
      </c>
      <c r="L1352" s="9">
        <f t="shared" si="12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12">
        <f t="shared" si="128"/>
        <v>104</v>
      </c>
      <c r="R1352">
        <f t="shared" si="129"/>
        <v>7706.25</v>
      </c>
      <c r="S1352" t="str">
        <f t="shared" si="130"/>
        <v>publishing</v>
      </c>
      <c r="T1352" s="3" t="str">
        <f t="shared" si="131"/>
        <v>nonfiction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6"/>
        <v>42412.531759259255</v>
      </c>
      <c r="K1353">
        <v>1452707144</v>
      </c>
      <c r="L1353" s="9">
        <f t="shared" si="12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12">
        <f t="shared" si="128"/>
        <v>101</v>
      </c>
      <c r="R1353">
        <f t="shared" si="129"/>
        <v>12727.75</v>
      </c>
      <c r="S1353" t="str">
        <f t="shared" si="130"/>
        <v>publishing</v>
      </c>
      <c r="T1353" s="3" t="str">
        <f t="shared" si="131"/>
        <v>nonfiction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6"/>
        <v>42251.957638888889</v>
      </c>
      <c r="K1354">
        <v>1436968366</v>
      </c>
      <c r="L1354" s="9">
        <f t="shared" si="12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12">
        <f t="shared" si="128"/>
        <v>136</v>
      </c>
      <c r="R1354">
        <f t="shared" si="129"/>
        <v>16933.5</v>
      </c>
      <c r="S1354" t="str">
        <f t="shared" si="130"/>
        <v>publishing</v>
      </c>
      <c r="T1354" s="3" t="str">
        <f t="shared" si="131"/>
        <v>nonfiction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6"/>
        <v>41343.791666666664</v>
      </c>
      <c r="K1355">
        <v>1359946188</v>
      </c>
      <c r="L1355" s="9">
        <f t="shared" si="12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12">
        <f t="shared" si="128"/>
        <v>134</v>
      </c>
      <c r="R1355">
        <f t="shared" si="129"/>
        <v>7475</v>
      </c>
      <c r="S1355" t="str">
        <f t="shared" si="130"/>
        <v>publishing</v>
      </c>
      <c r="T1355" s="3" t="str">
        <f t="shared" si="131"/>
        <v>nonfiction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6"/>
        <v>42532.599293981482</v>
      </c>
      <c r="K1356">
        <v>1463080979</v>
      </c>
      <c r="L1356" s="9">
        <f t="shared" si="12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12">
        <f t="shared" si="128"/>
        <v>130</v>
      </c>
      <c r="R1356">
        <f t="shared" si="129"/>
        <v>1449.5</v>
      </c>
      <c r="S1356" t="str">
        <f t="shared" si="130"/>
        <v>publishing</v>
      </c>
      <c r="T1356" s="3" t="str">
        <f t="shared" si="131"/>
        <v>nonfiction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6"/>
        <v>41243.208333333328</v>
      </c>
      <c r="K1357">
        <v>1351663605</v>
      </c>
      <c r="L1357" s="9">
        <f t="shared" si="12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12">
        <f t="shared" si="128"/>
        <v>123</v>
      </c>
      <c r="R1357">
        <f t="shared" si="129"/>
        <v>2315</v>
      </c>
      <c r="S1357" t="str">
        <f t="shared" si="130"/>
        <v>publishing</v>
      </c>
      <c r="T1357" s="3" t="str">
        <f t="shared" si="131"/>
        <v>nonfiction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6"/>
        <v>41459.830555555549</v>
      </c>
      <c r="K1358">
        <v>1370393760</v>
      </c>
      <c r="L1358" s="9">
        <f t="shared" si="12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12">
        <f t="shared" si="128"/>
        <v>183</v>
      </c>
      <c r="R1358">
        <f t="shared" si="129"/>
        <v>4641.2800000000007</v>
      </c>
      <c r="S1358" t="str">
        <f t="shared" si="130"/>
        <v>publishing</v>
      </c>
      <c r="T1358" s="3" t="str">
        <f t="shared" si="131"/>
        <v>nonfiction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6"/>
        <v>41334.040972222218</v>
      </c>
      <c r="K1359">
        <v>1359587137</v>
      </c>
      <c r="L1359" s="9">
        <f t="shared" si="12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12">
        <f t="shared" si="128"/>
        <v>125</v>
      </c>
      <c r="R1359">
        <f t="shared" si="129"/>
        <v>4360.7800000000007</v>
      </c>
      <c r="S1359" t="str">
        <f t="shared" si="130"/>
        <v>publishing</v>
      </c>
      <c r="T1359" s="3" t="str">
        <f t="shared" si="131"/>
        <v>nonfiction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6"/>
        <v>40719.362534722219</v>
      </c>
      <c r="K1360">
        <v>1306417323</v>
      </c>
      <c r="L1360" s="9">
        <f t="shared" si="12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12">
        <f t="shared" si="128"/>
        <v>112</v>
      </c>
      <c r="R1360">
        <f t="shared" si="129"/>
        <v>2928</v>
      </c>
      <c r="S1360" t="str">
        <f t="shared" si="130"/>
        <v>publishing</v>
      </c>
      <c r="T1360" s="3" t="str">
        <f t="shared" si="131"/>
        <v>nonfiction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6"/>
        <v>40730.606365740736</v>
      </c>
      <c r="K1361">
        <v>1304623990</v>
      </c>
      <c r="L1361" s="9">
        <f t="shared" si="12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12">
        <f t="shared" si="128"/>
        <v>116</v>
      </c>
      <c r="R1361">
        <f t="shared" si="129"/>
        <v>2057</v>
      </c>
      <c r="S1361" t="str">
        <f t="shared" si="130"/>
        <v>publishing</v>
      </c>
      <c r="T1361" s="3" t="str">
        <f t="shared" si="131"/>
        <v>nonfiction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6"/>
        <v>41123.692361111105</v>
      </c>
      <c r="K1362">
        <v>1341524220</v>
      </c>
      <c r="L1362" s="9">
        <f t="shared" si="12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12">
        <f t="shared" si="128"/>
        <v>173</v>
      </c>
      <c r="R1362">
        <f t="shared" si="129"/>
        <v>1681</v>
      </c>
      <c r="S1362" t="str">
        <f t="shared" si="130"/>
        <v>publishing</v>
      </c>
      <c r="T1362" s="3" t="str">
        <f t="shared" si="131"/>
        <v>nonfiction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6"/>
        <v>41811.508935185186</v>
      </c>
      <c r="K1363">
        <v>1400778772</v>
      </c>
      <c r="L1363" s="9">
        <f t="shared" si="12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12">
        <f t="shared" si="128"/>
        <v>126</v>
      </c>
      <c r="R1363">
        <f t="shared" si="129"/>
        <v>5078.5</v>
      </c>
      <c r="S1363" t="str">
        <f t="shared" si="130"/>
        <v>publishing</v>
      </c>
      <c r="T1363" s="3" t="str">
        <f t="shared" si="131"/>
        <v>nonfiction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6"/>
        <v>41524.726053240738</v>
      </c>
      <c r="K1364">
        <v>1373408731</v>
      </c>
      <c r="L1364" s="9">
        <f t="shared" si="12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12">
        <f t="shared" si="128"/>
        <v>109</v>
      </c>
      <c r="R1364">
        <f t="shared" si="129"/>
        <v>4325</v>
      </c>
      <c r="S1364" t="str">
        <f t="shared" si="130"/>
        <v>publishing</v>
      </c>
      <c r="T1364" s="3" t="str">
        <f t="shared" si="131"/>
        <v>nonfiction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6"/>
        <v>42415.124305555553</v>
      </c>
      <c r="K1365">
        <v>1453925727</v>
      </c>
      <c r="L1365" s="9">
        <f t="shared" si="12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12">
        <f t="shared" si="128"/>
        <v>100</v>
      </c>
      <c r="R1365">
        <f t="shared" si="129"/>
        <v>645.5</v>
      </c>
      <c r="S1365" t="str">
        <f t="shared" si="130"/>
        <v>publishing</v>
      </c>
      <c r="T1365" s="3" t="str">
        <f t="shared" si="131"/>
        <v>nonfiction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6"/>
        <v>42011.487337962964</v>
      </c>
      <c r="K1366">
        <v>1415464906</v>
      </c>
      <c r="L1366" s="9">
        <f t="shared" si="12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12">
        <f t="shared" si="128"/>
        <v>119</v>
      </c>
      <c r="R1366">
        <f t="shared" si="129"/>
        <v>25015</v>
      </c>
      <c r="S1366" t="str">
        <f t="shared" si="130"/>
        <v>music</v>
      </c>
      <c r="T1366" s="3" t="str">
        <f t="shared" si="131"/>
        <v>rock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6"/>
        <v>42079.483240740738</v>
      </c>
      <c r="K1367">
        <v>1423935352</v>
      </c>
      <c r="L1367" s="9">
        <f t="shared" si="12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12">
        <f t="shared" si="128"/>
        <v>100</v>
      </c>
      <c r="R1367">
        <f t="shared" si="129"/>
        <v>28675</v>
      </c>
      <c r="S1367" t="str">
        <f t="shared" si="130"/>
        <v>music</v>
      </c>
      <c r="T1367" s="3" t="str">
        <f t="shared" si="131"/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6"/>
        <v>41969.829432870371</v>
      </c>
      <c r="K1368">
        <v>1413158063</v>
      </c>
      <c r="L1368" s="9">
        <f t="shared" si="12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12">
        <f t="shared" si="128"/>
        <v>126</v>
      </c>
      <c r="R1368">
        <f t="shared" si="129"/>
        <v>8503.3450000000012</v>
      </c>
      <c r="S1368" t="str">
        <f t="shared" si="130"/>
        <v>music</v>
      </c>
      <c r="T1368" s="3" t="str">
        <f t="shared" si="131"/>
        <v>rock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6"/>
        <v>42321.836226851847</v>
      </c>
      <c r="K1369">
        <v>1444867450</v>
      </c>
      <c r="L1369" s="9">
        <f t="shared" si="12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12">
        <f t="shared" si="128"/>
        <v>114</v>
      </c>
      <c r="R1369">
        <f t="shared" si="129"/>
        <v>7599.8450000000003</v>
      </c>
      <c r="S1369" t="str">
        <f t="shared" si="130"/>
        <v>music</v>
      </c>
      <c r="T1369" s="3" t="str">
        <f t="shared" si="131"/>
        <v>rock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6"/>
        <v>42169.982569444437</v>
      </c>
      <c r="K1370">
        <v>1432269294</v>
      </c>
      <c r="L1370" s="9">
        <f t="shared" si="12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12">
        <f t="shared" si="128"/>
        <v>111</v>
      </c>
      <c r="R1370">
        <f t="shared" si="129"/>
        <v>5624</v>
      </c>
      <c r="S1370" t="str">
        <f t="shared" si="130"/>
        <v>music</v>
      </c>
      <c r="T1370" s="3" t="str">
        <f t="shared" si="131"/>
        <v>rock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6"/>
        <v>41740.385949074072</v>
      </c>
      <c r="K1371">
        <v>1394633746</v>
      </c>
      <c r="L1371" s="9">
        <f t="shared" si="12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12">
        <f t="shared" si="128"/>
        <v>105</v>
      </c>
      <c r="R1371">
        <f t="shared" si="129"/>
        <v>19812.814999999999</v>
      </c>
      <c r="S1371" t="str">
        <f t="shared" si="130"/>
        <v>music</v>
      </c>
      <c r="T1371" s="3" t="str">
        <f t="shared" si="131"/>
        <v>rock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6"/>
        <v>41562.795023148145</v>
      </c>
      <c r="K1372">
        <v>1380585890</v>
      </c>
      <c r="L1372" s="9">
        <f t="shared" si="12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12">
        <f t="shared" si="128"/>
        <v>104</v>
      </c>
      <c r="R1372">
        <f t="shared" si="129"/>
        <v>17822.814999999999</v>
      </c>
      <c r="S1372" t="str">
        <f t="shared" si="130"/>
        <v>music</v>
      </c>
      <c r="T1372" s="3" t="str">
        <f t="shared" si="131"/>
        <v>rock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6"/>
        <v>42131.550254629627</v>
      </c>
      <c r="K1373">
        <v>1428430342</v>
      </c>
      <c r="L1373" s="9">
        <f t="shared" si="12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12">
        <f t="shared" si="128"/>
        <v>107</v>
      </c>
      <c r="R1373">
        <f t="shared" si="129"/>
        <v>4525</v>
      </c>
      <c r="S1373" t="str">
        <f t="shared" si="130"/>
        <v>music</v>
      </c>
      <c r="T1373" s="3" t="str">
        <f t="shared" si="131"/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6"/>
        <v>41102.53162037037</v>
      </c>
      <c r="K1374">
        <v>1339523132</v>
      </c>
      <c r="L1374" s="9">
        <f t="shared" si="12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12">
        <f t="shared" si="128"/>
        <v>124</v>
      </c>
      <c r="R1374">
        <f t="shared" si="129"/>
        <v>4057.5</v>
      </c>
      <c r="S1374" t="str">
        <f t="shared" si="130"/>
        <v>music</v>
      </c>
      <c r="T1374" s="3" t="str">
        <f t="shared" si="131"/>
        <v>rock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6"/>
        <v>42734.743437499994</v>
      </c>
      <c r="K1375">
        <v>1480546233</v>
      </c>
      <c r="L1375" s="9">
        <f t="shared" si="12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12">
        <f t="shared" si="128"/>
        <v>105</v>
      </c>
      <c r="R1375">
        <f t="shared" si="129"/>
        <v>5560.5</v>
      </c>
      <c r="S1375" t="str">
        <f t="shared" si="130"/>
        <v>music</v>
      </c>
      <c r="T1375" s="3" t="str">
        <f t="shared" si="131"/>
        <v>rock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6"/>
        <v>42453.911898148144</v>
      </c>
      <c r="K1376">
        <v>1456285988</v>
      </c>
      <c r="L1376" s="9">
        <f t="shared" si="12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12">
        <f t="shared" si="128"/>
        <v>189</v>
      </c>
      <c r="R1376">
        <f t="shared" si="129"/>
        <v>6671.5</v>
      </c>
      <c r="S1376" t="str">
        <f t="shared" si="130"/>
        <v>music</v>
      </c>
      <c r="T1376" s="3" t="str">
        <f t="shared" si="131"/>
        <v>rock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6"/>
        <v>42749.857858796291</v>
      </c>
      <c r="K1377">
        <v>1481852119</v>
      </c>
      <c r="L1377" s="9">
        <f t="shared" si="12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12">
        <f t="shared" si="128"/>
        <v>171</v>
      </c>
      <c r="R1377">
        <f t="shared" si="129"/>
        <v>4847.5</v>
      </c>
      <c r="S1377" t="str">
        <f t="shared" si="130"/>
        <v>music</v>
      </c>
      <c r="T1377" s="3" t="str">
        <f t="shared" si="131"/>
        <v>rock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6"/>
        <v>42707.502384259256</v>
      </c>
      <c r="K1378">
        <v>1478189006</v>
      </c>
      <c r="L1378" s="9">
        <f t="shared" si="12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12">
        <f t="shared" si="128"/>
        <v>252</v>
      </c>
      <c r="R1378">
        <f t="shared" si="129"/>
        <v>8097.5</v>
      </c>
      <c r="S1378" t="str">
        <f t="shared" si="130"/>
        <v>music</v>
      </c>
      <c r="T1378" s="3" t="str">
        <f t="shared" si="131"/>
        <v>rock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6"/>
        <v>42768.96597222222</v>
      </c>
      <c r="K1379">
        <v>1484198170</v>
      </c>
      <c r="L1379" s="9">
        <f t="shared" si="12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12">
        <f t="shared" si="128"/>
        <v>116</v>
      </c>
      <c r="R1379">
        <f t="shared" si="129"/>
        <v>5426</v>
      </c>
      <c r="S1379" t="str">
        <f t="shared" si="130"/>
        <v>music</v>
      </c>
      <c r="T1379" s="3" t="str">
        <f t="shared" si="131"/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6"/>
        <v>42583.551041666666</v>
      </c>
      <c r="K1380">
        <v>1468779210</v>
      </c>
      <c r="L1380" s="9">
        <f t="shared" si="12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12">
        <f t="shared" si="128"/>
        <v>203</v>
      </c>
      <c r="R1380">
        <f t="shared" si="129"/>
        <v>2788.5</v>
      </c>
      <c r="S1380" t="str">
        <f t="shared" si="130"/>
        <v>music</v>
      </c>
      <c r="T1380" s="3" t="str">
        <f t="shared" si="131"/>
        <v>rock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6"/>
        <v>42160.283287037033</v>
      </c>
      <c r="K1381">
        <v>1430912876</v>
      </c>
      <c r="L1381" s="9">
        <f t="shared" si="12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12">
        <f t="shared" si="128"/>
        <v>112</v>
      </c>
      <c r="R1381">
        <f t="shared" si="129"/>
        <v>7613.5</v>
      </c>
      <c r="S1381" t="str">
        <f t="shared" si="130"/>
        <v>music</v>
      </c>
      <c r="T1381" s="3" t="str">
        <f t="shared" si="131"/>
        <v>rock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6"/>
        <v>42163.874999999993</v>
      </c>
      <c r="K1382">
        <v>1431886706</v>
      </c>
      <c r="L1382" s="9">
        <f t="shared" si="12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12">
        <f t="shared" si="128"/>
        <v>424</v>
      </c>
      <c r="R1382">
        <f t="shared" si="129"/>
        <v>5633</v>
      </c>
      <c r="S1382" t="str">
        <f t="shared" si="130"/>
        <v>music</v>
      </c>
      <c r="T1382" s="3" t="str">
        <f t="shared" si="131"/>
        <v>rock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6"/>
        <v>42733.006076388883</v>
      </c>
      <c r="K1383">
        <v>1480396125</v>
      </c>
      <c r="L1383" s="9">
        <f t="shared" si="12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12">
        <f t="shared" si="128"/>
        <v>107</v>
      </c>
      <c r="R1383">
        <f t="shared" si="129"/>
        <v>2730.5</v>
      </c>
      <c r="S1383" t="str">
        <f t="shared" si="130"/>
        <v>music</v>
      </c>
      <c r="T1383" s="3" t="str">
        <f t="shared" si="131"/>
        <v>rock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6"/>
        <v>41400.591851851852</v>
      </c>
      <c r="K1384">
        <v>1365275536</v>
      </c>
      <c r="L1384" s="9">
        <f t="shared" si="12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12">
        <f t="shared" si="128"/>
        <v>104</v>
      </c>
      <c r="R1384">
        <f t="shared" si="129"/>
        <v>6852</v>
      </c>
      <c r="S1384" t="str">
        <f t="shared" si="130"/>
        <v>music</v>
      </c>
      <c r="T1384" s="3" t="str">
        <f t="shared" si="131"/>
        <v>rock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6"/>
        <v>42726.866643518515</v>
      </c>
      <c r="K1385">
        <v>1480729678</v>
      </c>
      <c r="L1385" s="9">
        <f t="shared" si="12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12">
        <f t="shared" si="128"/>
        <v>212</v>
      </c>
      <c r="R1385">
        <f t="shared" si="129"/>
        <v>6511</v>
      </c>
      <c r="S1385" t="str">
        <f t="shared" si="130"/>
        <v>music</v>
      </c>
      <c r="T1385" s="3" t="str">
        <f t="shared" si="131"/>
        <v>rock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6"/>
        <v>42190.526874999996</v>
      </c>
      <c r="K1386">
        <v>1433525922</v>
      </c>
      <c r="L1386" s="9">
        <f t="shared" si="12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12">
        <f t="shared" si="128"/>
        <v>124</v>
      </c>
      <c r="R1386">
        <f t="shared" si="129"/>
        <v>4508</v>
      </c>
      <c r="S1386" t="str">
        <f t="shared" si="130"/>
        <v>music</v>
      </c>
      <c r="T1386" s="3" t="str">
        <f t="shared" si="131"/>
        <v>rock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6"/>
        <v>42489.299305555549</v>
      </c>
      <c r="K1387">
        <v>1457109121</v>
      </c>
      <c r="L1387" s="9">
        <f t="shared" si="12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12">
        <f t="shared" si="128"/>
        <v>110</v>
      </c>
      <c r="R1387">
        <f t="shared" si="129"/>
        <v>6587.7449999999999</v>
      </c>
      <c r="S1387" t="str">
        <f t="shared" si="130"/>
        <v>music</v>
      </c>
      <c r="T1387" s="3" t="str">
        <f t="shared" si="131"/>
        <v>rock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6"/>
        <v>42214.438530092586</v>
      </c>
      <c r="K1388">
        <v>1435591889</v>
      </c>
      <c r="L1388" s="9">
        <f t="shared" si="12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12">
        <f t="shared" si="128"/>
        <v>219</v>
      </c>
      <c r="R1388">
        <f t="shared" si="129"/>
        <v>4853.7449999999999</v>
      </c>
      <c r="S1388" t="str">
        <f t="shared" si="130"/>
        <v>music</v>
      </c>
      <c r="T1388" s="3" t="str">
        <f t="shared" si="131"/>
        <v>rock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6"/>
        <v>42157.979166666664</v>
      </c>
      <c r="K1389">
        <v>1430604395</v>
      </c>
      <c r="L1389" s="9">
        <f t="shared" si="12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12">
        <f t="shared" si="128"/>
        <v>137</v>
      </c>
      <c r="R1389">
        <f t="shared" si="129"/>
        <v>3170</v>
      </c>
      <c r="S1389" t="str">
        <f t="shared" si="130"/>
        <v>music</v>
      </c>
      <c r="T1389" s="3" t="str">
        <f t="shared" si="131"/>
        <v>rock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6"/>
        <v>42660.468055555553</v>
      </c>
      <c r="K1390">
        <v>1474469117</v>
      </c>
      <c r="L1390" s="9">
        <f t="shared" si="12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12">
        <f t="shared" si="128"/>
        <v>135</v>
      </c>
      <c r="R1390">
        <f t="shared" si="129"/>
        <v>6102.6849999999995</v>
      </c>
      <c r="S1390" t="str">
        <f t="shared" si="130"/>
        <v>music</v>
      </c>
      <c r="T1390" s="3" t="str">
        <f t="shared" si="131"/>
        <v>rock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6"/>
        <v>42595.272650462961</v>
      </c>
      <c r="K1391">
        <v>1468495957</v>
      </c>
      <c r="L1391" s="9">
        <f t="shared" si="12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12">
        <f t="shared" si="128"/>
        <v>145</v>
      </c>
      <c r="R1391">
        <f t="shared" si="129"/>
        <v>3733.6849999999999</v>
      </c>
      <c r="S1391" t="str">
        <f t="shared" si="130"/>
        <v>music</v>
      </c>
      <c r="T1391" s="3" t="str">
        <f t="shared" si="131"/>
        <v>rock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6"/>
        <v>42121.508333333331</v>
      </c>
      <c r="K1392">
        <v>1427224606</v>
      </c>
      <c r="L1392" s="9">
        <f t="shared" si="12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12">
        <f t="shared" si="128"/>
        <v>109</v>
      </c>
      <c r="R1392">
        <f t="shared" si="129"/>
        <v>1891</v>
      </c>
      <c r="S1392" t="str">
        <f t="shared" si="130"/>
        <v>music</v>
      </c>
      <c r="T1392" s="3" t="str">
        <f t="shared" si="131"/>
        <v>rock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6"/>
        <v>42237.999305555553</v>
      </c>
      <c r="K1393">
        <v>1436369818</v>
      </c>
      <c r="L1393" s="9">
        <f t="shared" si="12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12">
        <f t="shared" si="128"/>
        <v>110</v>
      </c>
      <c r="R1393">
        <f t="shared" si="129"/>
        <v>1803</v>
      </c>
      <c r="S1393" t="str">
        <f t="shared" si="130"/>
        <v>music</v>
      </c>
      <c r="T1393" s="3" t="str">
        <f t="shared" si="131"/>
        <v>rock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6"/>
        <v>42431.946597222217</v>
      </c>
      <c r="K1394">
        <v>1454298186</v>
      </c>
      <c r="L1394" s="9">
        <f t="shared" si="12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12">
        <f t="shared" si="128"/>
        <v>114</v>
      </c>
      <c r="R1394">
        <f t="shared" si="129"/>
        <v>1696</v>
      </c>
      <c r="S1394" t="str">
        <f t="shared" si="130"/>
        <v>music</v>
      </c>
      <c r="T1394" s="3" t="str">
        <f t="shared" si="131"/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6"/>
        <v>42583.473645833328</v>
      </c>
      <c r="K1395">
        <v>1467476523</v>
      </c>
      <c r="L1395" s="9">
        <f t="shared" si="12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12">
        <f t="shared" si="128"/>
        <v>102</v>
      </c>
      <c r="R1395">
        <f t="shared" si="129"/>
        <v>6538</v>
      </c>
      <c r="S1395" t="str">
        <f t="shared" si="130"/>
        <v>music</v>
      </c>
      <c r="T1395" s="3" t="str">
        <f t="shared" si="131"/>
        <v>rock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6"/>
        <v>42794.916666666664</v>
      </c>
      <c r="K1396">
        <v>1484623726</v>
      </c>
      <c r="L1396" s="9">
        <f t="shared" si="12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12">
        <f t="shared" si="128"/>
        <v>122</v>
      </c>
      <c r="R1396">
        <f t="shared" si="129"/>
        <v>5575.5</v>
      </c>
      <c r="S1396" t="str">
        <f t="shared" si="130"/>
        <v>music</v>
      </c>
      <c r="T1396" s="3" t="str">
        <f t="shared" si="131"/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6"/>
        <v>42749.700011574074</v>
      </c>
      <c r="K1397">
        <v>1481838481</v>
      </c>
      <c r="L1397" s="9">
        <f t="shared" si="12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12">
        <f t="shared" si="128"/>
        <v>112</v>
      </c>
      <c r="R1397">
        <f t="shared" si="129"/>
        <v>2416</v>
      </c>
      <c r="S1397" t="str">
        <f t="shared" si="130"/>
        <v>music</v>
      </c>
      <c r="T1397" s="3" t="str">
        <f t="shared" si="131"/>
        <v>rock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6"/>
        <v>42048.790300925924</v>
      </c>
      <c r="K1398">
        <v>1421279882</v>
      </c>
      <c r="L1398" s="9">
        <f t="shared" si="12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12">
        <f t="shared" si="128"/>
        <v>107</v>
      </c>
      <c r="R1398">
        <f t="shared" si="129"/>
        <v>5177</v>
      </c>
      <c r="S1398" t="str">
        <f t="shared" si="130"/>
        <v>music</v>
      </c>
      <c r="T1398" s="3" t="str">
        <f t="shared" si="131"/>
        <v>rock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6"/>
        <v>42670.679861111108</v>
      </c>
      <c r="K1399">
        <v>1475013710</v>
      </c>
      <c r="L1399" s="9">
        <f t="shared" si="12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12">
        <f t="shared" si="128"/>
        <v>114</v>
      </c>
      <c r="R1399">
        <f t="shared" si="129"/>
        <v>8911.5</v>
      </c>
      <c r="S1399" t="str">
        <f t="shared" si="130"/>
        <v>music</v>
      </c>
      <c r="T1399" s="3" t="str">
        <f t="shared" si="131"/>
        <v>rock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6"/>
        <v>42556.665902777771</v>
      </c>
      <c r="K1400">
        <v>1465160334</v>
      </c>
      <c r="L1400" s="9">
        <f t="shared" si="12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12">
        <f t="shared" si="128"/>
        <v>110</v>
      </c>
      <c r="R1400">
        <f t="shared" si="129"/>
        <v>8105.5</v>
      </c>
      <c r="S1400" t="str">
        <f t="shared" si="130"/>
        <v>music</v>
      </c>
      <c r="T1400" s="3" t="str">
        <f t="shared" si="131"/>
        <v>rock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6"/>
        <v>41918.795983796292</v>
      </c>
      <c r="K1401">
        <v>1410048373</v>
      </c>
      <c r="L1401" s="9">
        <f t="shared" si="12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12">
        <f t="shared" si="128"/>
        <v>126</v>
      </c>
      <c r="R1401">
        <f t="shared" si="129"/>
        <v>8089.5</v>
      </c>
      <c r="S1401" t="str">
        <f t="shared" si="130"/>
        <v>music</v>
      </c>
      <c r="T1401" s="3" t="str">
        <f t="shared" si="131"/>
        <v>rock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6"/>
        <v>42533.020833333336</v>
      </c>
      <c r="K1402">
        <v>1462695073</v>
      </c>
      <c r="L1402" s="9">
        <f t="shared" si="12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12">
        <f t="shared" si="128"/>
        <v>167</v>
      </c>
      <c r="R1402">
        <f t="shared" si="129"/>
        <v>5969.5</v>
      </c>
      <c r="S1402" t="str">
        <f t="shared" si="130"/>
        <v>music</v>
      </c>
      <c r="T1402" s="3" t="str">
        <f t="shared" si="131"/>
        <v>rock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6"/>
        <v>41420.787893518514</v>
      </c>
      <c r="K1403">
        <v>1367798074</v>
      </c>
      <c r="L1403" s="9">
        <f t="shared" si="12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12">
        <f t="shared" si="128"/>
        <v>497</v>
      </c>
      <c r="R1403">
        <f t="shared" si="129"/>
        <v>6499.5</v>
      </c>
      <c r="S1403" t="str">
        <f t="shared" si="130"/>
        <v>music</v>
      </c>
      <c r="T1403" s="3" t="str">
        <f t="shared" si="131"/>
        <v>rock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6"/>
        <v>42124.803368055553</v>
      </c>
      <c r="K1404">
        <v>1425259011</v>
      </c>
      <c r="L1404" s="9">
        <f t="shared" si="12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12">
        <f t="shared" si="128"/>
        <v>109</v>
      </c>
      <c r="R1404">
        <f t="shared" si="129"/>
        <v>7571</v>
      </c>
      <c r="S1404" t="str">
        <f t="shared" si="130"/>
        <v>music</v>
      </c>
      <c r="T1404" s="3" t="str">
        <f t="shared" si="131"/>
        <v>rock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6"/>
        <v>41480.854571759257</v>
      </c>
      <c r="K1405">
        <v>1372210235</v>
      </c>
      <c r="L1405" s="9">
        <f t="shared" si="12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12">
        <f t="shared" si="128"/>
        <v>103</v>
      </c>
      <c r="R1405">
        <f t="shared" si="129"/>
        <v>3416</v>
      </c>
      <c r="S1405" t="str">
        <f t="shared" si="130"/>
        <v>music</v>
      </c>
      <c r="T1405" s="3" t="str">
        <f t="shared" si="131"/>
        <v>rock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6"/>
        <v>42057.30190972222</v>
      </c>
      <c r="K1406">
        <v>1422447285</v>
      </c>
      <c r="L1406" s="9">
        <f t="shared" si="12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12">
        <f t="shared" si="128"/>
        <v>2</v>
      </c>
      <c r="R1406">
        <f t="shared" si="129"/>
        <v>2172</v>
      </c>
      <c r="S1406" t="str">
        <f t="shared" si="130"/>
        <v>publishing</v>
      </c>
      <c r="T1406" s="3" t="str">
        <f t="shared" si="131"/>
        <v>translations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6"/>
        <v>41971.51390046296</v>
      </c>
      <c r="K1407">
        <v>1414599601</v>
      </c>
      <c r="L1407" s="9">
        <f t="shared" si="12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12">
        <f t="shared" si="128"/>
        <v>0</v>
      </c>
      <c r="R1407">
        <f t="shared" si="129"/>
        <v>173</v>
      </c>
      <c r="S1407" t="str">
        <f t="shared" si="130"/>
        <v>publishing</v>
      </c>
      <c r="T1407" s="3" t="str">
        <f t="shared" si="131"/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6"/>
        <v>42350.208333333336</v>
      </c>
      <c r="K1408">
        <v>1445336607</v>
      </c>
      <c r="L1408" s="9">
        <f t="shared" si="12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12">
        <f t="shared" si="128"/>
        <v>0</v>
      </c>
      <c r="R1408">
        <f t="shared" si="129"/>
        <v>60</v>
      </c>
      <c r="S1408" t="str">
        <f t="shared" si="130"/>
        <v>publishing</v>
      </c>
      <c r="T1408" s="3" t="str">
        <f t="shared" si="131"/>
        <v>translations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6"/>
        <v>41863.32844907407</v>
      </c>
      <c r="K1409">
        <v>1405687978</v>
      </c>
      <c r="L1409" s="9">
        <f t="shared" si="12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12">
        <f t="shared" si="128"/>
        <v>1</v>
      </c>
      <c r="R1409">
        <f t="shared" si="129"/>
        <v>15</v>
      </c>
      <c r="S1409" t="str">
        <f t="shared" si="130"/>
        <v>publishing</v>
      </c>
      <c r="T1409" s="3" t="str">
        <f t="shared" si="131"/>
        <v>translations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6"/>
        <v>42321.705509259256</v>
      </c>
      <c r="K1410">
        <v>1444856156</v>
      </c>
      <c r="L1410" s="9">
        <f t="shared" si="12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12">
        <f t="shared" si="128"/>
        <v>7</v>
      </c>
      <c r="R1410">
        <f t="shared" si="129"/>
        <v>43.5</v>
      </c>
      <c r="S1410" t="str">
        <f t="shared" si="130"/>
        <v>publishing</v>
      </c>
      <c r="T1410" s="3" t="str">
        <f t="shared" si="131"/>
        <v>translations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2">(I1411/86400)+25569+(-5/24)</f>
        <v>42004.966840277775</v>
      </c>
      <c r="K1411">
        <v>1414897935</v>
      </c>
      <c r="L1411" s="9">
        <f t="shared" ref="L1411:L1474" si="133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12">
        <f t="shared" ref="Q1411:Q1474" si="134">ROUND(E1411/D1411*100,0)</f>
        <v>0</v>
      </c>
      <c r="R1411">
        <f t="shared" ref="R1411:R1474" si="135">AVERAGE(E1410:E1411)</f>
        <v>36</v>
      </c>
      <c r="S1411" t="str">
        <f t="shared" ref="S1411:S1474" si="136">LEFT(P1411,FIND("/",P1411)-1)</f>
        <v>publishing</v>
      </c>
      <c r="T1411" s="3" t="str">
        <f t="shared" ref="T1411:T1474" si="137">RIGHT(P1411,LEN(P1411)-FIND("/",P1411))</f>
        <v>translations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2"/>
        <v>42524.110185185178</v>
      </c>
      <c r="K1412">
        <v>1461051520</v>
      </c>
      <c r="L1412" s="9">
        <f t="shared" si="13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12">
        <f t="shared" si="134"/>
        <v>0</v>
      </c>
      <c r="R1412">
        <f t="shared" si="135"/>
        <v>0.5</v>
      </c>
      <c r="S1412" t="str">
        <f t="shared" si="136"/>
        <v>publishing</v>
      </c>
      <c r="T1412" s="3" t="str">
        <f t="shared" si="137"/>
        <v>translations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2"/>
        <v>42040.850694444445</v>
      </c>
      <c r="K1413">
        <v>1420766700</v>
      </c>
      <c r="L1413" s="9">
        <f t="shared" si="13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12">
        <f t="shared" si="134"/>
        <v>0</v>
      </c>
      <c r="R1413">
        <f t="shared" si="135"/>
        <v>4</v>
      </c>
      <c r="S1413" t="str">
        <f t="shared" si="136"/>
        <v>publishing</v>
      </c>
      <c r="T1413" s="3" t="str">
        <f t="shared" si="137"/>
        <v>translations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2"/>
        <v>41976.855312499996</v>
      </c>
      <c r="K1414">
        <v>1415064699</v>
      </c>
      <c r="L1414" s="9">
        <f t="shared" si="13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12">
        <f t="shared" si="134"/>
        <v>5</v>
      </c>
      <c r="R1414">
        <f t="shared" si="135"/>
        <v>163.5</v>
      </c>
      <c r="S1414" t="str">
        <f t="shared" si="136"/>
        <v>publishing</v>
      </c>
      <c r="T1414" s="3" t="str">
        <f t="shared" si="137"/>
        <v>translations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2"/>
        <v>42420.228819444441</v>
      </c>
      <c r="K1415">
        <v>1450780170</v>
      </c>
      <c r="L1415" s="9">
        <f t="shared" si="13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12">
        <f t="shared" si="134"/>
        <v>5</v>
      </c>
      <c r="R1415">
        <f t="shared" si="135"/>
        <v>210</v>
      </c>
      <c r="S1415" t="str">
        <f t="shared" si="136"/>
        <v>publishing</v>
      </c>
      <c r="T1415" s="3" t="str">
        <f t="shared" si="137"/>
        <v>translations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2"/>
        <v>42738.044756944444</v>
      </c>
      <c r="K1416">
        <v>1480831467</v>
      </c>
      <c r="L1416" s="9">
        <f t="shared" si="13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12">
        <f t="shared" si="134"/>
        <v>0</v>
      </c>
      <c r="R1416">
        <f t="shared" si="135"/>
        <v>50.5</v>
      </c>
      <c r="S1416" t="str">
        <f t="shared" si="136"/>
        <v>publishing</v>
      </c>
      <c r="T1416" s="3" t="str">
        <f t="shared" si="137"/>
        <v>translations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2"/>
        <v>42232.467488425922</v>
      </c>
      <c r="K1417">
        <v>1436285591</v>
      </c>
      <c r="L1417" s="9">
        <f t="shared" si="13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12">
        <f t="shared" si="134"/>
        <v>18</v>
      </c>
      <c r="R1417">
        <f t="shared" si="135"/>
        <v>400.5</v>
      </c>
      <c r="S1417" t="str">
        <f t="shared" si="136"/>
        <v>publishing</v>
      </c>
      <c r="T1417" s="3" t="str">
        <f t="shared" si="137"/>
        <v>translations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2"/>
        <v>42329.759479166663</v>
      </c>
      <c r="K1418">
        <v>1445552019</v>
      </c>
      <c r="L1418" s="9">
        <f t="shared" si="13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12">
        <f t="shared" si="134"/>
        <v>0</v>
      </c>
      <c r="R1418">
        <f t="shared" si="135"/>
        <v>400</v>
      </c>
      <c r="S1418" t="str">
        <f t="shared" si="136"/>
        <v>publishing</v>
      </c>
      <c r="T1418" s="3" t="str">
        <f t="shared" si="137"/>
        <v>translations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2"/>
        <v>42262.257638888885</v>
      </c>
      <c r="K1419">
        <v>1439696174</v>
      </c>
      <c r="L1419" s="9">
        <f t="shared" si="13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12">
        <f t="shared" si="134"/>
        <v>1</v>
      </c>
      <c r="R1419">
        <f t="shared" si="135"/>
        <v>27.5</v>
      </c>
      <c r="S1419" t="str">
        <f t="shared" si="136"/>
        <v>publishing</v>
      </c>
      <c r="T1419" s="3" t="str">
        <f t="shared" si="137"/>
        <v>translations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2"/>
        <v>42425.248078703698</v>
      </c>
      <c r="K1420">
        <v>1453805834</v>
      </c>
      <c r="L1420" s="9">
        <f t="shared" si="13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12">
        <f t="shared" si="134"/>
        <v>0</v>
      </c>
      <c r="R1420">
        <f t="shared" si="135"/>
        <v>30.5</v>
      </c>
      <c r="S1420" t="str">
        <f t="shared" si="136"/>
        <v>publishing</v>
      </c>
      <c r="T1420" s="3" t="str">
        <f t="shared" si="137"/>
        <v>translations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2"/>
        <v>42652.24790509259</v>
      </c>
      <c r="K1421">
        <v>1473418619</v>
      </c>
      <c r="L1421" s="9">
        <f t="shared" si="13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12">
        <f t="shared" si="134"/>
        <v>7</v>
      </c>
      <c r="R1421">
        <f t="shared" si="135"/>
        <v>225.5</v>
      </c>
      <c r="S1421" t="str">
        <f t="shared" si="136"/>
        <v>publishing</v>
      </c>
      <c r="T1421" s="3" t="str">
        <f t="shared" si="137"/>
        <v>translations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2"/>
        <v>42549.459328703706</v>
      </c>
      <c r="K1422">
        <v>1464969686</v>
      </c>
      <c r="L1422" s="9">
        <f t="shared" si="13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12">
        <f t="shared" si="134"/>
        <v>3</v>
      </c>
      <c r="R1422">
        <f t="shared" si="135"/>
        <v>224</v>
      </c>
      <c r="S1422" t="str">
        <f t="shared" si="136"/>
        <v>publishing</v>
      </c>
      <c r="T1422" s="3" t="str">
        <f t="shared" si="137"/>
        <v>translations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2"/>
        <v>42043.707280092589</v>
      </c>
      <c r="K1423">
        <v>1420840709</v>
      </c>
      <c r="L1423" s="9">
        <f t="shared" si="13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12">
        <f t="shared" si="134"/>
        <v>0</v>
      </c>
      <c r="R1423">
        <f t="shared" si="135"/>
        <v>101.5</v>
      </c>
      <c r="S1423" t="str">
        <f t="shared" si="136"/>
        <v>publishing</v>
      </c>
      <c r="T1423" s="3" t="str">
        <f t="shared" si="137"/>
        <v>translations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2"/>
        <v>42634.031296296293</v>
      </c>
      <c r="K1424">
        <v>1471844704</v>
      </c>
      <c r="L1424" s="9">
        <f t="shared" si="13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12">
        <f t="shared" si="134"/>
        <v>0</v>
      </c>
      <c r="R1424">
        <f t="shared" si="135"/>
        <v>113</v>
      </c>
      <c r="S1424" t="str">
        <f t="shared" si="136"/>
        <v>publishing</v>
      </c>
      <c r="T1424" s="3" t="str">
        <f t="shared" si="137"/>
        <v>translations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2"/>
        <v>42370.151979166665</v>
      </c>
      <c r="K1425">
        <v>1449045531</v>
      </c>
      <c r="L1425" s="9">
        <f t="shared" si="13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12">
        <f t="shared" si="134"/>
        <v>0</v>
      </c>
      <c r="R1425">
        <f t="shared" si="135"/>
        <v>63</v>
      </c>
      <c r="S1425" t="str">
        <f t="shared" si="136"/>
        <v>publishing</v>
      </c>
      <c r="T1425" s="3" t="str">
        <f t="shared" si="137"/>
        <v>translations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2"/>
        <v>42689.550949074073</v>
      </c>
      <c r="K1426">
        <v>1478106802</v>
      </c>
      <c r="L1426" s="9">
        <f t="shared" si="13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12">
        <f t="shared" si="134"/>
        <v>20</v>
      </c>
      <c r="R1426">
        <f t="shared" si="135"/>
        <v>813.5</v>
      </c>
      <c r="S1426" t="str">
        <f t="shared" si="136"/>
        <v>publishing</v>
      </c>
      <c r="T1426" s="3" t="str">
        <f t="shared" si="137"/>
        <v>translations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2"/>
        <v>42122.923136574071</v>
      </c>
      <c r="K1427">
        <v>1427684959</v>
      </c>
      <c r="L1427" s="9">
        <f t="shared" si="13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12">
        <f t="shared" si="134"/>
        <v>0</v>
      </c>
      <c r="R1427">
        <f t="shared" si="135"/>
        <v>763.5</v>
      </c>
      <c r="S1427" t="str">
        <f t="shared" si="136"/>
        <v>publishing</v>
      </c>
      <c r="T1427" s="3" t="str">
        <f t="shared" si="137"/>
        <v>translations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2"/>
        <v>42240.181944444441</v>
      </c>
      <c r="K1428">
        <v>1435224120</v>
      </c>
      <c r="L1428" s="9">
        <f t="shared" si="13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12">
        <f t="shared" si="134"/>
        <v>0</v>
      </c>
      <c r="R1428">
        <f t="shared" si="135"/>
        <v>0</v>
      </c>
      <c r="S1428" t="str">
        <f t="shared" si="136"/>
        <v>publishing</v>
      </c>
      <c r="T1428" s="3" t="str">
        <f t="shared" si="137"/>
        <v>translations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2"/>
        <v>42631.643344907403</v>
      </c>
      <c r="K1429">
        <v>1471638385</v>
      </c>
      <c r="L1429" s="9">
        <f t="shared" si="13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12">
        <f t="shared" si="134"/>
        <v>8</v>
      </c>
      <c r="R1429">
        <f t="shared" si="135"/>
        <v>209.5</v>
      </c>
      <c r="S1429" t="str">
        <f t="shared" si="136"/>
        <v>publishing</v>
      </c>
      <c r="T1429" s="3" t="str">
        <f t="shared" si="137"/>
        <v>translations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2"/>
        <v>42462.129826388882</v>
      </c>
      <c r="K1430">
        <v>1456996017</v>
      </c>
      <c r="L1430" s="9">
        <f t="shared" si="13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12">
        <f t="shared" si="134"/>
        <v>5</v>
      </c>
      <c r="R1430">
        <f t="shared" si="135"/>
        <v>232</v>
      </c>
      <c r="S1430" t="str">
        <f t="shared" si="136"/>
        <v>publishing</v>
      </c>
      <c r="T1430" s="3" t="str">
        <f t="shared" si="137"/>
        <v>translations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2"/>
        <v>42103.852337962962</v>
      </c>
      <c r="K1431">
        <v>1426037242</v>
      </c>
      <c r="L1431" s="9">
        <f t="shared" si="133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12">
        <f t="shared" si="134"/>
        <v>0</v>
      </c>
      <c r="R1431">
        <f t="shared" si="135"/>
        <v>22.5</v>
      </c>
      <c r="S1431" t="str">
        <f t="shared" si="136"/>
        <v>publishing</v>
      </c>
      <c r="T1431" s="3" t="str">
        <f t="shared" si="137"/>
        <v>translations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2"/>
        <v>41992.605185185188</v>
      </c>
      <c r="K1432">
        <v>1416339088</v>
      </c>
      <c r="L1432" s="9">
        <f t="shared" si="133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12">
        <f t="shared" si="134"/>
        <v>8</v>
      </c>
      <c r="R1432">
        <f t="shared" si="135"/>
        <v>201.5</v>
      </c>
      <c r="S1432" t="str">
        <f t="shared" si="136"/>
        <v>publishing</v>
      </c>
      <c r="T1432" s="3" t="str">
        <f t="shared" si="137"/>
        <v>translations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2"/>
        <v>42334.044166666667</v>
      </c>
      <c r="K1433">
        <v>1445922216</v>
      </c>
      <c r="L1433" s="9">
        <f t="shared" si="13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12">
        <f t="shared" si="134"/>
        <v>32</v>
      </c>
      <c r="R1433">
        <f t="shared" si="135"/>
        <v>2917</v>
      </c>
      <c r="S1433" t="str">
        <f t="shared" si="136"/>
        <v>publishing</v>
      </c>
      <c r="T1433" s="3" t="str">
        <f t="shared" si="137"/>
        <v>translations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2"/>
        <v>42205.572083333333</v>
      </c>
      <c r="K1434">
        <v>1434825828</v>
      </c>
      <c r="L1434" s="9">
        <f t="shared" si="13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12">
        <f t="shared" si="134"/>
        <v>0</v>
      </c>
      <c r="R1434">
        <f t="shared" si="135"/>
        <v>2715.5</v>
      </c>
      <c r="S1434" t="str">
        <f t="shared" si="136"/>
        <v>publishing</v>
      </c>
      <c r="T1434" s="3" t="str">
        <f t="shared" si="137"/>
        <v>translations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2"/>
        <v>42714.249999999993</v>
      </c>
      <c r="K1435">
        <v>1477839675</v>
      </c>
      <c r="L1435" s="9">
        <f t="shared" si="13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12">
        <f t="shared" si="134"/>
        <v>7</v>
      </c>
      <c r="R1435">
        <f t="shared" si="135"/>
        <v>402.5</v>
      </c>
      <c r="S1435" t="str">
        <f t="shared" si="136"/>
        <v>publishing</v>
      </c>
      <c r="T1435" s="3" t="str">
        <f t="shared" si="137"/>
        <v>translations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2"/>
        <v>42163.416666666664</v>
      </c>
      <c r="K1436">
        <v>1431973478</v>
      </c>
      <c r="L1436" s="9">
        <f t="shared" si="13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12">
        <f t="shared" si="134"/>
        <v>10</v>
      </c>
      <c r="R1436">
        <f t="shared" si="135"/>
        <v>4497.5</v>
      </c>
      <c r="S1436" t="str">
        <f t="shared" si="136"/>
        <v>publishing</v>
      </c>
      <c r="T1436" s="3" t="str">
        <f t="shared" si="137"/>
        <v>translations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2"/>
        <v>42288.57199074074</v>
      </c>
      <c r="K1437">
        <v>1441997020</v>
      </c>
      <c r="L1437" s="9">
        <f t="shared" si="13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12">
        <f t="shared" si="134"/>
        <v>0</v>
      </c>
      <c r="R1437">
        <f t="shared" si="135"/>
        <v>4102.5</v>
      </c>
      <c r="S1437" t="str">
        <f t="shared" si="136"/>
        <v>publishing</v>
      </c>
      <c r="T1437" s="3" t="str">
        <f t="shared" si="137"/>
        <v>translations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2"/>
        <v>42421.141863425924</v>
      </c>
      <c r="K1438">
        <v>1453451057</v>
      </c>
      <c r="L1438" s="9">
        <f t="shared" si="13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12">
        <f t="shared" si="134"/>
        <v>1</v>
      </c>
      <c r="R1438">
        <f t="shared" si="135"/>
        <v>46</v>
      </c>
      <c r="S1438" t="str">
        <f t="shared" si="136"/>
        <v>publishing</v>
      </c>
      <c r="T1438" s="3" t="str">
        <f t="shared" si="137"/>
        <v>translations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2"/>
        <v>41832.999305555553</v>
      </c>
      <c r="K1439">
        <v>1402058739</v>
      </c>
      <c r="L1439" s="9">
        <f t="shared" si="13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12">
        <f t="shared" si="134"/>
        <v>27</v>
      </c>
      <c r="R1439">
        <f t="shared" si="135"/>
        <v>442</v>
      </c>
      <c r="S1439" t="str">
        <f t="shared" si="136"/>
        <v>publishing</v>
      </c>
      <c r="T1439" s="3" t="str">
        <f t="shared" si="137"/>
        <v>translations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2"/>
        <v>42487.371527777774</v>
      </c>
      <c r="K1440">
        <v>1459198499</v>
      </c>
      <c r="L1440" s="9">
        <f t="shared" si="13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12">
        <f t="shared" si="134"/>
        <v>3</v>
      </c>
      <c r="R1440">
        <f t="shared" si="135"/>
        <v>703.5</v>
      </c>
      <c r="S1440" t="str">
        <f t="shared" si="136"/>
        <v>publishing</v>
      </c>
      <c r="T1440" s="3" t="str">
        <f t="shared" si="137"/>
        <v>translations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2"/>
        <v>42070.621539351851</v>
      </c>
      <c r="K1441">
        <v>1423166101</v>
      </c>
      <c r="L1441" s="9">
        <f t="shared" si="133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12">
        <f t="shared" si="134"/>
        <v>7</v>
      </c>
      <c r="R1441">
        <f t="shared" si="135"/>
        <v>390</v>
      </c>
      <c r="S1441" t="str">
        <f t="shared" si="136"/>
        <v>publishing</v>
      </c>
      <c r="T1441" s="3" t="str">
        <f t="shared" si="137"/>
        <v>translations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2"/>
        <v>42516.540081018517</v>
      </c>
      <c r="K1442">
        <v>1461693463</v>
      </c>
      <c r="L1442" s="9">
        <f t="shared" si="13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12">
        <f t="shared" si="134"/>
        <v>0</v>
      </c>
      <c r="R1442">
        <f t="shared" si="135"/>
        <v>90.5</v>
      </c>
      <c r="S1442" t="str">
        <f t="shared" si="136"/>
        <v>publishing</v>
      </c>
      <c r="T1442" s="3" t="str">
        <f t="shared" si="137"/>
        <v>translations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2"/>
        <v>42258.557511574072</v>
      </c>
      <c r="K1443">
        <v>1436811769</v>
      </c>
      <c r="L1443" s="9">
        <f t="shared" si="13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12">
        <f t="shared" si="134"/>
        <v>1</v>
      </c>
      <c r="R1443">
        <f t="shared" si="135"/>
        <v>1010.5</v>
      </c>
      <c r="S1443" t="str">
        <f t="shared" si="136"/>
        <v>publishing</v>
      </c>
      <c r="T1443" s="3" t="str">
        <f t="shared" si="137"/>
        <v>translations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2"/>
        <v>42515.437013888884</v>
      </c>
      <c r="K1444">
        <v>1461598158</v>
      </c>
      <c r="L1444" s="9">
        <f t="shared" si="13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12">
        <f t="shared" si="134"/>
        <v>0</v>
      </c>
      <c r="R1444">
        <f t="shared" si="135"/>
        <v>1010</v>
      </c>
      <c r="S1444" t="str">
        <f t="shared" si="136"/>
        <v>publishing</v>
      </c>
      <c r="T1444" s="3" t="str">
        <f t="shared" si="137"/>
        <v>translations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2"/>
        <v>42737.71769675926</v>
      </c>
      <c r="K1445">
        <v>1480803209</v>
      </c>
      <c r="L1445" s="9">
        <f t="shared" si="13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12">
        <f t="shared" si="134"/>
        <v>0</v>
      </c>
      <c r="R1445">
        <f t="shared" si="135"/>
        <v>0</v>
      </c>
      <c r="S1445" t="str">
        <f t="shared" si="136"/>
        <v>publishing</v>
      </c>
      <c r="T1445" s="3" t="str">
        <f t="shared" si="137"/>
        <v>translations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2"/>
        <v>42259.665069444447</v>
      </c>
      <c r="K1446">
        <v>1436907462</v>
      </c>
      <c r="L1446" s="9">
        <f t="shared" si="13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12">
        <f t="shared" si="134"/>
        <v>0</v>
      </c>
      <c r="R1446">
        <f t="shared" si="135"/>
        <v>0</v>
      </c>
      <c r="S1446" t="str">
        <f t="shared" si="136"/>
        <v>publishing</v>
      </c>
      <c r="T1446" s="3" t="str">
        <f t="shared" si="137"/>
        <v>translations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2"/>
        <v>42169.333969907406</v>
      </c>
      <c r="K1447">
        <v>1431694855</v>
      </c>
      <c r="L1447" s="9">
        <f t="shared" si="13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12">
        <f t="shared" si="134"/>
        <v>0</v>
      </c>
      <c r="R1447">
        <f t="shared" si="135"/>
        <v>0</v>
      </c>
      <c r="S1447" t="str">
        <f t="shared" si="136"/>
        <v>publishing</v>
      </c>
      <c r="T1447" s="3" t="str">
        <f t="shared" si="137"/>
        <v>translations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2"/>
        <v>42481.239328703705</v>
      </c>
      <c r="K1448">
        <v>1459507478</v>
      </c>
      <c r="L1448" s="9">
        <f t="shared" si="13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12">
        <f t="shared" si="134"/>
        <v>0</v>
      </c>
      <c r="R1448">
        <f t="shared" si="135"/>
        <v>0</v>
      </c>
      <c r="S1448" t="str">
        <f t="shared" si="136"/>
        <v>publishing</v>
      </c>
      <c r="T1448" s="3" t="str">
        <f t="shared" si="137"/>
        <v>translations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2"/>
        <v>42559.52238425926</v>
      </c>
      <c r="K1449">
        <v>1465407134</v>
      </c>
      <c r="L1449" s="9">
        <f t="shared" si="13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12">
        <f t="shared" si="134"/>
        <v>0</v>
      </c>
      <c r="R1449">
        <f t="shared" si="135"/>
        <v>37.5</v>
      </c>
      <c r="S1449" t="str">
        <f t="shared" si="136"/>
        <v>publishing</v>
      </c>
      <c r="T1449" s="3" t="str">
        <f t="shared" si="137"/>
        <v>translations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2"/>
        <v>42146.017361111109</v>
      </c>
      <c r="K1450">
        <v>1429655318</v>
      </c>
      <c r="L1450" s="9">
        <f t="shared" si="13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12">
        <f t="shared" si="134"/>
        <v>0</v>
      </c>
      <c r="R1450">
        <f t="shared" si="135"/>
        <v>37.5</v>
      </c>
      <c r="S1450" t="str">
        <f t="shared" si="136"/>
        <v>publishing</v>
      </c>
      <c r="T1450" s="3" t="str">
        <f t="shared" si="137"/>
        <v>translations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2"/>
        <v>42134.603067129625</v>
      </c>
      <c r="K1451">
        <v>1427138905</v>
      </c>
      <c r="L1451" s="9">
        <f t="shared" si="13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12">
        <f t="shared" si="134"/>
        <v>0</v>
      </c>
      <c r="R1451">
        <f t="shared" si="135"/>
        <v>0</v>
      </c>
      <c r="S1451" t="str">
        <f t="shared" si="136"/>
        <v>publishing</v>
      </c>
      <c r="T1451" s="3" t="str">
        <f t="shared" si="137"/>
        <v>translations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2"/>
        <v>42419.962928240733</v>
      </c>
      <c r="K1452">
        <v>1453349197</v>
      </c>
      <c r="L1452" s="9">
        <f t="shared" si="13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12">
        <f t="shared" si="134"/>
        <v>0</v>
      </c>
      <c r="R1452">
        <f t="shared" si="135"/>
        <v>0.5</v>
      </c>
      <c r="S1452" t="str">
        <f t="shared" si="136"/>
        <v>publishing</v>
      </c>
      <c r="T1452" s="3" t="str">
        <f t="shared" si="137"/>
        <v>translations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2"/>
        <v>41961.792349537034</v>
      </c>
      <c r="K1453">
        <v>1413759659</v>
      </c>
      <c r="L1453" s="9">
        <f t="shared" si="13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12">
        <f t="shared" si="134"/>
        <v>0</v>
      </c>
      <c r="R1453">
        <f t="shared" si="135"/>
        <v>1.5</v>
      </c>
      <c r="S1453" t="str">
        <f t="shared" si="136"/>
        <v>publishing</v>
      </c>
      <c r="T1453" s="3" t="str">
        <f t="shared" si="137"/>
        <v>translations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2"/>
        <v>41848.494942129626</v>
      </c>
      <c r="K1454">
        <v>1403974363</v>
      </c>
      <c r="L1454" s="9">
        <f t="shared" si="13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12">
        <f t="shared" si="134"/>
        <v>0</v>
      </c>
      <c r="R1454">
        <f t="shared" si="135"/>
        <v>1</v>
      </c>
      <c r="S1454" t="str">
        <f t="shared" si="136"/>
        <v>publishing</v>
      </c>
      <c r="T1454" s="3" t="str">
        <f t="shared" si="137"/>
        <v>translations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2"/>
        <v>42840.446145833332</v>
      </c>
      <c r="K1455">
        <v>1488386547</v>
      </c>
      <c r="L1455" s="9">
        <f t="shared" si="13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12">
        <f t="shared" si="134"/>
        <v>0</v>
      </c>
      <c r="R1455">
        <f t="shared" si="135"/>
        <v>0</v>
      </c>
      <c r="S1455" t="str">
        <f t="shared" si="136"/>
        <v>publishing</v>
      </c>
      <c r="T1455" s="3" t="str">
        <f t="shared" si="137"/>
        <v>translations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2"/>
        <v>42484.707638888889</v>
      </c>
      <c r="K1456">
        <v>1459716480</v>
      </c>
      <c r="L1456" s="9">
        <f t="shared" si="13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12">
        <f t="shared" si="134"/>
        <v>1</v>
      </c>
      <c r="R1456">
        <f t="shared" si="135"/>
        <v>7.5</v>
      </c>
      <c r="S1456" t="str">
        <f t="shared" si="136"/>
        <v>publishing</v>
      </c>
      <c r="T1456" s="3" t="str">
        <f t="shared" si="137"/>
        <v>translations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2"/>
        <v>41887.360416666663</v>
      </c>
      <c r="K1457">
        <v>1405181320</v>
      </c>
      <c r="L1457" s="9">
        <f t="shared" si="13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12">
        <f t="shared" si="134"/>
        <v>11</v>
      </c>
      <c r="R1457">
        <f t="shared" si="135"/>
        <v>795</v>
      </c>
      <c r="S1457" t="str">
        <f t="shared" si="136"/>
        <v>publishing</v>
      </c>
      <c r="T1457" s="3" t="str">
        <f t="shared" si="137"/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2"/>
        <v>42738.460243055553</v>
      </c>
      <c r="K1458">
        <v>1480867365</v>
      </c>
      <c r="L1458" s="9">
        <f t="shared" si="13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12">
        <f t="shared" si="134"/>
        <v>3</v>
      </c>
      <c r="R1458">
        <f t="shared" si="135"/>
        <v>860</v>
      </c>
      <c r="S1458" t="str">
        <f t="shared" si="136"/>
        <v>publishing</v>
      </c>
      <c r="T1458" s="3" t="str">
        <f t="shared" si="137"/>
        <v>translations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2"/>
        <v>42319.729675925926</v>
      </c>
      <c r="K1459">
        <v>1444685444</v>
      </c>
      <c r="L1459" s="9">
        <f t="shared" si="13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12">
        <f t="shared" si="134"/>
        <v>0</v>
      </c>
      <c r="R1459">
        <f t="shared" si="135"/>
        <v>72.5</v>
      </c>
      <c r="S1459" t="str">
        <f t="shared" si="136"/>
        <v>publishing</v>
      </c>
      <c r="T1459" s="3" t="str">
        <f t="shared" si="137"/>
        <v>translations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2"/>
        <v>41861.958333333328</v>
      </c>
      <c r="K1460">
        <v>1405097760</v>
      </c>
      <c r="L1460" s="9">
        <f t="shared" si="13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12">
        <f t="shared" si="134"/>
        <v>0</v>
      </c>
      <c r="R1460">
        <f t="shared" si="135"/>
        <v>0</v>
      </c>
      <c r="S1460" t="str">
        <f t="shared" si="136"/>
        <v>publishing</v>
      </c>
      <c r="T1460" s="3" t="str">
        <f t="shared" si="137"/>
        <v>translations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2"/>
        <v>42340.517361111109</v>
      </c>
      <c r="K1461">
        <v>1446612896</v>
      </c>
      <c r="L1461" s="9">
        <f t="shared" si="13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12">
        <f t="shared" si="134"/>
        <v>0</v>
      </c>
      <c r="R1461">
        <f t="shared" si="135"/>
        <v>0</v>
      </c>
      <c r="S1461" t="str">
        <f t="shared" si="136"/>
        <v>publishing</v>
      </c>
      <c r="T1461" s="3" t="str">
        <f t="shared" si="137"/>
        <v>translations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2"/>
        <v>41973.781249999993</v>
      </c>
      <c r="K1462">
        <v>1412371898</v>
      </c>
      <c r="L1462" s="9">
        <f t="shared" si="13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12">
        <f t="shared" si="134"/>
        <v>0</v>
      </c>
      <c r="R1462">
        <f t="shared" si="135"/>
        <v>0</v>
      </c>
      <c r="S1462" t="str">
        <f t="shared" si="136"/>
        <v>publishing</v>
      </c>
      <c r="T1462" s="3" t="str">
        <f t="shared" si="137"/>
        <v>translations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2"/>
        <v>41932.791666666664</v>
      </c>
      <c r="K1463">
        <v>1410967754</v>
      </c>
      <c r="L1463" s="9">
        <f t="shared" si="13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12">
        <f t="shared" si="134"/>
        <v>101</v>
      </c>
      <c r="R1463">
        <f t="shared" si="135"/>
        <v>7593.3450000000003</v>
      </c>
      <c r="S1463" t="str">
        <f t="shared" si="136"/>
        <v>publishing</v>
      </c>
      <c r="T1463" s="3" t="str">
        <f t="shared" si="137"/>
        <v>radio &amp; podcasts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2"/>
        <v>41374.454525462963</v>
      </c>
      <c r="K1464">
        <v>1363017271</v>
      </c>
      <c r="L1464" s="9">
        <f t="shared" si="13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12">
        <f t="shared" si="134"/>
        <v>109</v>
      </c>
      <c r="R1464">
        <f t="shared" si="135"/>
        <v>9763.6949999999997</v>
      </c>
      <c r="S1464" t="str">
        <f t="shared" si="136"/>
        <v>publishing</v>
      </c>
      <c r="T1464" s="3" t="str">
        <f t="shared" si="137"/>
        <v>radio &amp; podcasts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2"/>
        <v>41371.661319444444</v>
      </c>
      <c r="K1465">
        <v>1361483538</v>
      </c>
      <c r="L1465" s="9">
        <f t="shared" si="13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12">
        <f t="shared" si="134"/>
        <v>148</v>
      </c>
      <c r="R1465">
        <f t="shared" si="135"/>
        <v>2613.35</v>
      </c>
      <c r="S1465" t="str">
        <f t="shared" si="136"/>
        <v>publishing</v>
      </c>
      <c r="T1465" s="3" t="str">
        <f t="shared" si="137"/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2"/>
        <v>41321.453217592592</v>
      </c>
      <c r="K1466">
        <v>1358437958</v>
      </c>
      <c r="L1466" s="9">
        <f t="shared" si="13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12">
        <f t="shared" si="134"/>
        <v>163</v>
      </c>
      <c r="R1466">
        <f t="shared" si="135"/>
        <v>4523</v>
      </c>
      <c r="S1466" t="str">
        <f t="shared" si="136"/>
        <v>publishing</v>
      </c>
      <c r="T1466" s="3" t="str">
        <f t="shared" si="137"/>
        <v>radio &amp; podcasts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2"/>
        <v>40989.916666666664</v>
      </c>
      <c r="K1467">
        <v>1329759452</v>
      </c>
      <c r="L1467" s="9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12">
        <f t="shared" si="134"/>
        <v>456</v>
      </c>
      <c r="R1467">
        <f t="shared" si="135"/>
        <v>72542.175000000003</v>
      </c>
      <c r="S1467" t="str">
        <f t="shared" si="136"/>
        <v>publishing</v>
      </c>
      <c r="T1467" s="3" t="str">
        <f t="shared" si="137"/>
        <v>radio &amp; podcasts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2"/>
        <v>42380.999999999993</v>
      </c>
      <c r="K1468">
        <v>1449029266</v>
      </c>
      <c r="L1468" s="9">
        <f t="shared" si="13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12">
        <f t="shared" si="134"/>
        <v>108</v>
      </c>
      <c r="R1468">
        <f t="shared" si="135"/>
        <v>77092.36</v>
      </c>
      <c r="S1468" t="str">
        <f t="shared" si="136"/>
        <v>publishing</v>
      </c>
      <c r="T1468" s="3" t="str">
        <f t="shared" si="137"/>
        <v>radio &amp; podcasts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2"/>
        <v>40993.55190972222</v>
      </c>
      <c r="K1469">
        <v>1327518885</v>
      </c>
      <c r="L1469" s="9">
        <f t="shared" si="13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12">
        <f t="shared" si="134"/>
        <v>115</v>
      </c>
      <c r="R1469">
        <f t="shared" si="135"/>
        <v>31646.184999999998</v>
      </c>
      <c r="S1469" t="str">
        <f t="shared" si="136"/>
        <v>publishing</v>
      </c>
      <c r="T1469" s="3" t="str">
        <f t="shared" si="137"/>
        <v>radio &amp; podcasts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2"/>
        <v>40705.806122685179</v>
      </c>
      <c r="K1470">
        <v>1302654049</v>
      </c>
      <c r="L1470" s="9">
        <f t="shared" si="133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12">
        <f t="shared" si="134"/>
        <v>102</v>
      </c>
      <c r="R1470">
        <f t="shared" si="135"/>
        <v>27878.5</v>
      </c>
      <c r="S1470" t="str">
        <f t="shared" si="136"/>
        <v>publishing</v>
      </c>
      <c r="T1470" s="3" t="str">
        <f t="shared" si="137"/>
        <v>radio &amp; podcasts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2"/>
        <v>41320.390150462961</v>
      </c>
      <c r="K1471">
        <v>1358346109</v>
      </c>
      <c r="L1471" s="9">
        <f t="shared" si="13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12">
        <f t="shared" si="134"/>
        <v>108</v>
      </c>
      <c r="R1471">
        <f t="shared" si="135"/>
        <v>28851.5</v>
      </c>
      <c r="S1471" t="str">
        <f t="shared" si="136"/>
        <v>publishing</v>
      </c>
      <c r="T1471" s="3" t="str">
        <f t="shared" si="137"/>
        <v>radio &amp; podcasts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2"/>
        <v>41271.618784722217</v>
      </c>
      <c r="K1472">
        <v>1354909863</v>
      </c>
      <c r="L1472" s="9">
        <f t="shared" si="13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12">
        <f t="shared" si="134"/>
        <v>125</v>
      </c>
      <c r="R1472">
        <f t="shared" si="135"/>
        <v>24927.5</v>
      </c>
      <c r="S1472" t="str">
        <f t="shared" si="136"/>
        <v>publishing</v>
      </c>
      <c r="T1472" s="3" t="str">
        <f t="shared" si="137"/>
        <v>radio &amp; podcasts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2"/>
        <v>42103.749236111107</v>
      </c>
      <c r="K1473">
        <v>1426028334</v>
      </c>
      <c r="L1473" s="9">
        <f t="shared" si="13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12">
        <f t="shared" si="134"/>
        <v>104</v>
      </c>
      <c r="R1473">
        <f t="shared" si="135"/>
        <v>17553</v>
      </c>
      <c r="S1473" t="str">
        <f t="shared" si="136"/>
        <v>publishing</v>
      </c>
      <c r="T1473" s="3" t="str">
        <f t="shared" si="137"/>
        <v>radio &amp; podcasts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2"/>
        <v>41563.33452546296</v>
      </c>
      <c r="K1474">
        <v>1379336503</v>
      </c>
      <c r="L1474" s="9">
        <f t="shared" si="13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12">
        <f t="shared" si="134"/>
        <v>139</v>
      </c>
      <c r="R1474">
        <f t="shared" si="135"/>
        <v>33952.5</v>
      </c>
      <c r="S1474" t="str">
        <f t="shared" si="136"/>
        <v>publishing</v>
      </c>
      <c r="T1474" s="3" t="str">
        <f t="shared" si="137"/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8">(I1475/86400)+25569+(-5/24)</f>
        <v>40969.771284722221</v>
      </c>
      <c r="K1475">
        <v>1328052639</v>
      </c>
      <c r="L1475" s="9">
        <f t="shared" ref="L1475:L1538" si="139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12">
        <f t="shared" ref="Q1475:Q1538" si="140">ROUND(E1475/D1475*100,0)</f>
        <v>121</v>
      </c>
      <c r="R1475">
        <f t="shared" ref="R1475:R1538" si="141">AVERAGE(E1474:E1475)</f>
        <v>18241.87</v>
      </c>
      <c r="S1475" t="str">
        <f t="shared" ref="S1475:S1538" si="142">LEFT(P1475,FIND("/",P1475)-1)</f>
        <v>publishing</v>
      </c>
      <c r="T1475" s="3" t="str">
        <f t="shared" ref="T1475:T1538" si="143">RIGHT(P1475,LEN(P1475)-FIND("/",P1475))</f>
        <v>radio &amp; podcasts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8"/>
        <v>41530.519583333335</v>
      </c>
      <c r="K1476">
        <v>1376501292</v>
      </c>
      <c r="L1476" s="9">
        <f t="shared" si="139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12">
        <f t="shared" si="140"/>
        <v>112</v>
      </c>
      <c r="R1476">
        <f t="shared" si="141"/>
        <v>2587.87</v>
      </c>
      <c r="S1476" t="str">
        <f t="shared" si="142"/>
        <v>publishing</v>
      </c>
      <c r="T1476" s="3" t="str">
        <f t="shared" si="143"/>
        <v>radio &amp; podcasts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8"/>
        <v>41992.999305555553</v>
      </c>
      <c r="K1477">
        <v>1416244863</v>
      </c>
      <c r="L1477" s="9">
        <f t="shared" si="13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12">
        <f t="shared" si="140"/>
        <v>189</v>
      </c>
      <c r="R1477">
        <f t="shared" si="141"/>
        <v>15834.225</v>
      </c>
      <c r="S1477" t="str">
        <f t="shared" si="142"/>
        <v>publishing</v>
      </c>
      <c r="T1477" s="3" t="str">
        <f t="shared" si="143"/>
        <v>radio &amp; podcasts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8"/>
        <v>40795.833587962959</v>
      </c>
      <c r="K1478">
        <v>1313024422</v>
      </c>
      <c r="L1478" s="9">
        <f t="shared" si="13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12">
        <f t="shared" si="140"/>
        <v>662</v>
      </c>
      <c r="R1478">
        <f t="shared" si="141"/>
        <v>33996.864999999998</v>
      </c>
      <c r="S1478" t="str">
        <f t="shared" si="142"/>
        <v>publishing</v>
      </c>
      <c r="T1478" s="3" t="str">
        <f t="shared" si="143"/>
        <v>radio &amp; podcasts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8"/>
        <v>40899.916666666664</v>
      </c>
      <c r="K1479">
        <v>1319467604</v>
      </c>
      <c r="L1479" s="9">
        <f t="shared" si="13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12">
        <f t="shared" si="140"/>
        <v>111</v>
      </c>
      <c r="R1479">
        <f t="shared" si="141"/>
        <v>36543.14</v>
      </c>
      <c r="S1479" t="str">
        <f t="shared" si="142"/>
        <v>publishing</v>
      </c>
      <c r="T1479" s="3" t="str">
        <f t="shared" si="143"/>
        <v>radio &amp; podcasts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8"/>
        <v>41408.663344907407</v>
      </c>
      <c r="K1480">
        <v>1367355313</v>
      </c>
      <c r="L1480" s="9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12">
        <f t="shared" si="140"/>
        <v>1182</v>
      </c>
      <c r="R1480">
        <f t="shared" si="141"/>
        <v>312100.05499999999</v>
      </c>
      <c r="S1480" t="str">
        <f t="shared" si="142"/>
        <v>publishing</v>
      </c>
      <c r="T1480" s="3" t="str">
        <f t="shared" si="143"/>
        <v>radio &amp; podcasts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8"/>
        <v>41768.957638888889</v>
      </c>
      <c r="K1481">
        <v>1398448389</v>
      </c>
      <c r="L1481" s="9">
        <f t="shared" si="13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12">
        <f t="shared" si="140"/>
        <v>137</v>
      </c>
      <c r="R1481">
        <f t="shared" si="141"/>
        <v>296502.55499999999</v>
      </c>
      <c r="S1481" t="str">
        <f t="shared" si="142"/>
        <v>publishing</v>
      </c>
      <c r="T1481" s="3" t="str">
        <f t="shared" si="143"/>
        <v>radio &amp; podcasts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8"/>
        <v>41481.5</v>
      </c>
      <c r="K1482">
        <v>1373408699</v>
      </c>
      <c r="L1482" s="9">
        <f t="shared" si="13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12">
        <f t="shared" si="140"/>
        <v>117</v>
      </c>
      <c r="R1482">
        <f t="shared" si="141"/>
        <v>30359.1</v>
      </c>
      <c r="S1482" t="str">
        <f t="shared" si="142"/>
        <v>publishing</v>
      </c>
      <c r="T1482" s="3" t="str">
        <f t="shared" si="143"/>
        <v>radio &amp; podcasts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8"/>
        <v>41580.714641203704</v>
      </c>
      <c r="K1483">
        <v>1380838145</v>
      </c>
      <c r="L1483" s="9">
        <f t="shared" si="13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12">
        <f t="shared" si="140"/>
        <v>2</v>
      </c>
      <c r="R1483">
        <f t="shared" si="141"/>
        <v>29312.6</v>
      </c>
      <c r="S1483" t="str">
        <f t="shared" si="142"/>
        <v>publishing</v>
      </c>
      <c r="T1483" s="3" t="str">
        <f t="shared" si="143"/>
        <v>fiction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8"/>
        <v>41159.118750000001</v>
      </c>
      <c r="K1484">
        <v>1345062936</v>
      </c>
      <c r="L1484" s="9">
        <f t="shared" si="139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12">
        <f t="shared" si="140"/>
        <v>0</v>
      </c>
      <c r="R1484">
        <f t="shared" si="141"/>
        <v>55</v>
      </c>
      <c r="S1484" t="str">
        <f t="shared" si="142"/>
        <v>publishing</v>
      </c>
      <c r="T1484" s="3" t="str">
        <f t="shared" si="143"/>
        <v>fiction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8"/>
        <v>42572.984664351847</v>
      </c>
      <c r="K1485">
        <v>1467002275</v>
      </c>
      <c r="L1485" s="9">
        <f t="shared" si="13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12">
        <f t="shared" si="140"/>
        <v>1</v>
      </c>
      <c r="R1485">
        <f t="shared" si="141"/>
        <v>27.5</v>
      </c>
      <c r="S1485" t="str">
        <f t="shared" si="142"/>
        <v>publishing</v>
      </c>
      <c r="T1485" s="3" t="str">
        <f t="shared" si="143"/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8"/>
        <v>41111.410416666666</v>
      </c>
      <c r="K1486">
        <v>1337834963</v>
      </c>
      <c r="L1486" s="9">
        <f t="shared" si="13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12">
        <f t="shared" si="140"/>
        <v>0</v>
      </c>
      <c r="R1486">
        <f t="shared" si="141"/>
        <v>25</v>
      </c>
      <c r="S1486" t="str">
        <f t="shared" si="142"/>
        <v>publishing</v>
      </c>
      <c r="T1486" s="3" t="str">
        <f t="shared" si="143"/>
        <v>fiction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8"/>
        <v>42175.587650462963</v>
      </c>
      <c r="K1487">
        <v>1430939173</v>
      </c>
      <c r="L1487" s="9">
        <f t="shared" si="13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12">
        <f t="shared" si="140"/>
        <v>2</v>
      </c>
      <c r="R1487">
        <f t="shared" si="141"/>
        <v>75</v>
      </c>
      <c r="S1487" t="str">
        <f t="shared" si="142"/>
        <v>publishing</v>
      </c>
      <c r="T1487" s="3" t="str">
        <f t="shared" si="143"/>
        <v>fiction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8"/>
        <v>42061.960196759253</v>
      </c>
      <c r="K1488">
        <v>1422417761</v>
      </c>
      <c r="L1488" s="9">
        <f t="shared" si="13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12">
        <f t="shared" si="140"/>
        <v>0</v>
      </c>
      <c r="R1488">
        <f t="shared" si="141"/>
        <v>99</v>
      </c>
      <c r="S1488" t="str">
        <f t="shared" si="142"/>
        <v>publishing</v>
      </c>
      <c r="T1488" s="3" t="str">
        <f t="shared" si="143"/>
        <v>fiction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8"/>
        <v>42584.709155092591</v>
      </c>
      <c r="K1489">
        <v>1467583271</v>
      </c>
      <c r="L1489" s="9">
        <f t="shared" si="13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12">
        <f t="shared" si="140"/>
        <v>0</v>
      </c>
      <c r="R1489">
        <f t="shared" si="141"/>
        <v>24</v>
      </c>
      <c r="S1489" t="str">
        <f t="shared" si="142"/>
        <v>publishing</v>
      </c>
      <c r="T1489" s="3" t="str">
        <f t="shared" si="143"/>
        <v>fiction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8"/>
        <v>41644.354861111111</v>
      </c>
      <c r="K1490">
        <v>1386336660</v>
      </c>
      <c r="L1490" s="9">
        <f t="shared" si="13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12">
        <f t="shared" si="140"/>
        <v>2</v>
      </c>
      <c r="R1490">
        <f t="shared" si="141"/>
        <v>180</v>
      </c>
      <c r="S1490" t="str">
        <f t="shared" si="142"/>
        <v>publishing</v>
      </c>
      <c r="T1490" s="3" t="str">
        <f t="shared" si="143"/>
        <v>fiction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8"/>
        <v>41228.445046296292</v>
      </c>
      <c r="K1491">
        <v>1350398452</v>
      </c>
      <c r="L1491" s="9">
        <f t="shared" si="13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12">
        <f t="shared" si="140"/>
        <v>0</v>
      </c>
      <c r="R1491">
        <f t="shared" si="141"/>
        <v>180</v>
      </c>
      <c r="S1491" t="str">
        <f t="shared" si="142"/>
        <v>publishing</v>
      </c>
      <c r="T1491" s="3" t="str">
        <f t="shared" si="143"/>
        <v>fiction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8"/>
        <v>41549.352708333332</v>
      </c>
      <c r="K1492">
        <v>1378214874</v>
      </c>
      <c r="L1492" s="9">
        <f t="shared" si="13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12">
        <f t="shared" si="140"/>
        <v>31</v>
      </c>
      <c r="R1492">
        <f t="shared" si="141"/>
        <v>447.5</v>
      </c>
      <c r="S1492" t="str">
        <f t="shared" si="142"/>
        <v>publishing</v>
      </c>
      <c r="T1492" s="3" t="str">
        <f t="shared" si="143"/>
        <v>fiction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8"/>
        <v>42050.443055555552</v>
      </c>
      <c r="K1493">
        <v>1418922443</v>
      </c>
      <c r="L1493" s="9">
        <f t="shared" si="13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12">
        <f t="shared" si="140"/>
        <v>8</v>
      </c>
      <c r="R1493">
        <f t="shared" si="141"/>
        <v>497.5</v>
      </c>
      <c r="S1493" t="str">
        <f t="shared" si="142"/>
        <v>publishing</v>
      </c>
      <c r="T1493" s="3" t="str">
        <f t="shared" si="143"/>
        <v>fiction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8"/>
        <v>40712.676458333335</v>
      </c>
      <c r="K1494">
        <v>1305839646</v>
      </c>
      <c r="L1494" s="9">
        <f t="shared" si="13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12">
        <f t="shared" si="140"/>
        <v>1</v>
      </c>
      <c r="R1494">
        <f t="shared" si="141"/>
        <v>65</v>
      </c>
      <c r="S1494" t="str">
        <f t="shared" si="142"/>
        <v>publishing</v>
      </c>
      <c r="T1494" s="3" t="str">
        <f t="shared" si="143"/>
        <v>fiction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8"/>
        <v>41441.658275462956</v>
      </c>
      <c r="K1495">
        <v>1368823675</v>
      </c>
      <c r="L1495" s="9">
        <f t="shared" si="139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12">
        <f t="shared" si="140"/>
        <v>0</v>
      </c>
      <c r="R1495">
        <f t="shared" si="141"/>
        <v>15</v>
      </c>
      <c r="S1495" t="str">
        <f t="shared" si="142"/>
        <v>publishing</v>
      </c>
      <c r="T1495" s="3" t="str">
        <f t="shared" si="143"/>
        <v>fiction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8"/>
        <v>42097.443055555552</v>
      </c>
      <c r="K1496">
        <v>1425489613</v>
      </c>
      <c r="L1496" s="9">
        <f t="shared" si="13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12">
        <f t="shared" si="140"/>
        <v>9</v>
      </c>
      <c r="R1496">
        <f t="shared" si="141"/>
        <v>222.5</v>
      </c>
      <c r="S1496" t="str">
        <f t="shared" si="142"/>
        <v>publishing</v>
      </c>
      <c r="T1496" s="3" t="str">
        <f t="shared" si="143"/>
        <v>fiction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8"/>
        <v>40782.581377314811</v>
      </c>
      <c r="K1497">
        <v>1311879431</v>
      </c>
      <c r="L1497" s="9">
        <f t="shared" si="13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12">
        <f t="shared" si="140"/>
        <v>0</v>
      </c>
      <c r="R1497">
        <f t="shared" si="141"/>
        <v>222.5</v>
      </c>
      <c r="S1497" t="str">
        <f t="shared" si="142"/>
        <v>publishing</v>
      </c>
      <c r="T1497" s="3" t="str">
        <f t="shared" si="143"/>
        <v>fiction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8"/>
        <v>41898.266886574071</v>
      </c>
      <c r="K1498">
        <v>1405682659</v>
      </c>
      <c r="L1498" s="9">
        <f t="shared" si="13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12">
        <f t="shared" si="140"/>
        <v>0</v>
      </c>
      <c r="R1498">
        <f t="shared" si="141"/>
        <v>0</v>
      </c>
      <c r="S1498" t="str">
        <f t="shared" si="142"/>
        <v>publishing</v>
      </c>
      <c r="T1498" s="3" t="str">
        <f t="shared" si="143"/>
        <v>fiction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8"/>
        <v>41486.613194444442</v>
      </c>
      <c r="K1499">
        <v>1371655522</v>
      </c>
      <c r="L1499" s="9">
        <f t="shared" si="13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12">
        <f t="shared" si="140"/>
        <v>0</v>
      </c>
      <c r="R1499">
        <f t="shared" si="141"/>
        <v>0.5</v>
      </c>
      <c r="S1499" t="str">
        <f t="shared" si="142"/>
        <v>publishing</v>
      </c>
      <c r="T1499" s="3" t="str">
        <f t="shared" si="143"/>
        <v>fiction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8"/>
        <v>41885.775208333333</v>
      </c>
      <c r="K1500">
        <v>1405899378</v>
      </c>
      <c r="L1500" s="9">
        <f t="shared" si="13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12">
        <f t="shared" si="140"/>
        <v>2</v>
      </c>
      <c r="R1500">
        <f t="shared" si="141"/>
        <v>29</v>
      </c>
      <c r="S1500" t="str">
        <f t="shared" si="142"/>
        <v>publishing</v>
      </c>
      <c r="T1500" s="3" t="str">
        <f t="shared" si="143"/>
        <v>fiction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8"/>
        <v>42586.798993055556</v>
      </c>
      <c r="K1501">
        <v>1465171833</v>
      </c>
      <c r="L1501" s="9">
        <f t="shared" si="13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12">
        <f t="shared" si="140"/>
        <v>0</v>
      </c>
      <c r="R1501">
        <f t="shared" si="141"/>
        <v>31</v>
      </c>
      <c r="S1501" t="str">
        <f t="shared" si="142"/>
        <v>publishing</v>
      </c>
      <c r="T1501" s="3" t="str">
        <f t="shared" si="143"/>
        <v>fiction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8"/>
        <v>41395.69626157407</v>
      </c>
      <c r="K1502">
        <v>1364852557</v>
      </c>
      <c r="L1502" s="9">
        <f t="shared" si="13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12">
        <f t="shared" si="140"/>
        <v>25</v>
      </c>
      <c r="R1502">
        <f t="shared" si="141"/>
        <v>353</v>
      </c>
      <c r="S1502" t="str">
        <f t="shared" si="142"/>
        <v>publishing</v>
      </c>
      <c r="T1502" s="3" t="str">
        <f t="shared" si="143"/>
        <v>fiction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8"/>
        <v>42193.3752662037</v>
      </c>
      <c r="K1503">
        <v>1433772023</v>
      </c>
      <c r="L1503" s="9">
        <f t="shared" si="13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12">
        <f t="shared" si="140"/>
        <v>166</v>
      </c>
      <c r="R1503">
        <f t="shared" si="141"/>
        <v>43596.5</v>
      </c>
      <c r="S1503" t="str">
        <f t="shared" si="142"/>
        <v>photography</v>
      </c>
      <c r="T1503" s="3" t="str">
        <f t="shared" si="143"/>
        <v>photobooks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8"/>
        <v>42454.708333333336</v>
      </c>
      <c r="K1504">
        <v>1456491680</v>
      </c>
      <c r="L1504" s="9">
        <f t="shared" si="13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12">
        <f t="shared" si="140"/>
        <v>101</v>
      </c>
      <c r="R1504">
        <f t="shared" si="141"/>
        <v>54405</v>
      </c>
      <c r="S1504" t="str">
        <f t="shared" si="142"/>
        <v>photography</v>
      </c>
      <c r="T1504" s="3" t="str">
        <f t="shared" si="143"/>
        <v>photobooks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8"/>
        <v>42666.13890046296</v>
      </c>
      <c r="K1505">
        <v>1472026801</v>
      </c>
      <c r="L1505" s="9">
        <f t="shared" si="13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12">
        <f t="shared" si="140"/>
        <v>108</v>
      </c>
      <c r="R1505">
        <f t="shared" si="141"/>
        <v>13181.965</v>
      </c>
      <c r="S1505" t="str">
        <f t="shared" si="142"/>
        <v>photography</v>
      </c>
      <c r="T1505" s="3" t="str">
        <f t="shared" si="143"/>
        <v>photobooks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8"/>
        <v>41800.147916666661</v>
      </c>
      <c r="K1506">
        <v>1399996024</v>
      </c>
      <c r="L1506" s="9">
        <f t="shared" si="13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12">
        <f t="shared" si="140"/>
        <v>278</v>
      </c>
      <c r="R1506">
        <f t="shared" si="141"/>
        <v>11055.965</v>
      </c>
      <c r="S1506" t="str">
        <f t="shared" si="142"/>
        <v>photography</v>
      </c>
      <c r="T1506" s="3" t="str">
        <f t="shared" si="143"/>
        <v>photobooks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8"/>
        <v>42451.625694444439</v>
      </c>
      <c r="K1507">
        <v>1455446303</v>
      </c>
      <c r="L1507" s="9">
        <f t="shared" si="13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12">
        <f t="shared" si="140"/>
        <v>104</v>
      </c>
      <c r="R1507">
        <f t="shared" si="141"/>
        <v>17319.5</v>
      </c>
      <c r="S1507" t="str">
        <f t="shared" si="142"/>
        <v>photography</v>
      </c>
      <c r="T1507" s="3" t="str">
        <f t="shared" si="143"/>
        <v>photobooks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8"/>
        <v>41844.577592592592</v>
      </c>
      <c r="K1508">
        <v>1403635904</v>
      </c>
      <c r="L1508" s="9">
        <f t="shared" si="13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12">
        <f t="shared" si="140"/>
        <v>111</v>
      </c>
      <c r="R1508">
        <f t="shared" si="141"/>
        <v>9122</v>
      </c>
      <c r="S1508" t="str">
        <f t="shared" si="142"/>
        <v>photography</v>
      </c>
      <c r="T1508" s="3" t="str">
        <f t="shared" si="143"/>
        <v>photobooks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8"/>
        <v>40313.131944444445</v>
      </c>
      <c r="K1509">
        <v>1268822909</v>
      </c>
      <c r="L1509" s="9">
        <f t="shared" si="139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12">
        <f t="shared" si="140"/>
        <v>215</v>
      </c>
      <c r="R1509">
        <f t="shared" si="141"/>
        <v>2125.5</v>
      </c>
      <c r="S1509" t="str">
        <f t="shared" si="142"/>
        <v>photography</v>
      </c>
      <c r="T1509" s="3" t="str">
        <f t="shared" si="143"/>
        <v>photobooks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8"/>
        <v>41817.406030092592</v>
      </c>
      <c r="K1510">
        <v>1401201881</v>
      </c>
      <c r="L1510" s="9">
        <f t="shared" si="13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12">
        <f t="shared" si="140"/>
        <v>111</v>
      </c>
      <c r="R1510">
        <f t="shared" si="141"/>
        <v>11535.5</v>
      </c>
      <c r="S1510" t="str">
        <f t="shared" si="142"/>
        <v>photography</v>
      </c>
      <c r="T1510" s="3" t="str">
        <f t="shared" si="143"/>
        <v>photobooks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8"/>
        <v>42780.749305555553</v>
      </c>
      <c r="K1511">
        <v>1484570885</v>
      </c>
      <c r="L1511" s="9">
        <f t="shared" si="13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12">
        <f t="shared" si="140"/>
        <v>124</v>
      </c>
      <c r="R1511">
        <f t="shared" si="141"/>
        <v>21064.11</v>
      </c>
      <c r="S1511" t="str">
        <f t="shared" si="142"/>
        <v>photography</v>
      </c>
      <c r="T1511" s="3" t="str">
        <f t="shared" si="143"/>
        <v>photobooks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8"/>
        <v>41839.176828703705</v>
      </c>
      <c r="K1512">
        <v>1403169278</v>
      </c>
      <c r="L1512" s="9">
        <f t="shared" si="139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12">
        <f t="shared" si="140"/>
        <v>101</v>
      </c>
      <c r="R1512">
        <f t="shared" si="141"/>
        <v>18901.41</v>
      </c>
      <c r="S1512" t="str">
        <f t="shared" si="142"/>
        <v>photography</v>
      </c>
      <c r="T1512" s="3" t="str">
        <f t="shared" si="143"/>
        <v>photobooks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8"/>
        <v>42326.416712962957</v>
      </c>
      <c r="K1513">
        <v>1445263204</v>
      </c>
      <c r="L1513" s="9">
        <f t="shared" si="13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12">
        <f t="shared" si="140"/>
        <v>112</v>
      </c>
      <c r="R1513">
        <f t="shared" si="141"/>
        <v>15908.3</v>
      </c>
      <c r="S1513" t="str">
        <f t="shared" si="142"/>
        <v>photography</v>
      </c>
      <c r="T1513" s="3" t="str">
        <f t="shared" si="143"/>
        <v>photobooks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8"/>
        <v>42771.476145833331</v>
      </c>
      <c r="K1514">
        <v>1483719939</v>
      </c>
      <c r="L1514" s="9">
        <f t="shared" si="13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12">
        <f t="shared" si="140"/>
        <v>559</v>
      </c>
      <c r="R1514">
        <f t="shared" si="141"/>
        <v>17604</v>
      </c>
      <c r="S1514" t="str">
        <f t="shared" si="142"/>
        <v>photography</v>
      </c>
      <c r="T1514" s="3" t="str">
        <f t="shared" si="143"/>
        <v>photobooks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8"/>
        <v>41836.42900462963</v>
      </c>
      <c r="K1515">
        <v>1402931866</v>
      </c>
      <c r="L1515" s="9">
        <f t="shared" si="13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12">
        <f t="shared" si="140"/>
        <v>150</v>
      </c>
      <c r="R1515">
        <f t="shared" si="141"/>
        <v>15779.25</v>
      </c>
      <c r="S1515" t="str">
        <f t="shared" si="142"/>
        <v>photography</v>
      </c>
      <c r="T1515" s="3" t="str">
        <f t="shared" si="143"/>
        <v>photobooks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8"/>
        <v>42274.389351851853</v>
      </c>
      <c r="K1516">
        <v>1439907640</v>
      </c>
      <c r="L1516" s="9">
        <f t="shared" si="13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12">
        <f t="shared" si="140"/>
        <v>106</v>
      </c>
      <c r="R1516">
        <f t="shared" si="141"/>
        <v>19310.25</v>
      </c>
      <c r="S1516" t="str">
        <f t="shared" si="142"/>
        <v>photography</v>
      </c>
      <c r="T1516" s="3" t="str">
        <f t="shared" si="143"/>
        <v>photobooks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8"/>
        <v>42445.003437499996</v>
      </c>
      <c r="K1517">
        <v>1455516297</v>
      </c>
      <c r="L1517" s="9">
        <f t="shared" si="13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12">
        <f t="shared" si="140"/>
        <v>157</v>
      </c>
      <c r="R1517">
        <f t="shared" si="141"/>
        <v>249093</v>
      </c>
      <c r="S1517" t="str">
        <f t="shared" si="142"/>
        <v>photography</v>
      </c>
      <c r="T1517" s="3" t="str">
        <f t="shared" si="143"/>
        <v>photobooks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8"/>
        <v>42649.374999999993</v>
      </c>
      <c r="K1518">
        <v>1473160292</v>
      </c>
      <c r="L1518" s="9">
        <f t="shared" si="13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12">
        <f t="shared" si="140"/>
        <v>109</v>
      </c>
      <c r="R1518">
        <f t="shared" si="141"/>
        <v>245019.5</v>
      </c>
      <c r="S1518" t="str">
        <f t="shared" si="142"/>
        <v>photography</v>
      </c>
      <c r="T1518" s="3" t="str">
        <f t="shared" si="143"/>
        <v>photobooks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8"/>
        <v>41979.041666666664</v>
      </c>
      <c r="K1519">
        <v>1415194553</v>
      </c>
      <c r="L1519" s="9">
        <f t="shared" si="13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12">
        <f t="shared" si="140"/>
        <v>162</v>
      </c>
      <c r="R1519">
        <f t="shared" si="141"/>
        <v>21384.5</v>
      </c>
      <c r="S1519" t="str">
        <f t="shared" si="142"/>
        <v>photography</v>
      </c>
      <c r="T1519" s="3" t="str">
        <f t="shared" si="143"/>
        <v>photobooks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8"/>
        <v>41790.611712962964</v>
      </c>
      <c r="K1520">
        <v>1398973252</v>
      </c>
      <c r="L1520" s="9">
        <f t="shared" si="13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12">
        <f t="shared" si="140"/>
        <v>205</v>
      </c>
      <c r="R1520">
        <f t="shared" si="141"/>
        <v>27551</v>
      </c>
      <c r="S1520" t="str">
        <f t="shared" si="142"/>
        <v>photography</v>
      </c>
      <c r="T1520" s="3" t="str">
        <f t="shared" si="143"/>
        <v>photobooks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8"/>
        <v>41810.707638888889</v>
      </c>
      <c r="K1521">
        <v>1400867283</v>
      </c>
      <c r="L1521" s="9">
        <f t="shared" si="13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12">
        <f t="shared" si="140"/>
        <v>103</v>
      </c>
      <c r="R1521">
        <f t="shared" si="141"/>
        <v>20053.875</v>
      </c>
      <c r="S1521" t="str">
        <f t="shared" si="142"/>
        <v>photography</v>
      </c>
      <c r="T1521" s="3" t="str">
        <f t="shared" si="143"/>
        <v>photobooks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8"/>
        <v>41991.958333333336</v>
      </c>
      <c r="K1522">
        <v>1415824513</v>
      </c>
      <c r="L1522" s="9">
        <f t="shared" si="13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12">
        <f t="shared" si="140"/>
        <v>103</v>
      </c>
      <c r="R1522">
        <f t="shared" si="141"/>
        <v>13963.875</v>
      </c>
      <c r="S1522" t="str">
        <f t="shared" si="142"/>
        <v>photography</v>
      </c>
      <c r="T1522" s="3" t="str">
        <f t="shared" si="143"/>
        <v>photobooks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8"/>
        <v>42527.959386574068</v>
      </c>
      <c r="K1523">
        <v>1462248091</v>
      </c>
      <c r="L1523" s="9">
        <f t="shared" si="13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12">
        <f t="shared" si="140"/>
        <v>107</v>
      </c>
      <c r="R1523">
        <f t="shared" si="141"/>
        <v>29340</v>
      </c>
      <c r="S1523" t="str">
        <f t="shared" si="142"/>
        <v>photography</v>
      </c>
      <c r="T1523" s="3" t="str">
        <f t="shared" si="143"/>
        <v>photobooks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8"/>
        <v>41929.621979166666</v>
      </c>
      <c r="K1524">
        <v>1410983739</v>
      </c>
      <c r="L1524" s="9">
        <f t="shared" si="13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12">
        <f t="shared" si="140"/>
        <v>139</v>
      </c>
      <c r="R1524">
        <f t="shared" si="141"/>
        <v>50252.55</v>
      </c>
      <c r="S1524" t="str">
        <f t="shared" si="142"/>
        <v>photography</v>
      </c>
      <c r="T1524" s="3" t="str">
        <f t="shared" si="143"/>
        <v>photobooks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8"/>
        <v>41995.791666666664</v>
      </c>
      <c r="K1525">
        <v>1416592916</v>
      </c>
      <c r="L1525" s="9">
        <f t="shared" si="13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12">
        <f t="shared" si="140"/>
        <v>125</v>
      </c>
      <c r="R1525">
        <f t="shared" si="141"/>
        <v>41773.050000000003</v>
      </c>
      <c r="S1525" t="str">
        <f t="shared" si="142"/>
        <v>photography</v>
      </c>
      <c r="T1525" s="3" t="str">
        <f t="shared" si="143"/>
        <v>photobooks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8"/>
        <v>42786.292708333327</v>
      </c>
      <c r="K1526">
        <v>1485000090</v>
      </c>
      <c r="L1526" s="9">
        <f t="shared" si="13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12">
        <f t="shared" si="140"/>
        <v>207</v>
      </c>
      <c r="R1526">
        <f t="shared" si="141"/>
        <v>14653</v>
      </c>
      <c r="S1526" t="str">
        <f t="shared" si="142"/>
        <v>photography</v>
      </c>
      <c r="T1526" s="3" t="str">
        <f t="shared" si="143"/>
        <v>photobooks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8"/>
        <v>42600.494652777772</v>
      </c>
      <c r="K1527">
        <v>1468947138</v>
      </c>
      <c r="L1527" s="9">
        <f t="shared" si="13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12">
        <f t="shared" si="140"/>
        <v>174</v>
      </c>
      <c r="R1527">
        <f t="shared" si="141"/>
        <v>5367.0749999999998</v>
      </c>
      <c r="S1527" t="str">
        <f t="shared" si="142"/>
        <v>photography</v>
      </c>
      <c r="T1527" s="3" t="str">
        <f t="shared" si="143"/>
        <v>photobooks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8"/>
        <v>42388.067673611113</v>
      </c>
      <c r="K1528">
        <v>1448951847</v>
      </c>
      <c r="L1528" s="9">
        <f t="shared" si="13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12">
        <f t="shared" si="140"/>
        <v>120</v>
      </c>
      <c r="R1528">
        <f t="shared" si="141"/>
        <v>16099.575000000001</v>
      </c>
      <c r="S1528" t="str">
        <f t="shared" si="142"/>
        <v>photography</v>
      </c>
      <c r="T1528" s="3" t="str">
        <f t="shared" si="143"/>
        <v>photobooks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8"/>
        <v>42808.350532407407</v>
      </c>
      <c r="K1529">
        <v>1487082286</v>
      </c>
      <c r="L1529" s="9">
        <f t="shared" si="13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12">
        <f t="shared" si="140"/>
        <v>110</v>
      </c>
      <c r="R1529">
        <f t="shared" si="141"/>
        <v>15770.275</v>
      </c>
      <c r="S1529" t="str">
        <f t="shared" si="142"/>
        <v>photography</v>
      </c>
      <c r="T1529" s="3" t="str">
        <f t="shared" si="143"/>
        <v>photobooks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8"/>
        <v>42766.791666666664</v>
      </c>
      <c r="K1530">
        <v>1483292122</v>
      </c>
      <c r="L1530" s="9">
        <f t="shared" si="13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12">
        <f t="shared" si="140"/>
        <v>282</v>
      </c>
      <c r="R1530">
        <f t="shared" si="141"/>
        <v>6156.2749999999996</v>
      </c>
      <c r="S1530" t="str">
        <f t="shared" si="142"/>
        <v>photography</v>
      </c>
      <c r="T1530" s="3" t="str">
        <f t="shared" si="143"/>
        <v>photobooks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8"/>
        <v>42082.378703703704</v>
      </c>
      <c r="K1531">
        <v>1424185520</v>
      </c>
      <c r="L1531" s="9">
        <f t="shared" si="13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12">
        <f t="shared" si="140"/>
        <v>101</v>
      </c>
      <c r="R1531">
        <f t="shared" si="141"/>
        <v>13788</v>
      </c>
      <c r="S1531" t="str">
        <f t="shared" si="142"/>
        <v>photography</v>
      </c>
      <c r="T1531" s="3" t="str">
        <f t="shared" si="143"/>
        <v>photobooks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8"/>
        <v>42300.558969907404</v>
      </c>
      <c r="K1532">
        <v>1443464695</v>
      </c>
      <c r="L1532" s="9">
        <f t="shared" si="139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12">
        <f t="shared" si="140"/>
        <v>135</v>
      </c>
      <c r="R1532">
        <f t="shared" si="141"/>
        <v>33159</v>
      </c>
      <c r="S1532" t="str">
        <f t="shared" si="142"/>
        <v>photography</v>
      </c>
      <c r="T1532" s="3" t="str">
        <f t="shared" si="143"/>
        <v>photobooks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8"/>
        <v>41973.916666666664</v>
      </c>
      <c r="K1533">
        <v>1414610126</v>
      </c>
      <c r="L1533" s="9">
        <f t="shared" si="13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12">
        <f t="shared" si="140"/>
        <v>176</v>
      </c>
      <c r="R1533">
        <f t="shared" si="141"/>
        <v>25662</v>
      </c>
      <c r="S1533" t="str">
        <f t="shared" si="142"/>
        <v>photography</v>
      </c>
      <c r="T1533" s="3" t="str">
        <f t="shared" si="143"/>
        <v>photobooks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8"/>
        <v>42415.416666666664</v>
      </c>
      <c r="K1534">
        <v>1453461865</v>
      </c>
      <c r="L1534" s="9">
        <f t="shared" si="13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12">
        <f t="shared" si="140"/>
        <v>484</v>
      </c>
      <c r="R1534">
        <f t="shared" si="141"/>
        <v>14168</v>
      </c>
      <c r="S1534" t="str">
        <f t="shared" si="142"/>
        <v>photography</v>
      </c>
      <c r="T1534" s="3" t="str">
        <f t="shared" si="143"/>
        <v>photobooks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8"/>
        <v>42491.957638888889</v>
      </c>
      <c r="K1535">
        <v>1457913777</v>
      </c>
      <c r="L1535" s="9">
        <f t="shared" si="13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12">
        <f t="shared" si="140"/>
        <v>145</v>
      </c>
      <c r="R1535">
        <f t="shared" si="141"/>
        <v>44757</v>
      </c>
      <c r="S1535" t="str">
        <f t="shared" si="142"/>
        <v>photography</v>
      </c>
      <c r="T1535" s="3" t="str">
        <f t="shared" si="143"/>
        <v>photobooks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8"/>
        <v>42251.465995370367</v>
      </c>
      <c r="K1536">
        <v>1438791062</v>
      </c>
      <c r="L1536" s="9">
        <f t="shared" si="139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12">
        <f t="shared" si="140"/>
        <v>418</v>
      </c>
      <c r="R1536">
        <f t="shared" si="141"/>
        <v>48321.5</v>
      </c>
      <c r="S1536" t="str">
        <f t="shared" si="142"/>
        <v>photography</v>
      </c>
      <c r="T1536" s="3" t="str">
        <f t="shared" si="143"/>
        <v>photobooks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8"/>
        <v>42513.708333333336</v>
      </c>
      <c r="K1537">
        <v>1461527631</v>
      </c>
      <c r="L1537" s="9">
        <f t="shared" si="13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12">
        <f t="shared" si="140"/>
        <v>132</v>
      </c>
      <c r="R1537">
        <f t="shared" si="141"/>
        <v>18313.5</v>
      </c>
      <c r="S1537" t="str">
        <f t="shared" si="142"/>
        <v>photography</v>
      </c>
      <c r="T1537" s="3" t="str">
        <f t="shared" si="143"/>
        <v>photobooks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8"/>
        <v>42243.593865740739</v>
      </c>
      <c r="K1538">
        <v>1438110910</v>
      </c>
      <c r="L1538" s="9">
        <f t="shared" si="13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12">
        <f t="shared" si="140"/>
        <v>250</v>
      </c>
      <c r="R1538">
        <f t="shared" si="141"/>
        <v>17667.004999999997</v>
      </c>
      <c r="S1538" t="str">
        <f t="shared" si="142"/>
        <v>photography</v>
      </c>
      <c r="T1538" s="3" t="str">
        <f t="shared" si="143"/>
        <v>photobooks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4">(I1539/86400)+25569+(-5/24)</f>
        <v>42588.541666666664</v>
      </c>
      <c r="K1539">
        <v>1467358427</v>
      </c>
      <c r="L1539" s="9">
        <f t="shared" ref="L1539:L1602" si="145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12">
        <f t="shared" ref="Q1539:Q1602" si="146">ROUND(E1539/D1539*100,0)</f>
        <v>180</v>
      </c>
      <c r="R1539">
        <f t="shared" ref="R1539:R1602" si="147">AVERAGE(E1538:E1539)</f>
        <v>25812.504999999997</v>
      </c>
      <c r="S1539" t="str">
        <f t="shared" ref="S1539:S1602" si="148">LEFT(P1539,FIND("/",P1539)-1)</f>
        <v>photography</v>
      </c>
      <c r="T1539" s="3" t="str">
        <f t="shared" ref="T1539:T1602" si="149">RIGHT(P1539,LEN(P1539)-FIND("/",P1539))</f>
        <v>photobooks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4"/>
        <v>42026.57372685185</v>
      </c>
      <c r="K1540">
        <v>1418064370</v>
      </c>
      <c r="L1540" s="9">
        <f t="shared" si="145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12">
        <f t="shared" si="146"/>
        <v>103</v>
      </c>
      <c r="R1540">
        <f t="shared" si="147"/>
        <v>14386</v>
      </c>
      <c r="S1540" t="str">
        <f t="shared" si="148"/>
        <v>photography</v>
      </c>
      <c r="T1540" s="3" t="str">
        <f t="shared" si="149"/>
        <v>photobooks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4"/>
        <v>42738.710868055554</v>
      </c>
      <c r="K1541">
        <v>1480629819</v>
      </c>
      <c r="L1541" s="9">
        <f t="shared" si="145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12">
        <f t="shared" si="146"/>
        <v>136</v>
      </c>
      <c r="R1541">
        <f t="shared" si="147"/>
        <v>17190.61</v>
      </c>
      <c r="S1541" t="str">
        <f t="shared" si="148"/>
        <v>photography</v>
      </c>
      <c r="T1541" s="3" t="str">
        <f t="shared" si="149"/>
        <v>photobooks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4"/>
        <v>41968.843749999993</v>
      </c>
      <c r="K1542">
        <v>1414368616</v>
      </c>
      <c r="L1542" s="9">
        <f t="shared" si="145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12">
        <f t="shared" si="146"/>
        <v>118</v>
      </c>
      <c r="R1542">
        <f t="shared" si="147"/>
        <v>22438.61</v>
      </c>
      <c r="S1542" t="str">
        <f t="shared" si="148"/>
        <v>photography</v>
      </c>
      <c r="T1542" s="3" t="str">
        <f t="shared" si="149"/>
        <v>photobooks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4"/>
        <v>42004.503912037035</v>
      </c>
      <c r="K1543">
        <v>1417453538</v>
      </c>
      <c r="L1543" s="9">
        <f t="shared" si="145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12">
        <f t="shared" si="146"/>
        <v>0</v>
      </c>
      <c r="R1543">
        <f t="shared" si="147"/>
        <v>8843</v>
      </c>
      <c r="S1543" t="str">
        <f t="shared" si="148"/>
        <v>photography</v>
      </c>
      <c r="T1543" s="3" t="str">
        <f t="shared" si="149"/>
        <v>nature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4"/>
        <v>42185.788194444445</v>
      </c>
      <c r="K1544">
        <v>1434412500</v>
      </c>
      <c r="L1544" s="9">
        <f t="shared" si="145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12">
        <f t="shared" si="146"/>
        <v>4</v>
      </c>
      <c r="R1544">
        <f t="shared" si="147"/>
        <v>13</v>
      </c>
      <c r="S1544" t="str">
        <f t="shared" si="148"/>
        <v>photography</v>
      </c>
      <c r="T1544" s="3" t="str">
        <f t="shared" si="149"/>
        <v>nature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4"/>
        <v>41965.342986111107</v>
      </c>
      <c r="K1545">
        <v>1414066434</v>
      </c>
      <c r="L1545" s="9">
        <f t="shared" si="145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12">
        <f t="shared" si="146"/>
        <v>0</v>
      </c>
      <c r="R1545">
        <f t="shared" si="147"/>
        <v>15</v>
      </c>
      <c r="S1545" t="str">
        <f t="shared" si="148"/>
        <v>photography</v>
      </c>
      <c r="T1545" s="3" t="str">
        <f t="shared" si="149"/>
        <v>nature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4"/>
        <v>42094.804166666661</v>
      </c>
      <c r="K1546">
        <v>1424222024</v>
      </c>
      <c r="L1546" s="9">
        <f t="shared" si="145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12">
        <f t="shared" si="146"/>
        <v>0</v>
      </c>
      <c r="R1546">
        <f t="shared" si="147"/>
        <v>5</v>
      </c>
      <c r="S1546" t="str">
        <f t="shared" si="148"/>
        <v>photography</v>
      </c>
      <c r="T1546" s="3" t="str">
        <f t="shared" si="149"/>
        <v>nature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4"/>
        <v>42065.677777777775</v>
      </c>
      <c r="K1547">
        <v>1422393234</v>
      </c>
      <c r="L1547" s="9">
        <f t="shared" si="145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12">
        <f t="shared" si="146"/>
        <v>0</v>
      </c>
      <c r="R1547">
        <f t="shared" si="147"/>
        <v>0.5</v>
      </c>
      <c r="S1547" t="str">
        <f t="shared" si="148"/>
        <v>photography</v>
      </c>
      <c r="T1547" s="3" t="str">
        <f t="shared" si="149"/>
        <v>nature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4"/>
        <v>41899.004618055551</v>
      </c>
      <c r="K1548">
        <v>1405746399</v>
      </c>
      <c r="L1548" s="9">
        <f t="shared" si="145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12">
        <f t="shared" si="146"/>
        <v>29</v>
      </c>
      <c r="R1548">
        <f t="shared" si="147"/>
        <v>145</v>
      </c>
      <c r="S1548" t="str">
        <f t="shared" si="148"/>
        <v>photography</v>
      </c>
      <c r="T1548" s="3" t="str">
        <f t="shared" si="149"/>
        <v>nature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4"/>
        <v>42789.218541666669</v>
      </c>
      <c r="K1549">
        <v>1487240082</v>
      </c>
      <c r="L1549" s="9">
        <f t="shared" si="145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12">
        <f t="shared" si="146"/>
        <v>0</v>
      </c>
      <c r="R1549">
        <f t="shared" si="147"/>
        <v>144.5</v>
      </c>
      <c r="S1549" t="str">
        <f t="shared" si="148"/>
        <v>photography</v>
      </c>
      <c r="T1549" s="3" t="str">
        <f t="shared" si="149"/>
        <v>nature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4"/>
        <v>42316.715509259258</v>
      </c>
      <c r="K1550">
        <v>1444425020</v>
      </c>
      <c r="L1550" s="9">
        <f t="shared" si="145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12">
        <f t="shared" si="146"/>
        <v>9</v>
      </c>
      <c r="R1550">
        <f t="shared" si="147"/>
        <v>30</v>
      </c>
      <c r="S1550" t="str">
        <f t="shared" si="148"/>
        <v>photography</v>
      </c>
      <c r="T1550" s="3" t="str">
        <f t="shared" si="149"/>
        <v>nature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4"/>
        <v>42310.96943287037</v>
      </c>
      <c r="K1551">
        <v>1443928559</v>
      </c>
      <c r="L1551" s="9">
        <f t="shared" si="145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12">
        <f t="shared" si="146"/>
        <v>34</v>
      </c>
      <c r="R1551">
        <f t="shared" si="147"/>
        <v>115</v>
      </c>
      <c r="S1551" t="str">
        <f t="shared" si="148"/>
        <v>photography</v>
      </c>
      <c r="T1551" s="3" t="str">
        <f t="shared" si="149"/>
        <v>nature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4"/>
        <v>42502.24113425926</v>
      </c>
      <c r="K1552">
        <v>1460458034</v>
      </c>
      <c r="L1552" s="9">
        <f t="shared" si="145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12">
        <f t="shared" si="146"/>
        <v>13</v>
      </c>
      <c r="R1552">
        <f t="shared" si="147"/>
        <v>135.5</v>
      </c>
      <c r="S1552" t="str">
        <f t="shared" si="148"/>
        <v>photography</v>
      </c>
      <c r="T1552" s="3" t="str">
        <f t="shared" si="149"/>
        <v>nature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4"/>
        <v>42151.616192129623</v>
      </c>
      <c r="K1553">
        <v>1430164039</v>
      </c>
      <c r="L1553" s="9">
        <f t="shared" si="145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12">
        <f t="shared" si="146"/>
        <v>0</v>
      </c>
      <c r="R1553">
        <f t="shared" si="147"/>
        <v>50.5</v>
      </c>
      <c r="S1553" t="str">
        <f t="shared" si="148"/>
        <v>photography</v>
      </c>
      <c r="T1553" s="3" t="str">
        <f t="shared" si="149"/>
        <v>nature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4"/>
        <v>41912.957638888889</v>
      </c>
      <c r="K1554">
        <v>1410366708</v>
      </c>
      <c r="L1554" s="9">
        <f t="shared" si="145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12">
        <f t="shared" si="146"/>
        <v>49</v>
      </c>
      <c r="R1554">
        <f t="shared" si="147"/>
        <v>1057.5</v>
      </c>
      <c r="S1554" t="str">
        <f t="shared" si="148"/>
        <v>photography</v>
      </c>
      <c r="T1554" s="3" t="str">
        <f t="shared" si="149"/>
        <v>nature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4"/>
        <v>42249.074618055551</v>
      </c>
      <c r="K1555">
        <v>1438584447</v>
      </c>
      <c r="L1555" s="9">
        <f t="shared" si="145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12">
        <f t="shared" si="146"/>
        <v>0</v>
      </c>
      <c r="R1555">
        <f t="shared" si="147"/>
        <v>1057.5</v>
      </c>
      <c r="S1555" t="str">
        <f t="shared" si="148"/>
        <v>photography</v>
      </c>
      <c r="T1555" s="3" t="str">
        <f t="shared" si="149"/>
        <v>nature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4"/>
        <v>42218.043865740743</v>
      </c>
      <c r="K1556">
        <v>1435903390</v>
      </c>
      <c r="L1556" s="9">
        <f t="shared" si="145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12">
        <f t="shared" si="146"/>
        <v>0</v>
      </c>
      <c r="R1556">
        <f t="shared" si="147"/>
        <v>0</v>
      </c>
      <c r="S1556" t="str">
        <f t="shared" si="148"/>
        <v>photography</v>
      </c>
      <c r="T1556" s="3" t="str">
        <f t="shared" si="149"/>
        <v>nature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4"/>
        <v>42264.499999999993</v>
      </c>
      <c r="K1557">
        <v>1440513832</v>
      </c>
      <c r="L1557" s="9">
        <f t="shared" si="145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12">
        <f t="shared" si="146"/>
        <v>0</v>
      </c>
      <c r="R1557">
        <f t="shared" si="147"/>
        <v>0</v>
      </c>
      <c r="S1557" t="str">
        <f t="shared" si="148"/>
        <v>photography</v>
      </c>
      <c r="T1557" s="3" t="str">
        <f t="shared" si="149"/>
        <v>nature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4"/>
        <v>42554.944722222215</v>
      </c>
      <c r="K1558">
        <v>1465011624</v>
      </c>
      <c r="L1558" s="9">
        <f t="shared" si="145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12">
        <f t="shared" si="146"/>
        <v>45</v>
      </c>
      <c r="R1558">
        <f t="shared" si="147"/>
        <v>338.5</v>
      </c>
      <c r="S1558" t="str">
        <f t="shared" si="148"/>
        <v>photography</v>
      </c>
      <c r="T1558" s="3" t="str">
        <f t="shared" si="149"/>
        <v>nature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4"/>
        <v>41902.444826388884</v>
      </c>
      <c r="K1559">
        <v>1408549233</v>
      </c>
      <c r="L1559" s="9">
        <f t="shared" si="145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12">
        <f t="shared" si="146"/>
        <v>4</v>
      </c>
      <c r="R1559">
        <f t="shared" si="147"/>
        <v>388.5</v>
      </c>
      <c r="S1559" t="str">
        <f t="shared" si="148"/>
        <v>photography</v>
      </c>
      <c r="T1559" s="3" t="str">
        <f t="shared" si="149"/>
        <v>nature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4"/>
        <v>42244.299999999996</v>
      </c>
      <c r="K1560">
        <v>1435656759</v>
      </c>
      <c r="L1560" s="9">
        <f t="shared" si="145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12">
        <f t="shared" si="146"/>
        <v>5</v>
      </c>
      <c r="R1560">
        <f t="shared" si="147"/>
        <v>67.5</v>
      </c>
      <c r="S1560" t="str">
        <f t="shared" si="148"/>
        <v>photography</v>
      </c>
      <c r="T1560" s="3" t="str">
        <f t="shared" si="149"/>
        <v>nature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4"/>
        <v>42122.844895833332</v>
      </c>
      <c r="K1561">
        <v>1428974199</v>
      </c>
      <c r="L1561" s="9">
        <f t="shared" si="145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12">
        <f t="shared" si="146"/>
        <v>0</v>
      </c>
      <c r="R1561">
        <f t="shared" si="147"/>
        <v>42.5</v>
      </c>
      <c r="S1561" t="str">
        <f t="shared" si="148"/>
        <v>photography</v>
      </c>
      <c r="T1561" s="3" t="str">
        <f t="shared" si="149"/>
        <v>nature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4"/>
        <v>41955.854085648149</v>
      </c>
      <c r="K1562">
        <v>1414110593</v>
      </c>
      <c r="L1562" s="9">
        <f t="shared" si="145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12">
        <f t="shared" si="146"/>
        <v>4</v>
      </c>
      <c r="R1562">
        <f t="shared" si="147"/>
        <v>72</v>
      </c>
      <c r="S1562" t="str">
        <f t="shared" si="148"/>
        <v>photography</v>
      </c>
      <c r="T1562" s="3" t="str">
        <f t="shared" si="149"/>
        <v>nature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4"/>
        <v>41584.875034722216</v>
      </c>
      <c r="K1563">
        <v>1381194003</v>
      </c>
      <c r="L1563" s="9">
        <f t="shared" si="145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12">
        <f t="shared" si="146"/>
        <v>1</v>
      </c>
      <c r="R1563">
        <f t="shared" si="147"/>
        <v>80.5</v>
      </c>
      <c r="S1563" t="str">
        <f t="shared" si="148"/>
        <v>publishing</v>
      </c>
      <c r="T1563" s="3" t="str">
        <f t="shared" si="149"/>
        <v>art books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4"/>
        <v>40148.826388888883</v>
      </c>
      <c r="K1564">
        <v>1253712916</v>
      </c>
      <c r="L1564" s="9">
        <f t="shared" si="145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12">
        <f t="shared" si="146"/>
        <v>0</v>
      </c>
      <c r="R1564">
        <f t="shared" si="147"/>
        <v>33.5</v>
      </c>
      <c r="S1564" t="str">
        <f t="shared" si="148"/>
        <v>publishing</v>
      </c>
      <c r="T1564" s="3" t="str">
        <f t="shared" si="149"/>
        <v>art books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4"/>
        <v>41712.492488425924</v>
      </c>
      <c r="K1565">
        <v>1389635351</v>
      </c>
      <c r="L1565" s="9">
        <f t="shared" si="145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12">
        <f t="shared" si="146"/>
        <v>1</v>
      </c>
      <c r="R1565">
        <f t="shared" si="147"/>
        <v>42.5</v>
      </c>
      <c r="S1565" t="str">
        <f t="shared" si="148"/>
        <v>publishing</v>
      </c>
      <c r="T1565" s="3" t="str">
        <f t="shared" si="149"/>
        <v>art books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4"/>
        <v>42152.628472222219</v>
      </c>
      <c r="K1566">
        <v>1430124509</v>
      </c>
      <c r="L1566" s="9">
        <f t="shared" si="145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12">
        <f t="shared" si="146"/>
        <v>0</v>
      </c>
      <c r="R1566">
        <f t="shared" si="147"/>
        <v>47.5</v>
      </c>
      <c r="S1566" t="str">
        <f t="shared" si="148"/>
        <v>publishing</v>
      </c>
      <c r="T1566" s="3" t="str">
        <f t="shared" si="149"/>
        <v>art books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4"/>
        <v>40702.521539351852</v>
      </c>
      <c r="K1567">
        <v>1304962261</v>
      </c>
      <c r="L1567" s="9">
        <f t="shared" si="145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12">
        <f t="shared" si="146"/>
        <v>3</v>
      </c>
      <c r="R1567">
        <f t="shared" si="147"/>
        <v>55</v>
      </c>
      <c r="S1567" t="str">
        <f t="shared" si="148"/>
        <v>publishing</v>
      </c>
      <c r="T1567" s="3" t="str">
        <f t="shared" si="149"/>
        <v>art books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4"/>
        <v>42578.708333333336</v>
      </c>
      <c r="K1568">
        <v>1467151204</v>
      </c>
      <c r="L1568" s="9">
        <f t="shared" si="145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12">
        <f t="shared" si="146"/>
        <v>21</v>
      </c>
      <c r="R1568">
        <f t="shared" si="147"/>
        <v>3237.5</v>
      </c>
      <c r="S1568" t="str">
        <f t="shared" si="148"/>
        <v>publishing</v>
      </c>
      <c r="T1568" s="3" t="str">
        <f t="shared" si="149"/>
        <v>art books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4"/>
        <v>41686.791666666664</v>
      </c>
      <c r="K1569">
        <v>1391293745</v>
      </c>
      <c r="L1569" s="9">
        <f t="shared" si="145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12">
        <f t="shared" si="146"/>
        <v>4</v>
      </c>
      <c r="R1569">
        <f t="shared" si="147"/>
        <v>3362.5</v>
      </c>
      <c r="S1569" t="str">
        <f t="shared" si="148"/>
        <v>publishing</v>
      </c>
      <c r="T1569" s="3" t="str">
        <f t="shared" si="149"/>
        <v>art books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4"/>
        <v>41996.853993055549</v>
      </c>
      <c r="K1570">
        <v>1416360585</v>
      </c>
      <c r="L1570" s="9">
        <f t="shared" si="145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12">
        <f t="shared" si="146"/>
        <v>14</v>
      </c>
      <c r="R1570">
        <f t="shared" si="147"/>
        <v>1880</v>
      </c>
      <c r="S1570" t="str">
        <f t="shared" si="148"/>
        <v>publishing</v>
      </c>
      <c r="T1570" s="3" t="str">
        <f t="shared" si="149"/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4"/>
        <v>41419.471226851849</v>
      </c>
      <c r="K1571">
        <v>1366906714</v>
      </c>
      <c r="L1571" s="9">
        <f t="shared" si="145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12">
        <f t="shared" si="146"/>
        <v>0</v>
      </c>
      <c r="R1571">
        <f t="shared" si="147"/>
        <v>1705</v>
      </c>
      <c r="S1571" t="str">
        <f t="shared" si="148"/>
        <v>publishing</v>
      </c>
      <c r="T1571" s="3" t="str">
        <f t="shared" si="149"/>
        <v>art books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4"/>
        <v>42468.56344907407</v>
      </c>
      <c r="K1572">
        <v>1457551882</v>
      </c>
      <c r="L1572" s="9">
        <f t="shared" si="145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12">
        <f t="shared" si="146"/>
        <v>41</v>
      </c>
      <c r="R1572">
        <f t="shared" si="147"/>
        <v>1242</v>
      </c>
      <c r="S1572" t="str">
        <f t="shared" si="148"/>
        <v>publishing</v>
      </c>
      <c r="T1572" s="3" t="str">
        <f t="shared" si="149"/>
        <v>art books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4"/>
        <v>42174.56114583333</v>
      </c>
      <c r="K1573">
        <v>1432146483</v>
      </c>
      <c r="L1573" s="9">
        <f t="shared" si="145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12">
        <f t="shared" si="146"/>
        <v>1</v>
      </c>
      <c r="R1573">
        <f t="shared" si="147"/>
        <v>1282</v>
      </c>
      <c r="S1573" t="str">
        <f t="shared" si="148"/>
        <v>publishing</v>
      </c>
      <c r="T1573" s="3" t="str">
        <f t="shared" si="149"/>
        <v>art books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4"/>
        <v>42428.790972222218</v>
      </c>
      <c r="K1574">
        <v>1454546859</v>
      </c>
      <c r="L1574" s="9">
        <f t="shared" si="145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12">
        <f t="shared" si="146"/>
        <v>5</v>
      </c>
      <c r="R1574">
        <f t="shared" si="147"/>
        <v>102.5</v>
      </c>
      <c r="S1574" t="str">
        <f t="shared" si="148"/>
        <v>publishing</v>
      </c>
      <c r="T1574" s="3" t="str">
        <f t="shared" si="149"/>
        <v>art books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4"/>
        <v>42825.957638888889</v>
      </c>
      <c r="K1575">
        <v>1487548802</v>
      </c>
      <c r="L1575" s="9">
        <f t="shared" si="145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12">
        <f t="shared" si="146"/>
        <v>2</v>
      </c>
      <c r="R1575">
        <f t="shared" si="147"/>
        <v>174</v>
      </c>
      <c r="S1575" t="str">
        <f t="shared" si="148"/>
        <v>publishing</v>
      </c>
      <c r="T1575" s="3" t="str">
        <f t="shared" si="149"/>
        <v>art books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4"/>
        <v>42052.719085648147</v>
      </c>
      <c r="K1576">
        <v>1421187329</v>
      </c>
      <c r="L1576" s="9">
        <f t="shared" si="145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12">
        <f t="shared" si="146"/>
        <v>5</v>
      </c>
      <c r="R1576">
        <f t="shared" si="147"/>
        <v>364.5</v>
      </c>
      <c r="S1576" t="str">
        <f t="shared" si="148"/>
        <v>publishing</v>
      </c>
      <c r="T1576" s="3" t="str">
        <f t="shared" si="149"/>
        <v>art books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4"/>
        <v>41829.315925925919</v>
      </c>
      <c r="K1577">
        <v>1402317296</v>
      </c>
      <c r="L1577" s="9">
        <f t="shared" si="145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12">
        <f t="shared" si="146"/>
        <v>23</v>
      </c>
      <c r="R1577">
        <f t="shared" si="147"/>
        <v>1398.5</v>
      </c>
      <c r="S1577" t="str">
        <f t="shared" si="148"/>
        <v>publishing</v>
      </c>
      <c r="T1577" s="3" t="str">
        <f t="shared" si="149"/>
        <v>art books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4"/>
        <v>42185.670925925922</v>
      </c>
      <c r="K1578">
        <v>1431810368</v>
      </c>
      <c r="L1578" s="9">
        <f t="shared" si="145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12">
        <f t="shared" si="146"/>
        <v>13</v>
      </c>
      <c r="R1578">
        <f t="shared" si="147"/>
        <v>1470.5</v>
      </c>
      <c r="S1578" t="str">
        <f t="shared" si="148"/>
        <v>publishing</v>
      </c>
      <c r="T1578" s="3" t="str">
        <f t="shared" si="149"/>
        <v>art books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4"/>
        <v>41114.639444444438</v>
      </c>
      <c r="K1579">
        <v>1337977248</v>
      </c>
      <c r="L1579" s="9">
        <f t="shared" si="145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12">
        <f t="shared" si="146"/>
        <v>1</v>
      </c>
      <c r="R1579">
        <f t="shared" si="147"/>
        <v>352.5</v>
      </c>
      <c r="S1579" t="str">
        <f t="shared" si="148"/>
        <v>publishing</v>
      </c>
      <c r="T1579" s="3" t="str">
        <f t="shared" si="149"/>
        <v>art books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4"/>
        <v>40422.875</v>
      </c>
      <c r="K1580">
        <v>1281317691</v>
      </c>
      <c r="L1580" s="9">
        <f t="shared" si="145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12">
        <f t="shared" si="146"/>
        <v>11</v>
      </c>
      <c r="R1580">
        <f t="shared" si="147"/>
        <v>130</v>
      </c>
      <c r="S1580" t="str">
        <f t="shared" si="148"/>
        <v>publishing</v>
      </c>
      <c r="T1580" s="3" t="str">
        <f t="shared" si="149"/>
        <v>art books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4"/>
        <v>41514.788090277776</v>
      </c>
      <c r="K1581">
        <v>1374882891</v>
      </c>
      <c r="L1581" s="9">
        <f t="shared" si="145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12">
        <f t="shared" si="146"/>
        <v>1</v>
      </c>
      <c r="R1581">
        <f t="shared" si="147"/>
        <v>116.5</v>
      </c>
      <c r="S1581" t="str">
        <f t="shared" si="148"/>
        <v>publishing</v>
      </c>
      <c r="T1581" s="3" t="str">
        <f t="shared" si="149"/>
        <v>art books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4"/>
        <v>41049.841736111106</v>
      </c>
      <c r="K1582">
        <v>1332378726</v>
      </c>
      <c r="L1582" s="9">
        <f t="shared" si="145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12">
        <f t="shared" si="146"/>
        <v>0</v>
      </c>
      <c r="R1582">
        <f t="shared" si="147"/>
        <v>14</v>
      </c>
      <c r="S1582" t="str">
        <f t="shared" si="148"/>
        <v>publishing</v>
      </c>
      <c r="T1582" s="3" t="str">
        <f t="shared" si="149"/>
        <v>art books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4"/>
        <v>42357.240624999999</v>
      </c>
      <c r="K1583">
        <v>1447757190</v>
      </c>
      <c r="L1583" s="9">
        <f t="shared" si="145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12">
        <f t="shared" si="146"/>
        <v>1</v>
      </c>
      <c r="R1583">
        <f t="shared" si="147"/>
        <v>2.5</v>
      </c>
      <c r="S1583" t="str">
        <f t="shared" si="148"/>
        <v>photography</v>
      </c>
      <c r="T1583" s="3" t="str">
        <f t="shared" si="149"/>
        <v>places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4"/>
        <v>42303.680555555555</v>
      </c>
      <c r="K1584">
        <v>1440961053</v>
      </c>
      <c r="L1584" s="9">
        <f t="shared" si="145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12">
        <f t="shared" si="146"/>
        <v>9</v>
      </c>
      <c r="R1584">
        <f t="shared" si="147"/>
        <v>49</v>
      </c>
      <c r="S1584" t="str">
        <f t="shared" si="148"/>
        <v>photography</v>
      </c>
      <c r="T1584" s="3" t="str">
        <f t="shared" si="149"/>
        <v>places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4"/>
        <v>41907.696655092594</v>
      </c>
      <c r="K1585">
        <v>1409089391</v>
      </c>
      <c r="L1585" s="9">
        <f t="shared" si="145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12">
        <f t="shared" si="146"/>
        <v>0</v>
      </c>
      <c r="R1585">
        <f t="shared" si="147"/>
        <v>54</v>
      </c>
      <c r="S1585" t="str">
        <f t="shared" si="148"/>
        <v>photography</v>
      </c>
      <c r="T1585" s="3" t="str">
        <f t="shared" si="149"/>
        <v>places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4"/>
        <v>41789.440983796296</v>
      </c>
      <c r="K1586">
        <v>1400600101</v>
      </c>
      <c r="L1586" s="9">
        <f t="shared" si="145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12">
        <f t="shared" si="146"/>
        <v>0</v>
      </c>
      <c r="R1586">
        <f t="shared" si="147"/>
        <v>7.5</v>
      </c>
      <c r="S1586" t="str">
        <f t="shared" si="148"/>
        <v>photography</v>
      </c>
      <c r="T1586" s="3" t="str">
        <f t="shared" si="149"/>
        <v>places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4"/>
        <v>42729.249999999993</v>
      </c>
      <c r="K1587">
        <v>1480800568</v>
      </c>
      <c r="L1587" s="9">
        <f t="shared" si="145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12">
        <f t="shared" si="146"/>
        <v>79</v>
      </c>
      <c r="R1587">
        <f t="shared" si="147"/>
        <v>790</v>
      </c>
      <c r="S1587" t="str">
        <f t="shared" si="148"/>
        <v>photography</v>
      </c>
      <c r="T1587" s="3" t="str">
        <f t="shared" si="149"/>
        <v>places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4"/>
        <v>42098.854421296295</v>
      </c>
      <c r="K1588">
        <v>1425609022</v>
      </c>
      <c r="L1588" s="9">
        <f t="shared" si="145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12">
        <f t="shared" si="146"/>
        <v>0</v>
      </c>
      <c r="R1588">
        <f t="shared" si="147"/>
        <v>790</v>
      </c>
      <c r="S1588" t="str">
        <f t="shared" si="148"/>
        <v>photography</v>
      </c>
      <c r="T1588" s="3" t="str">
        <f t="shared" si="149"/>
        <v>places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4"/>
        <v>41986.742650462962</v>
      </c>
      <c r="K1589">
        <v>1415918965</v>
      </c>
      <c r="L1589" s="9">
        <f t="shared" si="145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12">
        <f t="shared" si="146"/>
        <v>0</v>
      </c>
      <c r="R1589">
        <f t="shared" si="147"/>
        <v>0.5</v>
      </c>
      <c r="S1589" t="str">
        <f t="shared" si="148"/>
        <v>photography</v>
      </c>
      <c r="T1589" s="3" t="str">
        <f t="shared" si="149"/>
        <v>places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4"/>
        <v>42035.633333333331</v>
      </c>
      <c r="K1590">
        <v>1420091999</v>
      </c>
      <c r="L1590" s="9">
        <f t="shared" si="145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12">
        <f t="shared" si="146"/>
        <v>0</v>
      </c>
      <c r="R1590">
        <f t="shared" si="147"/>
        <v>0.5</v>
      </c>
      <c r="S1590" t="str">
        <f t="shared" si="148"/>
        <v>photography</v>
      </c>
      <c r="T1590" s="3" t="str">
        <f t="shared" si="149"/>
        <v>places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4"/>
        <v>42286.776458333326</v>
      </c>
      <c r="K1591">
        <v>1441841886</v>
      </c>
      <c r="L1591" s="9">
        <f t="shared" si="145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12">
        <f t="shared" si="146"/>
        <v>0</v>
      </c>
      <c r="R1591">
        <f t="shared" si="147"/>
        <v>0</v>
      </c>
      <c r="S1591" t="str">
        <f t="shared" si="148"/>
        <v>photography</v>
      </c>
      <c r="T1591" s="3" t="str">
        <f t="shared" si="149"/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4"/>
        <v>42270.648888888885</v>
      </c>
      <c r="K1592">
        <v>1440448464</v>
      </c>
      <c r="L1592" s="9">
        <f t="shared" si="145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12">
        <f t="shared" si="146"/>
        <v>2</v>
      </c>
      <c r="R1592">
        <f t="shared" si="147"/>
        <v>510</v>
      </c>
      <c r="S1592" t="str">
        <f t="shared" si="148"/>
        <v>photography</v>
      </c>
      <c r="T1592" s="3" t="str">
        <f t="shared" si="149"/>
        <v>places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4"/>
        <v>42463.476168981484</v>
      </c>
      <c r="K1593">
        <v>1457112341</v>
      </c>
      <c r="L1593" s="9">
        <f t="shared" si="145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12">
        <f t="shared" si="146"/>
        <v>29</v>
      </c>
      <c r="R1593">
        <f t="shared" si="147"/>
        <v>2556</v>
      </c>
      <c r="S1593" t="str">
        <f t="shared" si="148"/>
        <v>photography</v>
      </c>
      <c r="T1593" s="3" t="str">
        <f t="shared" si="149"/>
        <v>places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4"/>
        <v>42090.822743055549</v>
      </c>
      <c r="K1594">
        <v>1423619085</v>
      </c>
      <c r="L1594" s="9">
        <f t="shared" si="145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12">
        <f t="shared" si="146"/>
        <v>0</v>
      </c>
      <c r="R1594">
        <f t="shared" si="147"/>
        <v>2046</v>
      </c>
      <c r="S1594" t="str">
        <f t="shared" si="148"/>
        <v>photography</v>
      </c>
      <c r="T1594" s="3" t="str">
        <f t="shared" si="149"/>
        <v>places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4"/>
        <v>42063.63721064815</v>
      </c>
      <c r="K1595">
        <v>1422562655</v>
      </c>
      <c r="L1595" s="9">
        <f t="shared" si="145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12">
        <f t="shared" si="146"/>
        <v>0</v>
      </c>
      <c r="R1595">
        <f t="shared" si="147"/>
        <v>1.5</v>
      </c>
      <c r="S1595" t="str">
        <f t="shared" si="148"/>
        <v>photography</v>
      </c>
      <c r="T1595" s="3" t="str">
        <f t="shared" si="149"/>
        <v>places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4"/>
        <v>42505.472916666666</v>
      </c>
      <c r="K1596">
        <v>1458147982</v>
      </c>
      <c r="L1596" s="9">
        <f t="shared" si="145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12">
        <f t="shared" si="146"/>
        <v>21</v>
      </c>
      <c r="R1596">
        <f t="shared" si="147"/>
        <v>104</v>
      </c>
      <c r="S1596" t="str">
        <f t="shared" si="148"/>
        <v>photography</v>
      </c>
      <c r="T1596" s="3" t="str">
        <f t="shared" si="149"/>
        <v>places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4"/>
        <v>41808.634027777771</v>
      </c>
      <c r="K1597">
        <v>1400634728</v>
      </c>
      <c r="L1597" s="9">
        <f t="shared" si="145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12">
        <f t="shared" si="146"/>
        <v>0</v>
      </c>
      <c r="R1597">
        <f t="shared" si="147"/>
        <v>242.5</v>
      </c>
      <c r="S1597" t="str">
        <f t="shared" si="148"/>
        <v>photography</v>
      </c>
      <c r="T1597" s="3" t="str">
        <f t="shared" si="149"/>
        <v>places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4"/>
        <v>41986.26353009259</v>
      </c>
      <c r="K1598">
        <v>1414577969</v>
      </c>
      <c r="L1598" s="9">
        <f t="shared" si="145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12">
        <f t="shared" si="146"/>
        <v>2</v>
      </c>
      <c r="R1598">
        <f t="shared" si="147"/>
        <v>177.5</v>
      </c>
      <c r="S1598" t="str">
        <f t="shared" si="148"/>
        <v>photography</v>
      </c>
      <c r="T1598" s="3" t="str">
        <f t="shared" si="149"/>
        <v>places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4"/>
        <v>42633.145798611113</v>
      </c>
      <c r="K1599">
        <v>1471768197</v>
      </c>
      <c r="L1599" s="9">
        <f t="shared" si="145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12">
        <f t="shared" si="146"/>
        <v>0</v>
      </c>
      <c r="R1599">
        <f t="shared" si="147"/>
        <v>37.5</v>
      </c>
      <c r="S1599" t="str">
        <f t="shared" si="148"/>
        <v>photography</v>
      </c>
      <c r="T1599" s="3" t="str">
        <f t="shared" si="149"/>
        <v>places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4"/>
        <v>42211.459004629629</v>
      </c>
      <c r="K1600">
        <v>1432742458</v>
      </c>
      <c r="L1600" s="9">
        <f t="shared" si="145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12">
        <f t="shared" si="146"/>
        <v>0</v>
      </c>
      <c r="R1600">
        <f t="shared" si="147"/>
        <v>0.5</v>
      </c>
      <c r="S1600" t="str">
        <f t="shared" si="148"/>
        <v>photography</v>
      </c>
      <c r="T1600" s="3" t="str">
        <f t="shared" si="149"/>
        <v>places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4"/>
        <v>42468.289074074077</v>
      </c>
      <c r="K1601">
        <v>1457528176</v>
      </c>
      <c r="L1601" s="9">
        <f t="shared" si="145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12">
        <f t="shared" si="146"/>
        <v>0</v>
      </c>
      <c r="R1601">
        <f t="shared" si="147"/>
        <v>0.5</v>
      </c>
      <c r="S1601" t="str">
        <f t="shared" si="148"/>
        <v>photography</v>
      </c>
      <c r="T1601" s="3" t="str">
        <f t="shared" si="149"/>
        <v>places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4"/>
        <v>41835.007638888885</v>
      </c>
      <c r="K1602">
        <v>1401585752</v>
      </c>
      <c r="L1602" s="9">
        <f t="shared" si="145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12">
        <f t="shared" si="146"/>
        <v>7</v>
      </c>
      <c r="R1602">
        <f t="shared" si="147"/>
        <v>183.5</v>
      </c>
      <c r="S1602" t="str">
        <f t="shared" si="148"/>
        <v>photography</v>
      </c>
      <c r="T1602" s="3" t="str">
        <f t="shared" si="149"/>
        <v>places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0">(I1603/86400)+25569+(-5/24)</f>
        <v>40667.884641203702</v>
      </c>
      <c r="K1603">
        <v>1301969633</v>
      </c>
      <c r="L1603" s="9">
        <f t="shared" ref="L1603:L1666" si="15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12">
        <f t="shared" ref="Q1603:Q1666" si="152">ROUND(E1603/D1603*100,0)</f>
        <v>108</v>
      </c>
      <c r="R1603">
        <f t="shared" ref="R1603:R1666" si="153">AVERAGE(E1602:E1603)</f>
        <v>1536.615</v>
      </c>
      <c r="S1603" t="str">
        <f t="shared" ref="S1603:S1666" si="154">LEFT(P1603,FIND("/",P1603)-1)</f>
        <v>music</v>
      </c>
      <c r="T1603" s="3" t="str">
        <f t="shared" ref="T1603:T1666" si="155">RIGHT(P1603,LEN(P1603)-FIND("/",P1603))</f>
        <v>rock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0"/>
        <v>40830.75</v>
      </c>
      <c r="K1604">
        <v>1314947317</v>
      </c>
      <c r="L1604" s="9">
        <f t="shared" si="1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12">
        <f t="shared" si="152"/>
        <v>100</v>
      </c>
      <c r="R1604">
        <f t="shared" si="153"/>
        <v>2104.3649999999998</v>
      </c>
      <c r="S1604" t="str">
        <f t="shared" si="154"/>
        <v>music</v>
      </c>
      <c r="T1604" s="3" t="str">
        <f t="shared" si="155"/>
        <v>rock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0"/>
        <v>40935.961331018516</v>
      </c>
      <c r="K1605">
        <v>1322539459</v>
      </c>
      <c r="L1605" s="9">
        <f t="shared" si="1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12">
        <f t="shared" si="152"/>
        <v>100</v>
      </c>
      <c r="R1605">
        <f t="shared" si="153"/>
        <v>1751.58</v>
      </c>
      <c r="S1605" t="str">
        <f t="shared" si="154"/>
        <v>music</v>
      </c>
      <c r="T1605" s="3" t="str">
        <f t="shared" si="155"/>
        <v>rock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0"/>
        <v>40985.595312500001</v>
      </c>
      <c r="K1606">
        <v>1328559435</v>
      </c>
      <c r="L1606" s="9">
        <f t="shared" si="1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12">
        <f t="shared" si="152"/>
        <v>122</v>
      </c>
      <c r="R1606">
        <f t="shared" si="153"/>
        <v>2709.83</v>
      </c>
      <c r="S1606" t="str">
        <f t="shared" si="154"/>
        <v>music</v>
      </c>
      <c r="T1606" s="3" t="str">
        <f t="shared" si="155"/>
        <v>rock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0"/>
        <v>40756.083333333328</v>
      </c>
      <c r="K1607">
        <v>1311380313</v>
      </c>
      <c r="L1607" s="9">
        <f t="shared" si="1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12">
        <f t="shared" si="152"/>
        <v>101</v>
      </c>
      <c r="R1607">
        <f t="shared" si="153"/>
        <v>4730.3</v>
      </c>
      <c r="S1607" t="str">
        <f t="shared" si="154"/>
        <v>music</v>
      </c>
      <c r="T1607" s="3" t="str">
        <f t="shared" si="155"/>
        <v>rock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0"/>
        <v>40625.861550925925</v>
      </c>
      <c r="K1608">
        <v>1293158438</v>
      </c>
      <c r="L1608" s="9">
        <f t="shared" si="1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12">
        <f t="shared" si="152"/>
        <v>101</v>
      </c>
      <c r="R1608">
        <f t="shared" si="153"/>
        <v>7060.9650000000001</v>
      </c>
      <c r="S1608" t="str">
        <f t="shared" si="154"/>
        <v>music</v>
      </c>
      <c r="T1608" s="3" t="str">
        <f t="shared" si="155"/>
        <v>rock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0"/>
        <v>41074.600127314814</v>
      </c>
      <c r="K1609">
        <v>1337887451</v>
      </c>
      <c r="L1609" s="9">
        <f t="shared" si="1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12">
        <f t="shared" si="152"/>
        <v>145</v>
      </c>
      <c r="R1609">
        <f t="shared" si="153"/>
        <v>11295.665000000001</v>
      </c>
      <c r="S1609" t="str">
        <f t="shared" si="154"/>
        <v>music</v>
      </c>
      <c r="T1609" s="3" t="str">
        <f t="shared" si="155"/>
        <v>rock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0"/>
        <v>41640.018055555549</v>
      </c>
      <c r="K1610">
        <v>1385754986</v>
      </c>
      <c r="L1610" s="9">
        <f t="shared" si="1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12">
        <f t="shared" si="152"/>
        <v>101</v>
      </c>
      <c r="R1610">
        <f t="shared" si="153"/>
        <v>7863</v>
      </c>
      <c r="S1610" t="str">
        <f t="shared" si="154"/>
        <v>music</v>
      </c>
      <c r="T1610" s="3" t="str">
        <f t="shared" si="155"/>
        <v>rock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0"/>
        <v>40849.125</v>
      </c>
      <c r="K1611">
        <v>1315612909</v>
      </c>
      <c r="L1611" s="9">
        <f t="shared" si="1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12">
        <f t="shared" si="152"/>
        <v>118</v>
      </c>
      <c r="R1611">
        <f t="shared" si="153"/>
        <v>1495</v>
      </c>
      <c r="S1611" t="str">
        <f t="shared" si="154"/>
        <v>music</v>
      </c>
      <c r="T1611" s="3" t="str">
        <f t="shared" si="155"/>
        <v>rock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0"/>
        <v>41258.716550925921</v>
      </c>
      <c r="K1612">
        <v>1353017510</v>
      </c>
      <c r="L1612" s="9">
        <f t="shared" si="1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12">
        <f t="shared" si="152"/>
        <v>272</v>
      </c>
      <c r="R1612">
        <f t="shared" si="153"/>
        <v>3606</v>
      </c>
      <c r="S1612" t="str">
        <f t="shared" si="154"/>
        <v>music</v>
      </c>
      <c r="T1612" s="3" t="str">
        <f t="shared" si="155"/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0"/>
        <v>41429.792037037034</v>
      </c>
      <c r="K1613">
        <v>1368576032</v>
      </c>
      <c r="L1613" s="9">
        <f t="shared" si="1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12">
        <f t="shared" si="152"/>
        <v>125</v>
      </c>
      <c r="R1613">
        <f t="shared" si="153"/>
        <v>3219</v>
      </c>
      <c r="S1613" t="str">
        <f t="shared" si="154"/>
        <v>music</v>
      </c>
      <c r="T1613" s="3" t="str">
        <f t="shared" si="155"/>
        <v>rock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0"/>
        <v>41276.666481481479</v>
      </c>
      <c r="K1614">
        <v>1354568384</v>
      </c>
      <c r="L1614" s="9">
        <f t="shared" si="1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12">
        <f t="shared" si="152"/>
        <v>110</v>
      </c>
      <c r="R1614">
        <f t="shared" si="153"/>
        <v>775.5</v>
      </c>
      <c r="S1614" t="str">
        <f t="shared" si="154"/>
        <v>music</v>
      </c>
      <c r="T1614" s="3" t="str">
        <f t="shared" si="155"/>
        <v>rock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0"/>
        <v>41111.861134259256</v>
      </c>
      <c r="K1615">
        <v>1340329202</v>
      </c>
      <c r="L1615" s="9">
        <f t="shared" si="1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12">
        <f t="shared" si="152"/>
        <v>102</v>
      </c>
      <c r="R1615">
        <f t="shared" si="153"/>
        <v>782.5</v>
      </c>
      <c r="S1615" t="str">
        <f t="shared" si="154"/>
        <v>music</v>
      </c>
      <c r="T1615" s="3" t="str">
        <f t="shared" si="155"/>
        <v>rock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0"/>
        <v>41854.5</v>
      </c>
      <c r="K1616">
        <v>1401924769</v>
      </c>
      <c r="L1616" s="9">
        <f t="shared" si="15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12">
        <f t="shared" si="152"/>
        <v>103</v>
      </c>
      <c r="R1616">
        <f t="shared" si="153"/>
        <v>3075</v>
      </c>
      <c r="S1616" t="str">
        <f t="shared" si="154"/>
        <v>music</v>
      </c>
      <c r="T1616" s="3" t="str">
        <f t="shared" si="155"/>
        <v>rock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0"/>
        <v>40889.884212962963</v>
      </c>
      <c r="K1617">
        <v>1319850796</v>
      </c>
      <c r="L1617" s="9">
        <f t="shared" si="1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12">
        <f t="shared" si="152"/>
        <v>114</v>
      </c>
      <c r="R1617">
        <f t="shared" si="153"/>
        <v>7132.5</v>
      </c>
      <c r="S1617" t="str">
        <f t="shared" si="154"/>
        <v>music</v>
      </c>
      <c r="T1617" s="3" t="str">
        <f t="shared" si="155"/>
        <v>rock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0"/>
        <v>41235.708333333328</v>
      </c>
      <c r="K1618">
        <v>1350061821</v>
      </c>
      <c r="L1618" s="9">
        <f t="shared" si="1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12">
        <f t="shared" si="152"/>
        <v>104</v>
      </c>
      <c r="R1618">
        <f t="shared" si="153"/>
        <v>9775</v>
      </c>
      <c r="S1618" t="str">
        <f t="shared" si="154"/>
        <v>music</v>
      </c>
      <c r="T1618" s="3" t="str">
        <f t="shared" si="155"/>
        <v>rock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0"/>
        <v>41579.583333333328</v>
      </c>
      <c r="K1619">
        <v>1380470188</v>
      </c>
      <c r="L1619" s="9">
        <f t="shared" si="1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12">
        <f t="shared" si="152"/>
        <v>146</v>
      </c>
      <c r="R1619">
        <f t="shared" si="153"/>
        <v>10315</v>
      </c>
      <c r="S1619" t="str">
        <f t="shared" si="154"/>
        <v>music</v>
      </c>
      <c r="T1619" s="3" t="str">
        <f t="shared" si="155"/>
        <v>rock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0"/>
        <v>41341.446006944439</v>
      </c>
      <c r="K1620">
        <v>1359301335</v>
      </c>
      <c r="L1620" s="9">
        <f t="shared" si="1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12">
        <f t="shared" si="152"/>
        <v>105</v>
      </c>
      <c r="R1620">
        <f t="shared" si="153"/>
        <v>5893</v>
      </c>
      <c r="S1620" t="str">
        <f t="shared" si="154"/>
        <v>music</v>
      </c>
      <c r="T1620" s="3" t="str">
        <f t="shared" si="155"/>
        <v>rock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0"/>
        <v>41896.977847222217</v>
      </c>
      <c r="K1621">
        <v>1408940886</v>
      </c>
      <c r="L1621" s="9">
        <f t="shared" si="15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12">
        <f t="shared" si="152"/>
        <v>133</v>
      </c>
      <c r="R1621">
        <f t="shared" si="153"/>
        <v>1788</v>
      </c>
      <c r="S1621" t="str">
        <f t="shared" si="154"/>
        <v>music</v>
      </c>
      <c r="T1621" s="3" t="str">
        <f t="shared" si="155"/>
        <v>rock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0"/>
        <v>41328.131249999999</v>
      </c>
      <c r="K1622">
        <v>1361002140</v>
      </c>
      <c r="L1622" s="9">
        <f t="shared" si="1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12">
        <f t="shared" si="152"/>
        <v>113</v>
      </c>
      <c r="R1622">
        <f t="shared" si="153"/>
        <v>1565</v>
      </c>
      <c r="S1622" t="str">
        <f t="shared" si="154"/>
        <v>music</v>
      </c>
      <c r="T1622" s="3" t="str">
        <f t="shared" si="155"/>
        <v>rock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0"/>
        <v>41056.957638888889</v>
      </c>
      <c r="K1623">
        <v>1333550015</v>
      </c>
      <c r="L1623" s="9">
        <f t="shared" si="1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12">
        <f t="shared" si="152"/>
        <v>121</v>
      </c>
      <c r="R1623">
        <f t="shared" si="153"/>
        <v>3595</v>
      </c>
      <c r="S1623" t="str">
        <f t="shared" si="154"/>
        <v>music</v>
      </c>
      <c r="T1623" s="3" t="str">
        <f t="shared" si="155"/>
        <v>rock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0"/>
        <v>41990.124305555553</v>
      </c>
      <c r="K1624">
        <v>1415343874</v>
      </c>
      <c r="L1624" s="9">
        <f t="shared" si="15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12">
        <f t="shared" si="152"/>
        <v>102</v>
      </c>
      <c r="R1624">
        <f t="shared" si="153"/>
        <v>6539.5</v>
      </c>
      <c r="S1624" t="str">
        <f t="shared" si="154"/>
        <v>music</v>
      </c>
      <c r="T1624" s="3" t="str">
        <f t="shared" si="155"/>
        <v>rock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0"/>
        <v>41513.480196759258</v>
      </c>
      <c r="K1625">
        <v>1372437089</v>
      </c>
      <c r="L1625" s="9">
        <f t="shared" si="1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12">
        <f t="shared" si="152"/>
        <v>101</v>
      </c>
      <c r="R1625">
        <f t="shared" si="153"/>
        <v>3888.5</v>
      </c>
      <c r="S1625" t="str">
        <f t="shared" si="154"/>
        <v>music</v>
      </c>
      <c r="T1625" s="3" t="str">
        <f t="shared" si="155"/>
        <v>rock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0"/>
        <v>41283.158969907403</v>
      </c>
      <c r="K1626">
        <v>1354265335</v>
      </c>
      <c r="L1626" s="9">
        <f t="shared" si="1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12">
        <f t="shared" si="152"/>
        <v>118</v>
      </c>
      <c r="R1626">
        <f t="shared" si="153"/>
        <v>969</v>
      </c>
      <c r="S1626" t="str">
        <f t="shared" si="154"/>
        <v>music</v>
      </c>
      <c r="T1626" s="3" t="str">
        <f t="shared" si="155"/>
        <v>rock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0"/>
        <v>41163.491354166668</v>
      </c>
      <c r="K1627">
        <v>1344962853</v>
      </c>
      <c r="L1627" s="9">
        <f t="shared" si="1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12">
        <f t="shared" si="152"/>
        <v>155</v>
      </c>
      <c r="R1627">
        <f t="shared" si="153"/>
        <v>6415</v>
      </c>
      <c r="S1627" t="str">
        <f t="shared" si="154"/>
        <v>music</v>
      </c>
      <c r="T1627" s="3" t="str">
        <f t="shared" si="155"/>
        <v>rock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0"/>
        <v>41609.681331018517</v>
      </c>
      <c r="K1628">
        <v>1383337267</v>
      </c>
      <c r="L1628" s="9">
        <f t="shared" si="15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12">
        <f t="shared" si="152"/>
        <v>101</v>
      </c>
      <c r="R1628">
        <f t="shared" si="153"/>
        <v>9872.5</v>
      </c>
      <c r="S1628" t="str">
        <f t="shared" si="154"/>
        <v>music</v>
      </c>
      <c r="T1628" s="3" t="str">
        <f t="shared" si="155"/>
        <v>rock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0"/>
        <v>41238.999305555553</v>
      </c>
      <c r="K1629">
        <v>1351011489</v>
      </c>
      <c r="L1629" s="9">
        <f t="shared" si="1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12">
        <f t="shared" si="152"/>
        <v>117</v>
      </c>
      <c r="R1629">
        <f t="shared" si="153"/>
        <v>5217.5</v>
      </c>
      <c r="S1629" t="str">
        <f t="shared" si="154"/>
        <v>music</v>
      </c>
      <c r="T1629" s="3" t="str">
        <f t="shared" si="155"/>
        <v>rock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0"/>
        <v>41807.528726851851</v>
      </c>
      <c r="K1630">
        <v>1400175682</v>
      </c>
      <c r="L1630" s="9">
        <f t="shared" si="1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12">
        <f t="shared" si="152"/>
        <v>101</v>
      </c>
      <c r="R1630">
        <f t="shared" si="153"/>
        <v>3188.5</v>
      </c>
      <c r="S1630" t="str">
        <f t="shared" si="154"/>
        <v>music</v>
      </c>
      <c r="T1630" s="3" t="str">
        <f t="shared" si="155"/>
        <v>rock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0"/>
        <v>41690.658946759257</v>
      </c>
      <c r="K1631">
        <v>1389041333</v>
      </c>
      <c r="L1631" s="9">
        <f t="shared" si="1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12">
        <f t="shared" si="152"/>
        <v>104</v>
      </c>
      <c r="R1631">
        <f t="shared" si="153"/>
        <v>5128.5</v>
      </c>
      <c r="S1631" t="str">
        <f t="shared" si="154"/>
        <v>music</v>
      </c>
      <c r="T1631" s="3" t="str">
        <f t="shared" si="155"/>
        <v>rock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0"/>
        <v>40970.082638888889</v>
      </c>
      <c r="K1632">
        <v>1328040375</v>
      </c>
      <c r="L1632" s="9">
        <f t="shared" si="1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12">
        <f t="shared" si="152"/>
        <v>265</v>
      </c>
      <c r="R1632">
        <f t="shared" si="153"/>
        <v>8415</v>
      </c>
      <c r="S1632" t="str">
        <f t="shared" si="154"/>
        <v>music</v>
      </c>
      <c r="T1632" s="3" t="str">
        <f t="shared" si="155"/>
        <v>rock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0"/>
        <v>41194.65116898148</v>
      </c>
      <c r="K1633">
        <v>1347482261</v>
      </c>
      <c r="L1633" s="9">
        <f t="shared" si="1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12">
        <f t="shared" si="152"/>
        <v>156</v>
      </c>
      <c r="R1633">
        <f t="shared" si="153"/>
        <v>13100.5</v>
      </c>
      <c r="S1633" t="str">
        <f t="shared" si="154"/>
        <v>music</v>
      </c>
      <c r="T1633" s="3" t="str">
        <f t="shared" si="155"/>
        <v>rock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0"/>
        <v>40810.132569444446</v>
      </c>
      <c r="K1634">
        <v>1311667854</v>
      </c>
      <c r="L1634" s="9">
        <f t="shared" si="15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12">
        <f t="shared" si="152"/>
        <v>102</v>
      </c>
      <c r="R1634">
        <f t="shared" si="153"/>
        <v>9828</v>
      </c>
      <c r="S1634" t="str">
        <f t="shared" si="154"/>
        <v>music</v>
      </c>
      <c r="T1634" s="3" t="str">
        <f t="shared" si="155"/>
        <v>rock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0"/>
        <v>40924</v>
      </c>
      <c r="K1635">
        <v>1324329156</v>
      </c>
      <c r="L1635" s="9">
        <f t="shared" si="1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12">
        <f t="shared" si="152"/>
        <v>100</v>
      </c>
      <c r="R1635">
        <f t="shared" si="153"/>
        <v>7032.5</v>
      </c>
      <c r="S1635" t="str">
        <f t="shared" si="154"/>
        <v>music</v>
      </c>
      <c r="T1635" s="3" t="str">
        <f t="shared" si="155"/>
        <v>rock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0"/>
        <v>40696.040972222218</v>
      </c>
      <c r="K1636">
        <v>1303706001</v>
      </c>
      <c r="L1636" s="9">
        <f t="shared" si="1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12">
        <f t="shared" si="152"/>
        <v>101</v>
      </c>
      <c r="R1636">
        <f t="shared" si="153"/>
        <v>6005</v>
      </c>
      <c r="S1636" t="str">
        <f t="shared" si="154"/>
        <v>music</v>
      </c>
      <c r="T1636" s="3" t="str">
        <f t="shared" si="155"/>
        <v>rock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0"/>
        <v>42562.660428240742</v>
      </c>
      <c r="K1637">
        <v>1463086261</v>
      </c>
      <c r="L1637" s="9">
        <f t="shared" si="1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12">
        <f t="shared" si="152"/>
        <v>125</v>
      </c>
      <c r="R1637">
        <f t="shared" si="153"/>
        <v>2258</v>
      </c>
      <c r="S1637" t="str">
        <f t="shared" si="154"/>
        <v>music</v>
      </c>
      <c r="T1637" s="3" t="str">
        <f t="shared" si="155"/>
        <v>rock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0"/>
        <v>40705.958333333328</v>
      </c>
      <c r="K1638">
        <v>1304129088</v>
      </c>
      <c r="L1638" s="9">
        <f t="shared" si="1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12">
        <f t="shared" si="152"/>
        <v>104</v>
      </c>
      <c r="R1638">
        <f t="shared" si="153"/>
        <v>3583</v>
      </c>
      <c r="S1638" t="str">
        <f t="shared" si="154"/>
        <v>music</v>
      </c>
      <c r="T1638" s="3" t="str">
        <f t="shared" si="155"/>
        <v>rock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0"/>
        <v>40178.777083333327</v>
      </c>
      <c r="K1639">
        <v>1257444140</v>
      </c>
      <c r="L1639" s="9">
        <f t="shared" si="1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12">
        <f t="shared" si="152"/>
        <v>104</v>
      </c>
      <c r="R1639">
        <f t="shared" si="153"/>
        <v>2589.5</v>
      </c>
      <c r="S1639" t="str">
        <f t="shared" si="154"/>
        <v>music</v>
      </c>
      <c r="T1639" s="3" t="str">
        <f t="shared" si="155"/>
        <v>rock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0"/>
        <v>41333.684027777774</v>
      </c>
      <c r="K1640">
        <v>1358180968</v>
      </c>
      <c r="L1640" s="9">
        <f t="shared" si="1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12">
        <f t="shared" si="152"/>
        <v>105</v>
      </c>
      <c r="R1640">
        <f t="shared" si="153"/>
        <v>784.5</v>
      </c>
      <c r="S1640" t="str">
        <f t="shared" si="154"/>
        <v>music</v>
      </c>
      <c r="T1640" s="3" t="str">
        <f t="shared" si="155"/>
        <v>rock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0"/>
        <v>40971.444039351853</v>
      </c>
      <c r="K1641">
        <v>1328197165</v>
      </c>
      <c r="L1641" s="9">
        <f t="shared" si="1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12">
        <f t="shared" si="152"/>
        <v>100</v>
      </c>
      <c r="R1641">
        <f t="shared" si="153"/>
        <v>1425</v>
      </c>
      <c r="S1641" t="str">
        <f t="shared" si="154"/>
        <v>music</v>
      </c>
      <c r="T1641" s="3" t="str">
        <f t="shared" si="155"/>
        <v>rock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0"/>
        <v>40392.874305555553</v>
      </c>
      <c r="K1642">
        <v>1279603955</v>
      </c>
      <c r="L1642" s="9">
        <f t="shared" si="1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12">
        <f t="shared" si="152"/>
        <v>170</v>
      </c>
      <c r="R1642">
        <f t="shared" si="153"/>
        <v>1239.72</v>
      </c>
      <c r="S1642" t="str">
        <f t="shared" si="154"/>
        <v>music</v>
      </c>
      <c r="T1642" s="3" t="str">
        <f t="shared" si="155"/>
        <v>rock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0"/>
        <v>41992.388240740744</v>
      </c>
      <c r="K1643">
        <v>1416406744</v>
      </c>
      <c r="L1643" s="9">
        <f t="shared" si="1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12">
        <f t="shared" si="152"/>
        <v>101</v>
      </c>
      <c r="R1643">
        <f t="shared" si="153"/>
        <v>1607.22</v>
      </c>
      <c r="S1643" t="str">
        <f t="shared" si="154"/>
        <v>music</v>
      </c>
      <c r="T1643" s="3" t="str">
        <f t="shared" si="155"/>
        <v>pop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0"/>
        <v>40707.816284722219</v>
      </c>
      <c r="K1644">
        <v>1306283727</v>
      </c>
      <c r="L1644" s="9">
        <f t="shared" si="1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12">
        <f t="shared" si="152"/>
        <v>100</v>
      </c>
      <c r="R1644">
        <f t="shared" si="153"/>
        <v>1867.5</v>
      </c>
      <c r="S1644" t="str">
        <f t="shared" si="154"/>
        <v>music</v>
      </c>
      <c r="T1644" s="3" t="str">
        <f t="shared" si="155"/>
        <v>pop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0"/>
        <v>41176.615879629629</v>
      </c>
      <c r="K1645">
        <v>1345924012</v>
      </c>
      <c r="L1645" s="9">
        <f t="shared" si="1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12">
        <f t="shared" si="152"/>
        <v>125</v>
      </c>
      <c r="R1645">
        <f t="shared" si="153"/>
        <v>3717.5</v>
      </c>
      <c r="S1645" t="str">
        <f t="shared" si="154"/>
        <v>music</v>
      </c>
      <c r="T1645" s="3" t="str">
        <f t="shared" si="155"/>
        <v>pop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0"/>
        <v>41234.893055555549</v>
      </c>
      <c r="K1646">
        <v>1348363560</v>
      </c>
      <c r="L1646" s="9">
        <f t="shared" si="1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12">
        <f t="shared" si="152"/>
        <v>110</v>
      </c>
      <c r="R1646">
        <f t="shared" si="153"/>
        <v>8592.5</v>
      </c>
      <c r="S1646" t="str">
        <f t="shared" si="154"/>
        <v>music</v>
      </c>
      <c r="T1646" s="3" t="str">
        <f t="shared" si="155"/>
        <v>pop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0"/>
        <v>41535.40902777778</v>
      </c>
      <c r="K1647">
        <v>1378306140</v>
      </c>
      <c r="L1647" s="9">
        <f t="shared" si="15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12">
        <f t="shared" si="152"/>
        <v>111</v>
      </c>
      <c r="R1647">
        <f t="shared" si="153"/>
        <v>8245</v>
      </c>
      <c r="S1647" t="str">
        <f t="shared" si="154"/>
        <v>music</v>
      </c>
      <c r="T1647" s="3" t="str">
        <f t="shared" si="155"/>
        <v>pop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0"/>
        <v>41865.549305555549</v>
      </c>
      <c r="K1648">
        <v>1405248503</v>
      </c>
      <c r="L1648" s="9">
        <f t="shared" si="1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12">
        <f t="shared" si="152"/>
        <v>110</v>
      </c>
      <c r="R1648">
        <f t="shared" si="153"/>
        <v>3872</v>
      </c>
      <c r="S1648" t="str">
        <f t="shared" si="154"/>
        <v>music</v>
      </c>
      <c r="T1648" s="3" t="str">
        <f t="shared" si="155"/>
        <v>pop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0"/>
        <v>41069.201122685183</v>
      </c>
      <c r="K1649">
        <v>1336643377</v>
      </c>
      <c r="L1649" s="9">
        <f t="shared" si="1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12">
        <f t="shared" si="152"/>
        <v>105</v>
      </c>
      <c r="R1649">
        <f t="shared" si="153"/>
        <v>3720</v>
      </c>
      <c r="S1649" t="str">
        <f t="shared" si="154"/>
        <v>music</v>
      </c>
      <c r="T1649" s="3" t="str">
        <f t="shared" si="155"/>
        <v>pop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0"/>
        <v>40622.454652777778</v>
      </c>
      <c r="K1650">
        <v>1298048082</v>
      </c>
      <c r="L1650" s="9">
        <f t="shared" si="1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12">
        <f t="shared" si="152"/>
        <v>125</v>
      </c>
      <c r="R1650">
        <f t="shared" si="153"/>
        <v>4058.5</v>
      </c>
      <c r="S1650" t="str">
        <f t="shared" si="154"/>
        <v>music</v>
      </c>
      <c r="T1650" s="3" t="str">
        <f t="shared" si="155"/>
        <v>pop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0"/>
        <v>41782.476331018515</v>
      </c>
      <c r="K1651">
        <v>1396974355</v>
      </c>
      <c r="L1651" s="9">
        <f t="shared" si="1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12">
        <f t="shared" si="152"/>
        <v>101</v>
      </c>
      <c r="R1651">
        <f t="shared" si="153"/>
        <v>3351.665</v>
      </c>
      <c r="S1651" t="str">
        <f t="shared" si="154"/>
        <v>music</v>
      </c>
      <c r="T1651" s="3" t="str">
        <f t="shared" si="155"/>
        <v>pop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0"/>
        <v>41556.227280092593</v>
      </c>
      <c r="K1652">
        <v>1378722437</v>
      </c>
      <c r="L1652" s="9">
        <f t="shared" si="1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12">
        <f t="shared" si="152"/>
        <v>142</v>
      </c>
      <c r="R1652">
        <f t="shared" si="153"/>
        <v>3326.665</v>
      </c>
      <c r="S1652" t="str">
        <f t="shared" si="154"/>
        <v>music</v>
      </c>
      <c r="T1652" s="3" t="str">
        <f t="shared" si="155"/>
        <v>pop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0"/>
        <v>40659.082638888889</v>
      </c>
      <c r="K1653">
        <v>1300916220</v>
      </c>
      <c r="L1653" s="9">
        <f t="shared" si="1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12">
        <f t="shared" si="152"/>
        <v>101</v>
      </c>
      <c r="R1653">
        <f t="shared" si="153"/>
        <v>2423</v>
      </c>
      <c r="S1653" t="str">
        <f t="shared" si="154"/>
        <v>music</v>
      </c>
      <c r="T1653" s="3" t="str">
        <f t="shared" si="155"/>
        <v>pop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0"/>
        <v>41602.326307870368</v>
      </c>
      <c r="K1654">
        <v>1382701793</v>
      </c>
      <c r="L1654" s="9">
        <f t="shared" si="1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12">
        <f t="shared" si="152"/>
        <v>101</v>
      </c>
      <c r="R1654">
        <f t="shared" si="153"/>
        <v>3272.5</v>
      </c>
      <c r="S1654" t="str">
        <f t="shared" si="154"/>
        <v>music</v>
      </c>
      <c r="T1654" s="3" t="str">
        <f t="shared" si="155"/>
        <v>pop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0"/>
        <v>40657.626111111109</v>
      </c>
      <c r="K1655">
        <v>1300996896</v>
      </c>
      <c r="L1655" s="9">
        <f t="shared" si="1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12">
        <f t="shared" si="152"/>
        <v>174</v>
      </c>
      <c r="R1655">
        <f t="shared" si="153"/>
        <v>6620.76</v>
      </c>
      <c r="S1655" t="str">
        <f t="shared" si="154"/>
        <v>music</v>
      </c>
      <c r="T1655" s="3" t="str">
        <f t="shared" si="155"/>
        <v>pop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0"/>
        <v>41017.682407407403</v>
      </c>
      <c r="K1656">
        <v>1332192160</v>
      </c>
      <c r="L1656" s="9">
        <f t="shared" si="1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12">
        <f t="shared" si="152"/>
        <v>120</v>
      </c>
      <c r="R1656">
        <f t="shared" si="153"/>
        <v>5015.26</v>
      </c>
      <c r="S1656" t="str">
        <f t="shared" si="154"/>
        <v>music</v>
      </c>
      <c r="T1656" s="3" t="str">
        <f t="shared" si="155"/>
        <v>pop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0"/>
        <v>41004.541898148142</v>
      </c>
      <c r="K1657">
        <v>1331060420</v>
      </c>
      <c r="L1657" s="9">
        <f t="shared" si="1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12">
        <f t="shared" si="152"/>
        <v>143</v>
      </c>
      <c r="R1657">
        <f t="shared" si="153"/>
        <v>1731</v>
      </c>
      <c r="S1657" t="str">
        <f t="shared" si="154"/>
        <v>music</v>
      </c>
      <c r="T1657" s="3" t="str">
        <f t="shared" si="155"/>
        <v>pop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0"/>
        <v>41256.720509259256</v>
      </c>
      <c r="K1658">
        <v>1352845052</v>
      </c>
      <c r="L1658" s="9">
        <f t="shared" si="1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12">
        <f t="shared" si="152"/>
        <v>100</v>
      </c>
      <c r="R1658">
        <f t="shared" si="153"/>
        <v>4834.0599999999995</v>
      </c>
      <c r="S1658" t="str">
        <f t="shared" si="154"/>
        <v>music</v>
      </c>
      <c r="T1658" s="3" t="str">
        <f t="shared" si="155"/>
        <v>pop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0"/>
        <v>41053.573703703703</v>
      </c>
      <c r="K1659">
        <v>1335293168</v>
      </c>
      <c r="L1659" s="9">
        <f t="shared" si="1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12">
        <f t="shared" si="152"/>
        <v>105</v>
      </c>
      <c r="R1659">
        <f t="shared" si="153"/>
        <v>16879.285</v>
      </c>
      <c r="S1659" t="str">
        <f t="shared" si="154"/>
        <v>music</v>
      </c>
      <c r="T1659" s="3" t="str">
        <f t="shared" si="155"/>
        <v>pop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0"/>
        <v>41261.388888888883</v>
      </c>
      <c r="K1660">
        <v>1352524767</v>
      </c>
      <c r="L1660" s="9">
        <f t="shared" si="1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12">
        <f t="shared" si="152"/>
        <v>132</v>
      </c>
      <c r="R1660">
        <f t="shared" si="153"/>
        <v>17083.724999999999</v>
      </c>
      <c r="S1660" t="str">
        <f t="shared" si="154"/>
        <v>music</v>
      </c>
      <c r="T1660" s="3" t="str">
        <f t="shared" si="155"/>
        <v>pop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0"/>
        <v>41625.291666666664</v>
      </c>
      <c r="K1661">
        <v>1384811721</v>
      </c>
      <c r="L1661" s="9">
        <f t="shared" si="1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12">
        <f t="shared" si="152"/>
        <v>113</v>
      </c>
      <c r="R1661">
        <f t="shared" si="153"/>
        <v>4249</v>
      </c>
      <c r="S1661" t="str">
        <f t="shared" si="154"/>
        <v>music</v>
      </c>
      <c r="T1661" s="3" t="str">
        <f t="shared" si="155"/>
        <v>pop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0"/>
        <v>42490.707638888889</v>
      </c>
      <c r="K1662">
        <v>1459355950</v>
      </c>
      <c r="L1662" s="9">
        <f t="shared" si="1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12">
        <f t="shared" si="152"/>
        <v>1254</v>
      </c>
      <c r="R1662">
        <f t="shared" si="153"/>
        <v>783.5</v>
      </c>
      <c r="S1662" t="str">
        <f t="shared" si="154"/>
        <v>music</v>
      </c>
      <c r="T1662" s="3" t="str">
        <f t="shared" si="155"/>
        <v>pop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0"/>
        <v>42386.666666666664</v>
      </c>
      <c r="K1663">
        <v>1449359831</v>
      </c>
      <c r="L1663" s="9">
        <f t="shared" si="1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12">
        <f t="shared" si="152"/>
        <v>103</v>
      </c>
      <c r="R1663">
        <f t="shared" si="153"/>
        <v>4550.5</v>
      </c>
      <c r="S1663" t="str">
        <f t="shared" si="154"/>
        <v>music</v>
      </c>
      <c r="T1663" s="3" t="str">
        <f t="shared" si="155"/>
        <v>pop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0"/>
        <v>40908.031666666662</v>
      </c>
      <c r="K1664">
        <v>1320122736</v>
      </c>
      <c r="L1664" s="9">
        <f t="shared" si="151"/>
        <v>40847.99</v>
      </c>
      <c r="M1664" t="b">
        <v>0</v>
      </c>
      <c r="N1664">
        <v>62</v>
      </c>
      <c r="O1664" t="b">
        <v>1</v>
      </c>
      <c r="P1664" t="s">
        <v>8292</v>
      </c>
      <c r="Q1664" s="12">
        <f t="shared" si="152"/>
        <v>103</v>
      </c>
      <c r="R1664">
        <f t="shared" si="153"/>
        <v>8154.5</v>
      </c>
      <c r="S1664" t="str">
        <f t="shared" si="154"/>
        <v>music</v>
      </c>
      <c r="T1664" s="3" t="str">
        <f t="shared" si="155"/>
        <v>pop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0"/>
        <v>42035.813738425924</v>
      </c>
      <c r="K1665">
        <v>1420158707</v>
      </c>
      <c r="L1665" s="9">
        <f t="shared" si="1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12">
        <f t="shared" si="152"/>
        <v>108</v>
      </c>
      <c r="R1665">
        <f t="shared" si="153"/>
        <v>4645.5</v>
      </c>
      <c r="S1665" t="str">
        <f t="shared" si="154"/>
        <v>music</v>
      </c>
      <c r="T1665" s="3" t="str">
        <f t="shared" si="155"/>
        <v>pop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0"/>
        <v>40983.957638888889</v>
      </c>
      <c r="K1666">
        <v>1328033818</v>
      </c>
      <c r="L1666" s="9">
        <f t="shared" si="15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12">
        <f t="shared" si="152"/>
        <v>122</v>
      </c>
      <c r="R1666">
        <f t="shared" si="153"/>
        <v>2070.1099999999997</v>
      </c>
      <c r="S1666" t="str">
        <f t="shared" si="154"/>
        <v>music</v>
      </c>
      <c r="T1666" s="3" t="str">
        <f t="shared" si="155"/>
        <v>pop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6">(I1667/86400)+25569+(-5/24)</f>
        <v>40595.916666666664</v>
      </c>
      <c r="K1667">
        <v>1295624113</v>
      </c>
      <c r="L1667" s="9">
        <f t="shared" ref="L1667:L1730" si="15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12">
        <f t="shared" ref="Q1667:Q1730" si="158">ROUND(E1667/D1667*100,0)</f>
        <v>119</v>
      </c>
      <c r="R1667">
        <f t="shared" ref="R1667:R1730" si="159">AVERAGE(E1666:E1667)</f>
        <v>3620.6099999999997</v>
      </c>
      <c r="S1667" t="str">
        <f t="shared" ref="S1667:S1730" si="160">LEFT(P1667,FIND("/",P1667)-1)</f>
        <v>music</v>
      </c>
      <c r="T1667" s="3" t="str">
        <f t="shared" ref="T1667:T1730" si="161">RIGHT(P1667,LEN(P1667)-FIND("/",P1667))</f>
        <v>pop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6"/>
        <v>41361.003159722219</v>
      </c>
      <c r="K1668">
        <v>1361858673</v>
      </c>
      <c r="L1668" s="9">
        <f t="shared" si="15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12">
        <f t="shared" si="158"/>
        <v>161</v>
      </c>
      <c r="R1668">
        <f t="shared" si="159"/>
        <v>4101.5</v>
      </c>
      <c r="S1668" t="str">
        <f t="shared" si="160"/>
        <v>music</v>
      </c>
      <c r="T1668" s="3" t="str">
        <f t="shared" si="161"/>
        <v>pop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6"/>
        <v>41709.082638888889</v>
      </c>
      <c r="K1669">
        <v>1392169298</v>
      </c>
      <c r="L1669" s="9">
        <f t="shared" si="15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12">
        <f t="shared" si="158"/>
        <v>127</v>
      </c>
      <c r="R1669">
        <f t="shared" si="159"/>
        <v>4167.5</v>
      </c>
      <c r="S1669" t="str">
        <f t="shared" si="160"/>
        <v>music</v>
      </c>
      <c r="T1669" s="3" t="str">
        <f t="shared" si="161"/>
        <v>pop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6"/>
        <v>40874.983090277776</v>
      </c>
      <c r="K1670">
        <v>1319859339</v>
      </c>
      <c r="L1670" s="9">
        <f t="shared" si="15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12">
        <f t="shared" si="158"/>
        <v>103</v>
      </c>
      <c r="R1670">
        <f t="shared" si="159"/>
        <v>6262</v>
      </c>
      <c r="S1670" t="str">
        <f t="shared" si="160"/>
        <v>music</v>
      </c>
      <c r="T1670" s="3" t="str">
        <f t="shared" si="161"/>
        <v>pop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6"/>
        <v>42521.676805555551</v>
      </c>
      <c r="K1671">
        <v>1459545276</v>
      </c>
      <c r="L1671" s="9">
        <f t="shared" si="15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12">
        <f t="shared" si="158"/>
        <v>140</v>
      </c>
      <c r="R1671">
        <f t="shared" si="159"/>
        <v>5503</v>
      </c>
      <c r="S1671" t="str">
        <f t="shared" si="160"/>
        <v>music</v>
      </c>
      <c r="T1671" s="3" t="str">
        <f t="shared" si="161"/>
        <v>pop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6"/>
        <v>40363.958333333328</v>
      </c>
      <c r="K1672">
        <v>1273961999</v>
      </c>
      <c r="L1672" s="9">
        <f t="shared" si="15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12">
        <f t="shared" si="158"/>
        <v>103</v>
      </c>
      <c r="R1672">
        <f t="shared" si="159"/>
        <v>1910.5</v>
      </c>
      <c r="S1672" t="str">
        <f t="shared" si="160"/>
        <v>music</v>
      </c>
      <c r="T1672" s="3" t="str">
        <f t="shared" si="161"/>
        <v>pop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6"/>
        <v>42583.335810185185</v>
      </c>
      <c r="K1673">
        <v>1467464614</v>
      </c>
      <c r="L1673" s="9">
        <f t="shared" si="15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12">
        <f t="shared" si="158"/>
        <v>101</v>
      </c>
      <c r="R1673">
        <f t="shared" si="159"/>
        <v>1519.7350000000001</v>
      </c>
      <c r="S1673" t="str">
        <f t="shared" si="160"/>
        <v>music</v>
      </c>
      <c r="T1673" s="3" t="str">
        <f t="shared" si="161"/>
        <v>pop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6"/>
        <v>41064.448263888888</v>
      </c>
      <c r="K1674">
        <v>1336232730</v>
      </c>
      <c r="L1674" s="9">
        <f t="shared" si="15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12">
        <f t="shared" si="158"/>
        <v>113</v>
      </c>
      <c r="R1674">
        <f t="shared" si="159"/>
        <v>1966.7350000000001</v>
      </c>
      <c r="S1674" t="str">
        <f t="shared" si="160"/>
        <v>music</v>
      </c>
      <c r="T1674" s="3" t="str">
        <f t="shared" si="161"/>
        <v>pop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6"/>
        <v>42069.670046296298</v>
      </c>
      <c r="K1675">
        <v>1423083892</v>
      </c>
      <c r="L1675" s="9">
        <f t="shared" si="15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12">
        <f t="shared" si="158"/>
        <v>128</v>
      </c>
      <c r="R1675">
        <f t="shared" si="159"/>
        <v>2305</v>
      </c>
      <c r="S1675" t="str">
        <f t="shared" si="160"/>
        <v>music</v>
      </c>
      <c r="T1675" s="3" t="str">
        <f t="shared" si="161"/>
        <v>pop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6"/>
        <v>42600.082638888889</v>
      </c>
      <c r="K1676">
        <v>1468852306</v>
      </c>
      <c r="L1676" s="9">
        <f t="shared" si="15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12">
        <f t="shared" si="158"/>
        <v>202</v>
      </c>
      <c r="R1676">
        <f t="shared" si="159"/>
        <v>6387.5</v>
      </c>
      <c r="S1676" t="str">
        <f t="shared" si="160"/>
        <v>music</v>
      </c>
      <c r="T1676" s="3" t="str">
        <f t="shared" si="161"/>
        <v>pop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6"/>
        <v>40832.710416666661</v>
      </c>
      <c r="K1677">
        <v>1316194540</v>
      </c>
      <c r="L1677" s="9">
        <f t="shared" si="15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12">
        <f t="shared" si="158"/>
        <v>137</v>
      </c>
      <c r="R1677">
        <f t="shared" si="159"/>
        <v>5729.58</v>
      </c>
      <c r="S1677" t="str">
        <f t="shared" si="160"/>
        <v>music</v>
      </c>
      <c r="T1677" s="3" t="str">
        <f t="shared" si="161"/>
        <v>pop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6"/>
        <v>41019.957638888889</v>
      </c>
      <c r="K1678">
        <v>1330968347</v>
      </c>
      <c r="L1678" s="9">
        <f t="shared" si="15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12">
        <f t="shared" si="158"/>
        <v>115</v>
      </c>
      <c r="R1678">
        <f t="shared" si="159"/>
        <v>2417.08</v>
      </c>
      <c r="S1678" t="str">
        <f t="shared" si="160"/>
        <v>music</v>
      </c>
      <c r="T1678" s="3" t="str">
        <f t="shared" si="161"/>
        <v>pop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6"/>
        <v>42476.040972222218</v>
      </c>
      <c r="K1679">
        <v>1455615976</v>
      </c>
      <c r="L1679" s="9">
        <f t="shared" si="15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12">
        <f t="shared" si="158"/>
        <v>112</v>
      </c>
      <c r="R1679">
        <f t="shared" si="159"/>
        <v>5080</v>
      </c>
      <c r="S1679" t="str">
        <f t="shared" si="160"/>
        <v>music</v>
      </c>
      <c r="T1679" s="3" t="str">
        <f t="shared" si="161"/>
        <v>pop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6"/>
        <v>41676.646655092591</v>
      </c>
      <c r="K1680">
        <v>1390509071</v>
      </c>
      <c r="L1680" s="9">
        <f t="shared" si="15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12">
        <f t="shared" si="158"/>
        <v>118</v>
      </c>
      <c r="R1680">
        <f t="shared" si="159"/>
        <v>4238</v>
      </c>
      <c r="S1680" t="str">
        <f t="shared" si="160"/>
        <v>music</v>
      </c>
      <c r="T1680" s="3" t="str">
        <f t="shared" si="161"/>
        <v>pop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6"/>
        <v>40745.860474537032</v>
      </c>
      <c r="K1681">
        <v>1309311545</v>
      </c>
      <c r="L1681" s="9">
        <f t="shared" si="15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12">
        <f t="shared" si="158"/>
        <v>175</v>
      </c>
      <c r="R1681">
        <f t="shared" si="159"/>
        <v>2638</v>
      </c>
      <c r="S1681" t="str">
        <f t="shared" si="160"/>
        <v>music</v>
      </c>
      <c r="T1681" s="3" t="str">
        <f t="shared" si="161"/>
        <v>pop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6"/>
        <v>41832.549386574072</v>
      </c>
      <c r="K1682">
        <v>1402596667</v>
      </c>
      <c r="L1682" s="9">
        <f t="shared" si="15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12">
        <f t="shared" si="158"/>
        <v>118</v>
      </c>
      <c r="R1682">
        <f t="shared" si="159"/>
        <v>2337.5</v>
      </c>
      <c r="S1682" t="str">
        <f t="shared" si="160"/>
        <v>music</v>
      </c>
      <c r="T1682" s="3" t="str">
        <f t="shared" si="161"/>
        <v>pop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6"/>
        <v>42822.874999999993</v>
      </c>
      <c r="K1683">
        <v>1486522484</v>
      </c>
      <c r="L1683" s="9">
        <f t="shared" si="15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12">
        <f t="shared" si="158"/>
        <v>101</v>
      </c>
      <c r="R1683">
        <f t="shared" si="159"/>
        <v>33549.69</v>
      </c>
      <c r="S1683" t="str">
        <f t="shared" si="160"/>
        <v>music</v>
      </c>
      <c r="T1683" s="3" t="str">
        <f t="shared" si="161"/>
        <v>faith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6"/>
        <v>42838.963657407403</v>
      </c>
      <c r="K1684">
        <v>1486962460</v>
      </c>
      <c r="L1684" s="9">
        <f t="shared" si="15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12">
        <f t="shared" si="158"/>
        <v>0</v>
      </c>
      <c r="R1684">
        <f t="shared" si="159"/>
        <v>32962.19</v>
      </c>
      <c r="S1684" t="str">
        <f t="shared" si="160"/>
        <v>music</v>
      </c>
      <c r="T1684" s="3" t="str">
        <f t="shared" si="161"/>
        <v>faith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6"/>
        <v>42832.57335648148</v>
      </c>
      <c r="K1685">
        <v>1489517138</v>
      </c>
      <c r="L1685" s="9">
        <f t="shared" si="15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12">
        <f t="shared" si="158"/>
        <v>22</v>
      </c>
      <c r="R1685">
        <f t="shared" si="159"/>
        <v>380</v>
      </c>
      <c r="S1685" t="str">
        <f t="shared" si="160"/>
        <v>music</v>
      </c>
      <c r="T1685" s="3" t="str">
        <f t="shared" si="161"/>
        <v>faith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6"/>
        <v>42811.565289351849</v>
      </c>
      <c r="K1686">
        <v>1487360041</v>
      </c>
      <c r="L1686" s="9">
        <f t="shared" si="15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12">
        <f t="shared" si="158"/>
        <v>109</v>
      </c>
      <c r="R1686">
        <f t="shared" si="159"/>
        <v>4745</v>
      </c>
      <c r="S1686" t="str">
        <f t="shared" si="160"/>
        <v>music</v>
      </c>
      <c r="T1686" s="3" t="str">
        <f t="shared" si="161"/>
        <v>faith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6"/>
        <v>42818.0002662037</v>
      </c>
      <c r="K1687">
        <v>1487743223</v>
      </c>
      <c r="L1687" s="9">
        <f t="shared" si="15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12">
        <f t="shared" si="158"/>
        <v>103</v>
      </c>
      <c r="R1687">
        <f t="shared" si="159"/>
        <v>4545</v>
      </c>
      <c r="S1687" t="str">
        <f t="shared" si="160"/>
        <v>music</v>
      </c>
      <c r="T1687" s="3" t="str">
        <f t="shared" si="161"/>
        <v>faith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6"/>
        <v>42852.593969907401</v>
      </c>
      <c r="K1688">
        <v>1488140119</v>
      </c>
      <c r="L1688" s="9">
        <f t="shared" si="15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12">
        <f t="shared" si="158"/>
        <v>0</v>
      </c>
      <c r="R1688">
        <f t="shared" si="159"/>
        <v>189</v>
      </c>
      <c r="S1688" t="str">
        <f t="shared" si="160"/>
        <v>music</v>
      </c>
      <c r="T1688" s="3" t="str">
        <f t="shared" si="161"/>
        <v>faith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6"/>
        <v>42835.635416666664</v>
      </c>
      <c r="K1689">
        <v>1488935245</v>
      </c>
      <c r="L1689" s="9">
        <f t="shared" si="15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12">
        <f t="shared" si="158"/>
        <v>31</v>
      </c>
      <c r="R1689">
        <f t="shared" si="159"/>
        <v>1571.5</v>
      </c>
      <c r="S1689" t="str">
        <f t="shared" si="160"/>
        <v>music</v>
      </c>
      <c r="T1689" s="3" t="str">
        <f t="shared" si="161"/>
        <v>faith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6"/>
        <v>42834.28465277778</v>
      </c>
      <c r="K1690">
        <v>1489150194</v>
      </c>
      <c r="L1690" s="9">
        <f t="shared" si="15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12">
        <f t="shared" si="158"/>
        <v>44</v>
      </c>
      <c r="R1690">
        <f t="shared" si="159"/>
        <v>2448.5</v>
      </c>
      <c r="S1690" t="str">
        <f t="shared" si="160"/>
        <v>music</v>
      </c>
      <c r="T1690" s="3" t="str">
        <f t="shared" si="161"/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6"/>
        <v>42810.692476851851</v>
      </c>
      <c r="K1691">
        <v>1487111830</v>
      </c>
      <c r="L1691" s="9">
        <f t="shared" si="15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12">
        <f t="shared" si="158"/>
        <v>100</v>
      </c>
      <c r="R1691">
        <f t="shared" si="159"/>
        <v>2086</v>
      </c>
      <c r="S1691" t="str">
        <f t="shared" si="160"/>
        <v>music</v>
      </c>
      <c r="T1691" s="3" t="str">
        <f t="shared" si="161"/>
        <v>faith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6"/>
        <v>42831.181041666663</v>
      </c>
      <c r="K1692">
        <v>1488882042</v>
      </c>
      <c r="L1692" s="9">
        <f t="shared" si="15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12">
        <f t="shared" si="158"/>
        <v>25</v>
      </c>
      <c r="R1692">
        <f t="shared" si="159"/>
        <v>1517.5</v>
      </c>
      <c r="S1692" t="str">
        <f t="shared" si="160"/>
        <v>music</v>
      </c>
      <c r="T1692" s="3" t="str">
        <f t="shared" si="161"/>
        <v>faith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6"/>
        <v>42827.833333333336</v>
      </c>
      <c r="K1693">
        <v>1488387008</v>
      </c>
      <c r="L1693" s="9">
        <f t="shared" si="15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12">
        <f t="shared" si="158"/>
        <v>33</v>
      </c>
      <c r="R1693">
        <f t="shared" si="159"/>
        <v>5338.5</v>
      </c>
      <c r="S1693" t="str">
        <f t="shared" si="160"/>
        <v>music</v>
      </c>
      <c r="T1693" s="3" t="str">
        <f t="shared" si="161"/>
        <v>faith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6"/>
        <v>42820.790972222218</v>
      </c>
      <c r="K1694">
        <v>1487734667</v>
      </c>
      <c r="L1694" s="9">
        <f t="shared" si="15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12">
        <f t="shared" si="158"/>
        <v>48</v>
      </c>
      <c r="R1694">
        <f t="shared" si="159"/>
        <v>6216</v>
      </c>
      <c r="S1694" t="str">
        <f t="shared" si="160"/>
        <v>music</v>
      </c>
      <c r="T1694" s="3" t="str">
        <f t="shared" si="161"/>
        <v>faith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6"/>
        <v>42834.624999999993</v>
      </c>
      <c r="K1695">
        <v>1489097112</v>
      </c>
      <c r="L1695" s="9">
        <f t="shared" si="15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12">
        <f t="shared" si="158"/>
        <v>9</v>
      </c>
      <c r="R1695">
        <f t="shared" si="159"/>
        <v>1335</v>
      </c>
      <c r="S1695" t="str">
        <f t="shared" si="160"/>
        <v>music</v>
      </c>
      <c r="T1695" s="3" t="str">
        <f t="shared" si="161"/>
        <v>faith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6"/>
        <v>42820.98333333333</v>
      </c>
      <c r="K1696">
        <v>1488038674</v>
      </c>
      <c r="L1696" s="9">
        <f t="shared" si="15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12">
        <f t="shared" si="158"/>
        <v>0</v>
      </c>
      <c r="R1696">
        <f t="shared" si="159"/>
        <v>142.5</v>
      </c>
      <c r="S1696" t="str">
        <f t="shared" si="160"/>
        <v>music</v>
      </c>
      <c r="T1696" s="3" t="str">
        <f t="shared" si="161"/>
        <v>faith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6"/>
        <v>42834.833333333336</v>
      </c>
      <c r="K1697">
        <v>1488847514</v>
      </c>
      <c r="L1697" s="9">
        <f t="shared" si="15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12">
        <f t="shared" si="158"/>
        <v>12</v>
      </c>
      <c r="R1697">
        <f t="shared" si="159"/>
        <v>705</v>
      </c>
      <c r="S1697" t="str">
        <f t="shared" si="160"/>
        <v>music</v>
      </c>
      <c r="T1697" s="3" t="str">
        <f t="shared" si="161"/>
        <v>faith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6"/>
        <v>42825.819571759253</v>
      </c>
      <c r="K1698">
        <v>1488418811</v>
      </c>
      <c r="L1698" s="9">
        <f t="shared" si="15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12">
        <f t="shared" si="158"/>
        <v>0</v>
      </c>
      <c r="R1698">
        <f t="shared" si="159"/>
        <v>702.5</v>
      </c>
      <c r="S1698" t="str">
        <f t="shared" si="160"/>
        <v>music</v>
      </c>
      <c r="T1698" s="3" t="str">
        <f t="shared" si="161"/>
        <v>faith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6"/>
        <v>42834.782962962963</v>
      </c>
      <c r="K1699">
        <v>1489193248</v>
      </c>
      <c r="L1699" s="9">
        <f t="shared" si="15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12">
        <f t="shared" si="158"/>
        <v>20</v>
      </c>
      <c r="R1699">
        <f t="shared" si="159"/>
        <v>1263</v>
      </c>
      <c r="S1699" t="str">
        <f t="shared" si="160"/>
        <v>music</v>
      </c>
      <c r="T1699" s="3" t="str">
        <f t="shared" si="161"/>
        <v>faith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6"/>
        <v>42819.939583333333</v>
      </c>
      <c r="K1700">
        <v>1488430760</v>
      </c>
      <c r="L1700" s="9">
        <f t="shared" si="15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12">
        <f t="shared" si="158"/>
        <v>0</v>
      </c>
      <c r="R1700">
        <f t="shared" si="159"/>
        <v>1263</v>
      </c>
      <c r="S1700" t="str">
        <f t="shared" si="160"/>
        <v>music</v>
      </c>
      <c r="T1700" s="3" t="str">
        <f t="shared" si="161"/>
        <v>faith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6"/>
        <v>42836.655613425923</v>
      </c>
      <c r="K1701">
        <v>1489351445</v>
      </c>
      <c r="L1701" s="9">
        <f t="shared" si="15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12">
        <f t="shared" si="158"/>
        <v>4</v>
      </c>
      <c r="R1701">
        <f t="shared" si="159"/>
        <v>108</v>
      </c>
      <c r="S1701" t="str">
        <f t="shared" si="160"/>
        <v>music</v>
      </c>
      <c r="T1701" s="3" t="str">
        <f t="shared" si="161"/>
        <v>faith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6"/>
        <v>42825.958333333336</v>
      </c>
      <c r="K1702">
        <v>1488418990</v>
      </c>
      <c r="L1702" s="9">
        <f t="shared" si="15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12">
        <f t="shared" si="158"/>
        <v>26</v>
      </c>
      <c r="R1702">
        <f t="shared" si="159"/>
        <v>2714</v>
      </c>
      <c r="S1702" t="str">
        <f t="shared" si="160"/>
        <v>music</v>
      </c>
      <c r="T1702" s="3" t="str">
        <f t="shared" si="161"/>
        <v>faith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6"/>
        <v>42019.456076388888</v>
      </c>
      <c r="K1703">
        <v>1418745405</v>
      </c>
      <c r="L1703" s="9">
        <f t="shared" si="15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12">
        <f t="shared" si="158"/>
        <v>0</v>
      </c>
      <c r="R1703">
        <f t="shared" si="159"/>
        <v>2611</v>
      </c>
      <c r="S1703" t="str">
        <f t="shared" si="160"/>
        <v>music</v>
      </c>
      <c r="T1703" s="3" t="str">
        <f t="shared" si="161"/>
        <v>faith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6"/>
        <v>42093.619791666664</v>
      </c>
      <c r="K1704">
        <v>1425156750</v>
      </c>
      <c r="L1704" s="9">
        <f t="shared" si="15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12">
        <f t="shared" si="158"/>
        <v>0</v>
      </c>
      <c r="R1704">
        <f t="shared" si="159"/>
        <v>5.5</v>
      </c>
      <c r="S1704" t="str">
        <f t="shared" si="160"/>
        <v>music</v>
      </c>
      <c r="T1704" s="3" t="str">
        <f t="shared" si="161"/>
        <v>faith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6"/>
        <v>42247.073344907403</v>
      </c>
      <c r="K1705">
        <v>1435819537</v>
      </c>
      <c r="L1705" s="9">
        <f t="shared" si="15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12">
        <f t="shared" si="158"/>
        <v>1</v>
      </c>
      <c r="R1705">
        <f t="shared" si="159"/>
        <v>26</v>
      </c>
      <c r="S1705" t="str">
        <f t="shared" si="160"/>
        <v>music</v>
      </c>
      <c r="T1705" s="3" t="str">
        <f t="shared" si="161"/>
        <v>faith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6"/>
        <v>42050.931400462963</v>
      </c>
      <c r="K1706">
        <v>1421464873</v>
      </c>
      <c r="L1706" s="9">
        <f t="shared" si="15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12">
        <f t="shared" si="158"/>
        <v>65</v>
      </c>
      <c r="R1706">
        <f t="shared" si="159"/>
        <v>676.5</v>
      </c>
      <c r="S1706" t="str">
        <f t="shared" si="160"/>
        <v>music</v>
      </c>
      <c r="T1706" s="3" t="str">
        <f t="shared" si="161"/>
        <v>faith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6"/>
        <v>42256.458333333336</v>
      </c>
      <c r="K1707">
        <v>1440807846</v>
      </c>
      <c r="L1707" s="9">
        <f t="shared" si="15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12">
        <f t="shared" si="158"/>
        <v>0</v>
      </c>
      <c r="R1707">
        <f t="shared" si="159"/>
        <v>651</v>
      </c>
      <c r="S1707" t="str">
        <f t="shared" si="160"/>
        <v>music</v>
      </c>
      <c r="T1707" s="3" t="str">
        <f t="shared" si="161"/>
        <v>faith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6"/>
        <v>42239.098055555551</v>
      </c>
      <c r="K1708">
        <v>1435130472</v>
      </c>
      <c r="L1708" s="9">
        <f t="shared" si="15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12">
        <f t="shared" si="158"/>
        <v>0</v>
      </c>
      <c r="R1708">
        <f t="shared" si="159"/>
        <v>0</v>
      </c>
      <c r="S1708" t="str">
        <f t="shared" si="160"/>
        <v>music</v>
      </c>
      <c r="T1708" s="3" t="str">
        <f t="shared" si="161"/>
        <v>faith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6"/>
        <v>42457.471006944441</v>
      </c>
      <c r="K1709">
        <v>1456593495</v>
      </c>
      <c r="L1709" s="9">
        <f t="shared" si="15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12">
        <f t="shared" si="158"/>
        <v>10</v>
      </c>
      <c r="R1709">
        <f t="shared" si="159"/>
        <v>243.5</v>
      </c>
      <c r="S1709" t="str">
        <f t="shared" si="160"/>
        <v>music</v>
      </c>
      <c r="T1709" s="3" t="str">
        <f t="shared" si="161"/>
        <v>faith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6"/>
        <v>42491.658634259256</v>
      </c>
      <c r="K1710">
        <v>1458679706</v>
      </c>
      <c r="L1710" s="9">
        <f t="shared" si="15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12">
        <f t="shared" si="158"/>
        <v>0</v>
      </c>
      <c r="R1710">
        <f t="shared" si="159"/>
        <v>243.5</v>
      </c>
      <c r="S1710" t="str">
        <f t="shared" si="160"/>
        <v>music</v>
      </c>
      <c r="T1710" s="3" t="str">
        <f t="shared" si="161"/>
        <v>faith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6"/>
        <v>41882.610416666663</v>
      </c>
      <c r="K1711">
        <v>1405949514</v>
      </c>
      <c r="L1711" s="9">
        <f t="shared" si="15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12">
        <f t="shared" si="158"/>
        <v>5</v>
      </c>
      <c r="R1711">
        <f t="shared" si="159"/>
        <v>42.5</v>
      </c>
      <c r="S1711" t="str">
        <f t="shared" si="160"/>
        <v>music</v>
      </c>
      <c r="T1711" s="3" t="str">
        <f t="shared" si="161"/>
        <v>faith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6"/>
        <v>42387.333333333336</v>
      </c>
      <c r="K1712">
        <v>1449151888</v>
      </c>
      <c r="L1712" s="9">
        <f t="shared" si="15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12">
        <f t="shared" si="158"/>
        <v>1</v>
      </c>
      <c r="R1712">
        <f t="shared" si="159"/>
        <v>59.5</v>
      </c>
      <c r="S1712" t="str">
        <f t="shared" si="160"/>
        <v>music</v>
      </c>
      <c r="T1712" s="3" t="str">
        <f t="shared" si="161"/>
        <v>faith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6"/>
        <v>41883.437893518516</v>
      </c>
      <c r="K1713">
        <v>1406907034</v>
      </c>
      <c r="L1713" s="9">
        <f t="shared" si="15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12">
        <f t="shared" si="158"/>
        <v>11</v>
      </c>
      <c r="R1713">
        <f t="shared" si="159"/>
        <v>542</v>
      </c>
      <c r="S1713" t="str">
        <f t="shared" si="160"/>
        <v>music</v>
      </c>
      <c r="T1713" s="3" t="str">
        <f t="shared" si="161"/>
        <v>faith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6"/>
        <v>42185.705474537033</v>
      </c>
      <c r="K1714">
        <v>1430517353</v>
      </c>
      <c r="L1714" s="9">
        <f t="shared" si="15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12">
        <f t="shared" si="158"/>
        <v>0</v>
      </c>
      <c r="R1714">
        <f t="shared" si="159"/>
        <v>525</v>
      </c>
      <c r="S1714" t="str">
        <f t="shared" si="160"/>
        <v>music</v>
      </c>
      <c r="T1714" s="3" t="str">
        <f t="shared" si="161"/>
        <v>faith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6"/>
        <v>41917.592731481483</v>
      </c>
      <c r="K1715">
        <v>1409944412</v>
      </c>
      <c r="L1715" s="9">
        <f t="shared" si="15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12">
        <f t="shared" si="158"/>
        <v>2</v>
      </c>
      <c r="R1715">
        <f t="shared" si="159"/>
        <v>25</v>
      </c>
      <c r="S1715" t="str">
        <f t="shared" si="160"/>
        <v>music</v>
      </c>
      <c r="T1715" s="3" t="str">
        <f t="shared" si="161"/>
        <v>faith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6"/>
        <v>42125.710196759253</v>
      </c>
      <c r="K1716">
        <v>1427925761</v>
      </c>
      <c r="L1716" s="9">
        <f t="shared" si="15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12">
        <f t="shared" si="158"/>
        <v>8</v>
      </c>
      <c r="R1716">
        <f t="shared" si="159"/>
        <v>1008.5</v>
      </c>
      <c r="S1716" t="str">
        <f t="shared" si="160"/>
        <v>music</v>
      </c>
      <c r="T1716" s="3" t="str">
        <f t="shared" si="161"/>
        <v>faith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6"/>
        <v>42093.931944444441</v>
      </c>
      <c r="K1717">
        <v>1425186785</v>
      </c>
      <c r="L1717" s="9">
        <f t="shared" si="15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12">
        <f t="shared" si="158"/>
        <v>0</v>
      </c>
      <c r="R1717">
        <f t="shared" si="159"/>
        <v>989</v>
      </c>
      <c r="S1717" t="str">
        <f t="shared" si="160"/>
        <v>music</v>
      </c>
      <c r="T1717" s="3" t="str">
        <f t="shared" si="161"/>
        <v>faith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6"/>
        <v>42713.410868055558</v>
      </c>
      <c r="K1718">
        <v>1477835499</v>
      </c>
      <c r="L1718" s="9">
        <f t="shared" si="15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12">
        <f t="shared" si="158"/>
        <v>8</v>
      </c>
      <c r="R1718">
        <f t="shared" si="159"/>
        <v>80.5</v>
      </c>
      <c r="S1718" t="str">
        <f t="shared" si="160"/>
        <v>music</v>
      </c>
      <c r="T1718" s="3" t="str">
        <f t="shared" si="161"/>
        <v>faith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6"/>
        <v>42480.958333333336</v>
      </c>
      <c r="K1719">
        <v>1459467238</v>
      </c>
      <c r="L1719" s="9">
        <f t="shared" si="15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12">
        <f t="shared" si="158"/>
        <v>43</v>
      </c>
      <c r="R1719">
        <f t="shared" si="159"/>
        <v>772.5</v>
      </c>
      <c r="S1719" t="str">
        <f t="shared" si="160"/>
        <v>music</v>
      </c>
      <c r="T1719" s="3" t="str">
        <f t="shared" si="161"/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6"/>
        <v>42503.999305555553</v>
      </c>
      <c r="K1720">
        <v>1459435149</v>
      </c>
      <c r="L1720" s="9">
        <f t="shared" si="15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12">
        <f t="shared" si="158"/>
        <v>0</v>
      </c>
      <c r="R1720">
        <f t="shared" si="159"/>
        <v>735</v>
      </c>
      <c r="S1720" t="str">
        <f t="shared" si="160"/>
        <v>music</v>
      </c>
      <c r="T1720" s="3" t="str">
        <f t="shared" si="161"/>
        <v>faith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6"/>
        <v>41899.326284722221</v>
      </c>
      <c r="K1721">
        <v>1408366191</v>
      </c>
      <c r="L1721" s="9">
        <f t="shared" si="15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12">
        <f t="shared" si="158"/>
        <v>1</v>
      </c>
      <c r="R1721">
        <f t="shared" si="159"/>
        <v>55</v>
      </c>
      <c r="S1721" t="str">
        <f t="shared" si="160"/>
        <v>music</v>
      </c>
      <c r="T1721" s="3" t="str">
        <f t="shared" si="161"/>
        <v>faith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6"/>
        <v>41952.616562499999</v>
      </c>
      <c r="K1722">
        <v>1412966871</v>
      </c>
      <c r="L1722" s="9">
        <f t="shared" si="15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12">
        <f t="shared" si="158"/>
        <v>6</v>
      </c>
      <c r="R1722">
        <f t="shared" si="159"/>
        <v>130</v>
      </c>
      <c r="S1722" t="str">
        <f t="shared" si="160"/>
        <v>music</v>
      </c>
      <c r="T1722" s="3" t="str">
        <f t="shared" si="161"/>
        <v>faith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6"/>
        <v>42349.25304398148</v>
      </c>
      <c r="K1723">
        <v>1447239863</v>
      </c>
      <c r="L1723" s="9">
        <f t="shared" si="15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12">
        <f t="shared" si="158"/>
        <v>0</v>
      </c>
      <c r="R1723">
        <f t="shared" si="159"/>
        <v>112.5</v>
      </c>
      <c r="S1723" t="str">
        <f t="shared" si="160"/>
        <v>music</v>
      </c>
      <c r="T1723" s="3" t="str">
        <f t="shared" si="161"/>
        <v>faith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6"/>
        <v>42462.798611111109</v>
      </c>
      <c r="K1724">
        <v>1456441429</v>
      </c>
      <c r="L1724" s="9">
        <f t="shared" si="15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12">
        <f t="shared" si="158"/>
        <v>0</v>
      </c>
      <c r="R1724">
        <f t="shared" si="159"/>
        <v>0.5</v>
      </c>
      <c r="S1724" t="str">
        <f t="shared" si="160"/>
        <v>music</v>
      </c>
      <c r="T1724" s="3" t="str">
        <f t="shared" si="161"/>
        <v>faith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6"/>
        <v>42186.041666666664</v>
      </c>
      <c r="K1725">
        <v>1430855315</v>
      </c>
      <c r="L1725" s="9">
        <f t="shared" si="15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12">
        <f t="shared" si="158"/>
        <v>7</v>
      </c>
      <c r="R1725">
        <f t="shared" si="159"/>
        <v>325.5</v>
      </c>
      <c r="S1725" t="str">
        <f t="shared" si="160"/>
        <v>music</v>
      </c>
      <c r="T1725" s="3" t="str">
        <f t="shared" si="161"/>
        <v>faith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6"/>
        <v>41942.724097222221</v>
      </c>
      <c r="K1726">
        <v>1412115762</v>
      </c>
      <c r="L1726" s="9">
        <f t="shared" si="15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12">
        <f t="shared" si="158"/>
        <v>1</v>
      </c>
      <c r="R1726">
        <f t="shared" si="159"/>
        <v>342.5</v>
      </c>
      <c r="S1726" t="str">
        <f t="shared" si="160"/>
        <v>music</v>
      </c>
      <c r="T1726" s="3" t="str">
        <f t="shared" si="161"/>
        <v>faith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6"/>
        <v>41875.759826388887</v>
      </c>
      <c r="K1727">
        <v>1406330049</v>
      </c>
      <c r="L1727" s="9">
        <f t="shared" si="15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12">
        <f t="shared" si="158"/>
        <v>10</v>
      </c>
      <c r="R1727">
        <f t="shared" si="159"/>
        <v>297.5</v>
      </c>
      <c r="S1727" t="str">
        <f t="shared" si="160"/>
        <v>music</v>
      </c>
      <c r="T1727" s="3" t="str">
        <f t="shared" si="161"/>
        <v>faith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6"/>
        <v>41817.711388888885</v>
      </c>
      <c r="K1728">
        <v>1401401064</v>
      </c>
      <c r="L1728" s="9">
        <f t="shared" si="15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12">
        <f t="shared" si="158"/>
        <v>34</v>
      </c>
      <c r="R1728">
        <f t="shared" si="159"/>
        <v>1378</v>
      </c>
      <c r="S1728" t="str">
        <f t="shared" si="160"/>
        <v>music</v>
      </c>
      <c r="T1728" s="3" t="str">
        <f t="shared" si="161"/>
        <v>faith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6"/>
        <v>42099.249999999993</v>
      </c>
      <c r="K1729">
        <v>1423520177</v>
      </c>
      <c r="L1729" s="9">
        <f t="shared" si="15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12">
        <f t="shared" si="158"/>
        <v>0</v>
      </c>
      <c r="R1729">
        <f t="shared" si="159"/>
        <v>1098.5</v>
      </c>
      <c r="S1729" t="str">
        <f t="shared" si="160"/>
        <v>music</v>
      </c>
      <c r="T1729" s="3" t="str">
        <f t="shared" si="161"/>
        <v>faith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6"/>
        <v>42298.417523148142</v>
      </c>
      <c r="K1730">
        <v>1442847674</v>
      </c>
      <c r="L1730" s="9">
        <f t="shared" si="15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12">
        <f t="shared" si="158"/>
        <v>68</v>
      </c>
      <c r="R1730">
        <f t="shared" si="159"/>
        <v>428</v>
      </c>
      <c r="S1730" t="str">
        <f t="shared" si="160"/>
        <v>music</v>
      </c>
      <c r="T1730" s="3" t="str">
        <f t="shared" si="161"/>
        <v>faith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2">(I1731/86400)+25569+(-5/24)</f>
        <v>42530.843819444439</v>
      </c>
      <c r="K1731">
        <v>1460337306</v>
      </c>
      <c r="L1731" s="9">
        <f t="shared" ref="L1731:L1794" si="163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12">
        <f t="shared" ref="Q1731:Q1794" si="164">ROUND(E1731/D1731*100,0)</f>
        <v>0</v>
      </c>
      <c r="R1731">
        <f t="shared" ref="R1731:R1794" si="165">AVERAGE(E1730:E1731)</f>
        <v>427.5</v>
      </c>
      <c r="S1731" t="str">
        <f t="shared" ref="S1731:S1794" si="166">LEFT(P1731,FIND("/",P1731)-1)</f>
        <v>music</v>
      </c>
      <c r="T1731" s="3" t="str">
        <f t="shared" ref="T1731:T1794" si="167">RIGHT(P1731,LEN(P1731)-FIND("/",P1731))</f>
        <v>faith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2"/>
        <v>42301.879432870366</v>
      </c>
      <c r="K1732">
        <v>1443146783</v>
      </c>
      <c r="L1732" s="9">
        <f t="shared" si="163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12">
        <f t="shared" si="164"/>
        <v>0</v>
      </c>
      <c r="R1732">
        <f t="shared" si="165"/>
        <v>0</v>
      </c>
      <c r="S1732" t="str">
        <f t="shared" si="166"/>
        <v>music</v>
      </c>
      <c r="T1732" s="3" t="str">
        <f t="shared" si="167"/>
        <v>faith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2"/>
        <v>42166.416666666664</v>
      </c>
      <c r="K1733">
        <v>1432849552</v>
      </c>
      <c r="L1733" s="9">
        <f t="shared" si="16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12">
        <f t="shared" si="164"/>
        <v>0</v>
      </c>
      <c r="R1733">
        <f t="shared" si="165"/>
        <v>0</v>
      </c>
      <c r="S1733" t="str">
        <f t="shared" si="166"/>
        <v>music</v>
      </c>
      <c r="T1733" s="3" t="str">
        <f t="shared" si="167"/>
        <v>faith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2"/>
        <v>42384.999999999993</v>
      </c>
      <c r="K1734">
        <v>1447777481</v>
      </c>
      <c r="L1734" s="9">
        <f t="shared" si="16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12">
        <f t="shared" si="164"/>
        <v>0</v>
      </c>
      <c r="R1734">
        <f t="shared" si="165"/>
        <v>0</v>
      </c>
      <c r="S1734" t="str">
        <f t="shared" si="166"/>
        <v>music</v>
      </c>
      <c r="T1734" s="3" t="str">
        <f t="shared" si="167"/>
        <v>faith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2"/>
        <v>42626.687499999993</v>
      </c>
      <c r="K1735">
        <v>1472746374</v>
      </c>
      <c r="L1735" s="9">
        <f t="shared" si="16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12">
        <f t="shared" si="164"/>
        <v>0</v>
      </c>
      <c r="R1735">
        <f t="shared" si="165"/>
        <v>0</v>
      </c>
      <c r="S1735" t="str">
        <f t="shared" si="166"/>
        <v>music</v>
      </c>
      <c r="T1735" s="3" t="str">
        <f t="shared" si="167"/>
        <v>faith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2"/>
        <v>42131.828194444439</v>
      </c>
      <c r="K1736">
        <v>1428454356</v>
      </c>
      <c r="L1736" s="9">
        <f t="shared" si="16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12">
        <f t="shared" si="164"/>
        <v>0</v>
      </c>
      <c r="R1736">
        <f t="shared" si="165"/>
        <v>0.5</v>
      </c>
      <c r="S1736" t="str">
        <f t="shared" si="166"/>
        <v>music</v>
      </c>
      <c r="T1736" s="3" t="str">
        <f t="shared" si="167"/>
        <v>faith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2"/>
        <v>42589.605844907404</v>
      </c>
      <c r="K1737">
        <v>1468006345</v>
      </c>
      <c r="L1737" s="9">
        <f t="shared" si="163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12">
        <f t="shared" si="164"/>
        <v>11</v>
      </c>
      <c r="R1737">
        <f t="shared" si="165"/>
        <v>55.5</v>
      </c>
      <c r="S1737" t="str">
        <f t="shared" si="166"/>
        <v>music</v>
      </c>
      <c r="T1737" s="3" t="str">
        <f t="shared" si="167"/>
        <v>faith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2"/>
        <v>42316.694826388884</v>
      </c>
      <c r="K1738">
        <v>1444423233</v>
      </c>
      <c r="L1738" s="9">
        <f t="shared" si="16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12">
        <f t="shared" si="164"/>
        <v>1</v>
      </c>
      <c r="R1738">
        <f t="shared" si="165"/>
        <v>66</v>
      </c>
      <c r="S1738" t="str">
        <f t="shared" si="166"/>
        <v>music</v>
      </c>
      <c r="T1738" s="3" t="str">
        <f t="shared" si="167"/>
        <v>faith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2"/>
        <v>42205.740648148145</v>
      </c>
      <c r="K1739">
        <v>1434840392</v>
      </c>
      <c r="L1739" s="9">
        <f t="shared" si="163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12">
        <f t="shared" si="164"/>
        <v>21</v>
      </c>
      <c r="R1739">
        <f t="shared" si="165"/>
        <v>436</v>
      </c>
      <c r="S1739" t="str">
        <f t="shared" si="166"/>
        <v>music</v>
      </c>
      <c r="T1739" s="3" t="str">
        <f t="shared" si="167"/>
        <v>faith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2"/>
        <v>41914.665995370371</v>
      </c>
      <c r="K1740">
        <v>1409691542</v>
      </c>
      <c r="L1740" s="9">
        <f t="shared" si="16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12">
        <f t="shared" si="164"/>
        <v>0</v>
      </c>
      <c r="R1740">
        <f t="shared" si="165"/>
        <v>435</v>
      </c>
      <c r="S1740" t="str">
        <f t="shared" si="166"/>
        <v>music</v>
      </c>
      <c r="T1740" s="3" t="str">
        <f t="shared" si="167"/>
        <v>faith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2"/>
        <v>42494.624212962961</v>
      </c>
      <c r="K1741">
        <v>1457297932</v>
      </c>
      <c r="L1741" s="9">
        <f t="shared" si="16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12">
        <f t="shared" si="164"/>
        <v>0</v>
      </c>
      <c r="R1741">
        <f t="shared" si="165"/>
        <v>10.5</v>
      </c>
      <c r="S1741" t="str">
        <f t="shared" si="166"/>
        <v>music</v>
      </c>
      <c r="T1741" s="3" t="str">
        <f t="shared" si="167"/>
        <v>faith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2"/>
        <v>42201.609050925923</v>
      </c>
      <c r="K1742">
        <v>1434483422</v>
      </c>
      <c r="L1742" s="9">
        <f t="shared" si="163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12">
        <f t="shared" si="164"/>
        <v>0</v>
      </c>
      <c r="R1742">
        <f t="shared" si="165"/>
        <v>0.5</v>
      </c>
      <c r="S1742" t="str">
        <f t="shared" si="166"/>
        <v>music</v>
      </c>
      <c r="T1742" s="3" t="str">
        <f t="shared" si="167"/>
        <v>faith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2"/>
        <v>42165.419803240737</v>
      </c>
      <c r="K1743">
        <v>1430060671</v>
      </c>
      <c r="L1743" s="9">
        <f t="shared" si="16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12">
        <f t="shared" si="164"/>
        <v>111</v>
      </c>
      <c r="R1743">
        <f t="shared" si="165"/>
        <v>665</v>
      </c>
      <c r="S1743" t="str">
        <f t="shared" si="166"/>
        <v>photography</v>
      </c>
      <c r="T1743" s="3" t="str">
        <f t="shared" si="167"/>
        <v>photobooks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2"/>
        <v>42742.666666666664</v>
      </c>
      <c r="K1744">
        <v>1481058170</v>
      </c>
      <c r="L1744" s="9">
        <f t="shared" si="163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12">
        <f t="shared" si="164"/>
        <v>109</v>
      </c>
      <c r="R1744">
        <f t="shared" si="165"/>
        <v>1752.5</v>
      </c>
      <c r="S1744" t="str">
        <f t="shared" si="166"/>
        <v>photography</v>
      </c>
      <c r="T1744" s="3" t="str">
        <f t="shared" si="167"/>
        <v>photobooks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2"/>
        <v>42608.957638888889</v>
      </c>
      <c r="K1745">
        <v>1470348775</v>
      </c>
      <c r="L1745" s="9">
        <f t="shared" si="16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12">
        <f t="shared" si="164"/>
        <v>100</v>
      </c>
      <c r="R1745">
        <f t="shared" si="165"/>
        <v>4100</v>
      </c>
      <c r="S1745" t="str">
        <f t="shared" si="166"/>
        <v>photography</v>
      </c>
      <c r="T1745" s="3" t="str">
        <f t="shared" si="167"/>
        <v>photobooks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2"/>
        <v>42071.355057870365</v>
      </c>
      <c r="K1746">
        <v>1421937077</v>
      </c>
      <c r="L1746" s="9">
        <f t="shared" si="16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12">
        <f t="shared" si="164"/>
        <v>118</v>
      </c>
      <c r="R1746">
        <f t="shared" si="165"/>
        <v>6270</v>
      </c>
      <c r="S1746" t="str">
        <f t="shared" si="166"/>
        <v>photography</v>
      </c>
      <c r="T1746" s="3" t="str">
        <f t="shared" si="167"/>
        <v>photobooks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2"/>
        <v>42725.874999999993</v>
      </c>
      <c r="K1747">
        <v>1479276838</v>
      </c>
      <c r="L1747" s="9">
        <f t="shared" si="16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12">
        <f t="shared" si="164"/>
        <v>114</v>
      </c>
      <c r="R1747">
        <f t="shared" si="165"/>
        <v>7248</v>
      </c>
      <c r="S1747" t="str">
        <f t="shared" si="166"/>
        <v>photography</v>
      </c>
      <c r="T1747" s="3" t="str">
        <f t="shared" si="167"/>
        <v>photobooks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2"/>
        <v>42697.874999999993</v>
      </c>
      <c r="K1748">
        <v>1477368867</v>
      </c>
      <c r="L1748" s="9">
        <f t="shared" si="16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12">
        <f t="shared" si="164"/>
        <v>148</v>
      </c>
      <c r="R1748">
        <f t="shared" si="165"/>
        <v>15098</v>
      </c>
      <c r="S1748" t="str">
        <f t="shared" si="166"/>
        <v>photography</v>
      </c>
      <c r="T1748" s="3" t="str">
        <f t="shared" si="167"/>
        <v>photobooks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2"/>
        <v>42321.416666666664</v>
      </c>
      <c r="K1749">
        <v>1444904830</v>
      </c>
      <c r="L1749" s="9">
        <f t="shared" si="163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12">
        <f t="shared" si="164"/>
        <v>105</v>
      </c>
      <c r="R1749">
        <f t="shared" si="165"/>
        <v>15830.5</v>
      </c>
      <c r="S1749" t="str">
        <f t="shared" si="166"/>
        <v>photography</v>
      </c>
      <c r="T1749" s="3" t="str">
        <f t="shared" si="167"/>
        <v>photobooks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2"/>
        <v>42249.742395833331</v>
      </c>
      <c r="K1750">
        <v>1438642143</v>
      </c>
      <c r="L1750" s="9">
        <f t="shared" si="16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12">
        <f t="shared" si="164"/>
        <v>130</v>
      </c>
      <c r="R1750">
        <f t="shared" si="165"/>
        <v>37210</v>
      </c>
      <c r="S1750" t="str">
        <f t="shared" si="166"/>
        <v>photography</v>
      </c>
      <c r="T1750" s="3" t="str">
        <f t="shared" si="167"/>
        <v>photobooks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2"/>
        <v>42795.583333333336</v>
      </c>
      <c r="K1751">
        <v>1485213921</v>
      </c>
      <c r="L1751" s="9">
        <f t="shared" si="16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12">
        <f t="shared" si="164"/>
        <v>123</v>
      </c>
      <c r="R1751">
        <f t="shared" si="165"/>
        <v>38692.25</v>
      </c>
      <c r="S1751" t="str">
        <f t="shared" si="166"/>
        <v>photography</v>
      </c>
      <c r="T1751" s="3" t="str">
        <f t="shared" si="167"/>
        <v>photobooks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2"/>
        <v>42479.628518518519</v>
      </c>
      <c r="K1752">
        <v>1458936304</v>
      </c>
      <c r="L1752" s="9">
        <f t="shared" si="16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12">
        <f t="shared" si="164"/>
        <v>202</v>
      </c>
      <c r="R1752">
        <f t="shared" si="165"/>
        <v>11245.75</v>
      </c>
      <c r="S1752" t="str">
        <f t="shared" si="166"/>
        <v>photography</v>
      </c>
      <c r="T1752" s="3" t="str">
        <f t="shared" si="167"/>
        <v>photobooks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2"/>
        <v>42082.5315162037</v>
      </c>
      <c r="K1753">
        <v>1424198723</v>
      </c>
      <c r="L1753" s="9">
        <f t="shared" si="16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12">
        <f t="shared" si="164"/>
        <v>103</v>
      </c>
      <c r="R1753">
        <f t="shared" si="165"/>
        <v>10185.5</v>
      </c>
      <c r="S1753" t="str">
        <f t="shared" si="166"/>
        <v>photography</v>
      </c>
      <c r="T1753" s="3" t="str">
        <f t="shared" si="167"/>
        <v>photobooks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2"/>
        <v>42657.044930555552</v>
      </c>
      <c r="K1754">
        <v>1473833082</v>
      </c>
      <c r="L1754" s="9">
        <f t="shared" si="16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12">
        <f t="shared" si="164"/>
        <v>260</v>
      </c>
      <c r="R1754">
        <f t="shared" si="165"/>
        <v>6706</v>
      </c>
      <c r="S1754" t="str">
        <f t="shared" si="166"/>
        <v>photography</v>
      </c>
      <c r="T1754" s="3" t="str">
        <f t="shared" si="167"/>
        <v>photobooks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2"/>
        <v>42450.499629629623</v>
      </c>
      <c r="K1755">
        <v>1455991168</v>
      </c>
      <c r="L1755" s="9">
        <f t="shared" si="16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12">
        <f t="shared" si="164"/>
        <v>108</v>
      </c>
      <c r="R1755">
        <f t="shared" si="165"/>
        <v>9661</v>
      </c>
      <c r="S1755" t="str">
        <f t="shared" si="166"/>
        <v>photography</v>
      </c>
      <c r="T1755" s="3" t="str">
        <f t="shared" si="167"/>
        <v>photobooks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2"/>
        <v>42097.626770833333</v>
      </c>
      <c r="K1756">
        <v>1425502953</v>
      </c>
      <c r="L1756" s="9">
        <f t="shared" si="16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12">
        <f t="shared" si="164"/>
        <v>111</v>
      </c>
      <c r="R1756">
        <f t="shared" si="165"/>
        <v>12797.5</v>
      </c>
      <c r="S1756" t="str">
        <f t="shared" si="166"/>
        <v>photography</v>
      </c>
      <c r="T1756" s="3" t="str">
        <f t="shared" si="167"/>
        <v>photobooks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2"/>
        <v>42282.580567129626</v>
      </c>
      <c r="K1757">
        <v>1441479361</v>
      </c>
      <c r="L1757" s="9">
        <f t="shared" si="16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12">
        <f t="shared" si="164"/>
        <v>120</v>
      </c>
      <c r="R1757">
        <f t="shared" si="165"/>
        <v>4712.5</v>
      </c>
      <c r="S1757" t="str">
        <f t="shared" si="166"/>
        <v>photography</v>
      </c>
      <c r="T1757" s="3" t="str">
        <f t="shared" si="167"/>
        <v>photobooks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2"/>
        <v>42610.959131944437</v>
      </c>
      <c r="K1758">
        <v>1468987269</v>
      </c>
      <c r="L1758" s="9">
        <f t="shared" si="16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12">
        <f t="shared" si="164"/>
        <v>103</v>
      </c>
      <c r="R1758">
        <f t="shared" si="165"/>
        <v>2842.8</v>
      </c>
      <c r="S1758" t="str">
        <f t="shared" si="166"/>
        <v>photography</v>
      </c>
      <c r="T1758" s="3" t="str">
        <f t="shared" si="167"/>
        <v>photobooks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2"/>
        <v>42763.603472222218</v>
      </c>
      <c r="K1759">
        <v>1483041083</v>
      </c>
      <c r="L1759" s="9">
        <f t="shared" si="16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12">
        <f t="shared" si="164"/>
        <v>116</v>
      </c>
      <c r="R1759">
        <f t="shared" si="165"/>
        <v>5727.8</v>
      </c>
      <c r="S1759" t="str">
        <f t="shared" si="166"/>
        <v>photography</v>
      </c>
      <c r="T1759" s="3" t="str">
        <f t="shared" si="167"/>
        <v>photobooks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2"/>
        <v>42565.74759259259</v>
      </c>
      <c r="K1760">
        <v>1463352992</v>
      </c>
      <c r="L1760" s="9">
        <f t="shared" si="16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12">
        <f t="shared" si="164"/>
        <v>115</v>
      </c>
      <c r="R1760">
        <f t="shared" si="165"/>
        <v>3473.5</v>
      </c>
      <c r="S1760" t="str">
        <f t="shared" si="166"/>
        <v>photography</v>
      </c>
      <c r="T1760" s="3" t="str">
        <f t="shared" si="167"/>
        <v>photobooks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2"/>
        <v>42088.579039351847</v>
      </c>
      <c r="K1761">
        <v>1425585229</v>
      </c>
      <c r="L1761" s="9">
        <f t="shared" si="16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12">
        <f t="shared" si="164"/>
        <v>107</v>
      </c>
      <c r="R1761">
        <f t="shared" si="165"/>
        <v>3238.5</v>
      </c>
      <c r="S1761" t="str">
        <f t="shared" si="166"/>
        <v>photography</v>
      </c>
      <c r="T1761" s="3" t="str">
        <f t="shared" si="167"/>
        <v>photobooks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2"/>
        <v>42425.464270833334</v>
      </c>
      <c r="K1762">
        <v>1454688513</v>
      </c>
      <c r="L1762" s="9">
        <f t="shared" si="16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12">
        <f t="shared" si="164"/>
        <v>165</v>
      </c>
      <c r="R1762">
        <f t="shared" si="165"/>
        <v>6801</v>
      </c>
      <c r="S1762" t="str">
        <f t="shared" si="166"/>
        <v>photography</v>
      </c>
      <c r="T1762" s="3" t="str">
        <f t="shared" si="167"/>
        <v>photobooks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2"/>
        <v>42259.359490740739</v>
      </c>
      <c r="K1763">
        <v>1437745060</v>
      </c>
      <c r="L1763" s="9">
        <f t="shared" si="16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12">
        <f t="shared" si="164"/>
        <v>155</v>
      </c>
      <c r="R1763">
        <f t="shared" si="165"/>
        <v>4213.5</v>
      </c>
      <c r="S1763" t="str">
        <f t="shared" si="166"/>
        <v>photography</v>
      </c>
      <c r="T1763" s="3" t="str">
        <f t="shared" si="167"/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2"/>
        <v>42440.773668981477</v>
      </c>
      <c r="K1764">
        <v>1455147245</v>
      </c>
      <c r="L1764" s="9">
        <f t="shared" si="16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12">
        <f t="shared" si="164"/>
        <v>885</v>
      </c>
      <c r="R1764">
        <f t="shared" si="165"/>
        <v>520</v>
      </c>
      <c r="S1764" t="str">
        <f t="shared" si="166"/>
        <v>photography</v>
      </c>
      <c r="T1764" s="3" t="str">
        <f t="shared" si="167"/>
        <v>photobooks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2"/>
        <v>42666.660185185181</v>
      </c>
      <c r="K1765">
        <v>1474663840</v>
      </c>
      <c r="L1765" s="9">
        <f t="shared" si="16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12">
        <f t="shared" si="164"/>
        <v>102</v>
      </c>
      <c r="R1765">
        <f t="shared" si="165"/>
        <v>6557</v>
      </c>
      <c r="S1765" t="str">
        <f t="shared" si="166"/>
        <v>photography</v>
      </c>
      <c r="T1765" s="3" t="str">
        <f t="shared" si="167"/>
        <v>photobooks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2"/>
        <v>41854.27753472222</v>
      </c>
      <c r="K1766">
        <v>1404560379</v>
      </c>
      <c r="L1766" s="9">
        <f t="shared" si="16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12">
        <f t="shared" si="164"/>
        <v>20</v>
      </c>
      <c r="R1766">
        <f t="shared" si="165"/>
        <v>7192.5</v>
      </c>
      <c r="S1766" t="str">
        <f t="shared" si="166"/>
        <v>photography</v>
      </c>
      <c r="T1766" s="3" t="str">
        <f t="shared" si="167"/>
        <v>photobooks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2"/>
        <v>41864.772129629629</v>
      </c>
      <c r="K1767">
        <v>1405380712</v>
      </c>
      <c r="L1767" s="9">
        <f t="shared" si="16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12">
        <f t="shared" si="164"/>
        <v>59</v>
      </c>
      <c r="R1767">
        <f t="shared" si="165"/>
        <v>4794.74</v>
      </c>
      <c r="S1767" t="str">
        <f t="shared" si="166"/>
        <v>photography</v>
      </c>
      <c r="T1767" s="3" t="str">
        <f t="shared" si="167"/>
        <v>photobooks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2"/>
        <v>41876.65148148148</v>
      </c>
      <c r="K1768">
        <v>1407184688</v>
      </c>
      <c r="L1768" s="9">
        <f t="shared" si="16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12">
        <f t="shared" si="164"/>
        <v>0</v>
      </c>
      <c r="R1768">
        <f t="shared" si="165"/>
        <v>3716.74</v>
      </c>
      <c r="S1768" t="str">
        <f t="shared" si="166"/>
        <v>photography</v>
      </c>
      <c r="T1768" s="3" t="str">
        <f t="shared" si="167"/>
        <v>photobooks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2"/>
        <v>41854.450046296297</v>
      </c>
      <c r="K1769">
        <v>1404488884</v>
      </c>
      <c r="L1769" s="9">
        <f t="shared" si="16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12">
        <f t="shared" si="164"/>
        <v>46</v>
      </c>
      <c r="R1769">
        <f t="shared" si="165"/>
        <v>1143</v>
      </c>
      <c r="S1769" t="str">
        <f t="shared" si="166"/>
        <v>photography</v>
      </c>
      <c r="T1769" s="3" t="str">
        <f t="shared" si="167"/>
        <v>photobooks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2"/>
        <v>41909.352361111109</v>
      </c>
      <c r="K1770">
        <v>1406640444</v>
      </c>
      <c r="L1770" s="9">
        <f t="shared" si="16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12">
        <f t="shared" si="164"/>
        <v>4</v>
      </c>
      <c r="R1770">
        <f t="shared" si="165"/>
        <v>1236.5</v>
      </c>
      <c r="S1770" t="str">
        <f t="shared" si="166"/>
        <v>photography</v>
      </c>
      <c r="T1770" s="3" t="str">
        <f t="shared" si="167"/>
        <v>photobooks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2"/>
        <v>42017.610636574071</v>
      </c>
      <c r="K1771">
        <v>1418585959</v>
      </c>
      <c r="L1771" s="9">
        <f t="shared" si="16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12">
        <f t="shared" si="164"/>
        <v>3</v>
      </c>
      <c r="R1771">
        <f t="shared" si="165"/>
        <v>634</v>
      </c>
      <c r="S1771" t="str">
        <f t="shared" si="166"/>
        <v>photography</v>
      </c>
      <c r="T1771" s="3" t="str">
        <f t="shared" si="167"/>
        <v>photobooks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2"/>
        <v>41926.571689814817</v>
      </c>
      <c r="K1772">
        <v>1410288194</v>
      </c>
      <c r="L1772" s="9">
        <f t="shared" si="16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12">
        <f t="shared" si="164"/>
        <v>57</v>
      </c>
      <c r="R1772">
        <f t="shared" si="165"/>
        <v>7463.5</v>
      </c>
      <c r="S1772" t="str">
        <f t="shared" si="166"/>
        <v>photography</v>
      </c>
      <c r="T1772" s="3" t="str">
        <f t="shared" si="167"/>
        <v>photobooks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2"/>
        <v>41935.771296296291</v>
      </c>
      <c r="K1773">
        <v>1411515040</v>
      </c>
      <c r="L1773" s="9">
        <f t="shared" si="163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12">
        <f t="shared" si="164"/>
        <v>21</v>
      </c>
      <c r="R1773">
        <f t="shared" si="165"/>
        <v>7370.5</v>
      </c>
      <c r="S1773" t="str">
        <f t="shared" si="166"/>
        <v>photography</v>
      </c>
      <c r="T1773" s="3" t="str">
        <f t="shared" si="167"/>
        <v>photobooks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2"/>
        <v>41826.509675925925</v>
      </c>
      <c r="K1774">
        <v>1399482836</v>
      </c>
      <c r="L1774" s="9">
        <f t="shared" si="16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12">
        <f t="shared" si="164"/>
        <v>16</v>
      </c>
      <c r="R1774">
        <f t="shared" si="165"/>
        <v>876.5</v>
      </c>
      <c r="S1774" t="str">
        <f t="shared" si="166"/>
        <v>photography</v>
      </c>
      <c r="T1774" s="3" t="str">
        <f t="shared" si="167"/>
        <v>photobooks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2"/>
        <v>42023.552060185182</v>
      </c>
      <c r="K1775">
        <v>1417803298</v>
      </c>
      <c r="L1775" s="9">
        <f t="shared" si="16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12">
        <f t="shared" si="164"/>
        <v>6</v>
      </c>
      <c r="R1775">
        <f t="shared" si="165"/>
        <v>1367.5</v>
      </c>
      <c r="S1775" t="str">
        <f t="shared" si="166"/>
        <v>photography</v>
      </c>
      <c r="T1775" s="3" t="str">
        <f t="shared" si="167"/>
        <v>photobooks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2"/>
        <v>41972.415972222218</v>
      </c>
      <c r="K1776">
        <v>1413609292</v>
      </c>
      <c r="L1776" s="9">
        <f t="shared" si="16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12">
        <f t="shared" si="164"/>
        <v>46</v>
      </c>
      <c r="R1776">
        <f t="shared" si="165"/>
        <v>1512.5</v>
      </c>
      <c r="S1776" t="str">
        <f t="shared" si="166"/>
        <v>photography</v>
      </c>
      <c r="T1776" s="3" t="str">
        <f t="shared" si="167"/>
        <v>photobooks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2"/>
        <v>41936.768055555549</v>
      </c>
      <c r="K1777">
        <v>1410305160</v>
      </c>
      <c r="L1777" s="9">
        <f t="shared" si="163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12">
        <f t="shared" si="164"/>
        <v>65</v>
      </c>
      <c r="R1777">
        <f t="shared" si="165"/>
        <v>11153</v>
      </c>
      <c r="S1777" t="str">
        <f t="shared" si="166"/>
        <v>photography</v>
      </c>
      <c r="T1777" s="3" t="str">
        <f t="shared" si="167"/>
        <v>photobooks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2"/>
        <v>41941.748506944445</v>
      </c>
      <c r="K1778">
        <v>1411513071</v>
      </c>
      <c r="L1778" s="9">
        <f t="shared" si="16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12">
        <f t="shared" si="164"/>
        <v>7</v>
      </c>
      <c r="R1778">
        <f t="shared" si="165"/>
        <v>10746.5</v>
      </c>
      <c r="S1778" t="str">
        <f t="shared" si="166"/>
        <v>photography</v>
      </c>
      <c r="T1778" s="3" t="str">
        <f t="shared" si="167"/>
        <v>photobooks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2"/>
        <v>42055.14876157407</v>
      </c>
      <c r="K1779">
        <v>1421829253</v>
      </c>
      <c r="L1779" s="9">
        <f t="shared" si="16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12">
        <f t="shared" si="164"/>
        <v>14</v>
      </c>
      <c r="R1779">
        <f t="shared" si="165"/>
        <v>493</v>
      </c>
      <c r="S1779" t="str">
        <f t="shared" si="166"/>
        <v>photography</v>
      </c>
      <c r="T1779" s="3" t="str">
        <f t="shared" si="167"/>
        <v>photobooks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2"/>
        <v>42090.613368055558</v>
      </c>
      <c r="K1780">
        <v>1423600995</v>
      </c>
      <c r="L1780" s="9">
        <f t="shared" si="16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12">
        <f t="shared" si="164"/>
        <v>2</v>
      </c>
      <c r="R1780">
        <f t="shared" si="165"/>
        <v>823</v>
      </c>
      <c r="S1780" t="str">
        <f t="shared" si="166"/>
        <v>photography</v>
      </c>
      <c r="T1780" s="3" t="str">
        <f t="shared" si="167"/>
        <v>photobooks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2"/>
        <v>42615.483564814807</v>
      </c>
      <c r="K1781">
        <v>1470242180</v>
      </c>
      <c r="L1781" s="9">
        <f t="shared" si="16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12">
        <f t="shared" si="164"/>
        <v>36</v>
      </c>
      <c r="R1781">
        <f t="shared" si="165"/>
        <v>2490.5</v>
      </c>
      <c r="S1781" t="str">
        <f t="shared" si="166"/>
        <v>photography</v>
      </c>
      <c r="T1781" s="3" t="str">
        <f t="shared" si="167"/>
        <v>photobooks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2"/>
        <v>42553.392476851848</v>
      </c>
      <c r="K1782">
        <v>1462285510</v>
      </c>
      <c r="L1782" s="9">
        <f t="shared" si="163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12">
        <f t="shared" si="164"/>
        <v>40</v>
      </c>
      <c r="R1782">
        <f t="shared" si="165"/>
        <v>7954.5</v>
      </c>
      <c r="S1782" t="str">
        <f t="shared" si="166"/>
        <v>photography</v>
      </c>
      <c r="T1782" s="3" t="str">
        <f t="shared" si="167"/>
        <v>photobooks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2"/>
        <v>42628.409085648142</v>
      </c>
      <c r="K1783">
        <v>1471272545</v>
      </c>
      <c r="L1783" s="9">
        <f t="shared" si="16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12">
        <f t="shared" si="164"/>
        <v>26</v>
      </c>
      <c r="R1783">
        <f t="shared" si="165"/>
        <v>6670</v>
      </c>
      <c r="S1783" t="str">
        <f t="shared" si="166"/>
        <v>photography</v>
      </c>
      <c r="T1783" s="3" t="str">
        <f t="shared" si="167"/>
        <v>photobooks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2"/>
        <v>42421.366770833331</v>
      </c>
      <c r="K1784">
        <v>1453211289</v>
      </c>
      <c r="L1784" s="9">
        <f t="shared" si="16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12">
        <f t="shared" si="164"/>
        <v>15</v>
      </c>
      <c r="R1784">
        <f t="shared" si="165"/>
        <v>3419.5</v>
      </c>
      <c r="S1784" t="str">
        <f t="shared" si="166"/>
        <v>photography</v>
      </c>
      <c r="T1784" s="3" t="str">
        <f t="shared" si="167"/>
        <v>photobooks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2"/>
        <v>42145.741643518515</v>
      </c>
      <c r="K1785">
        <v>1429656478</v>
      </c>
      <c r="L1785" s="9">
        <f t="shared" si="16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12">
        <f t="shared" si="164"/>
        <v>24</v>
      </c>
      <c r="R1785">
        <f t="shared" si="165"/>
        <v>7449.5</v>
      </c>
      <c r="S1785" t="str">
        <f t="shared" si="166"/>
        <v>photography</v>
      </c>
      <c r="T1785" s="3" t="str">
        <f t="shared" si="167"/>
        <v>photobooks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2"/>
        <v>42034.934027777774</v>
      </c>
      <c r="K1786">
        <v>1419954240</v>
      </c>
      <c r="L1786" s="9">
        <f t="shared" si="16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12">
        <f t="shared" si="164"/>
        <v>40</v>
      </c>
      <c r="R1786">
        <f t="shared" si="165"/>
        <v>5732.5</v>
      </c>
      <c r="S1786" t="str">
        <f t="shared" si="166"/>
        <v>photography</v>
      </c>
      <c r="T1786" s="3" t="str">
        <f t="shared" si="167"/>
        <v>photobooks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2"/>
        <v>41927.791666666664</v>
      </c>
      <c r="K1787">
        <v>1410750855</v>
      </c>
      <c r="L1787" s="9">
        <f t="shared" si="16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12">
        <f t="shared" si="164"/>
        <v>20</v>
      </c>
      <c r="R1787">
        <f t="shared" si="165"/>
        <v>3420.5</v>
      </c>
      <c r="S1787" t="str">
        <f t="shared" si="166"/>
        <v>photography</v>
      </c>
      <c r="T1787" s="3" t="str">
        <f t="shared" si="167"/>
        <v>photobooks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2"/>
        <v>41988.342326388891</v>
      </c>
      <c r="K1788">
        <v>1416057177</v>
      </c>
      <c r="L1788" s="9">
        <f t="shared" si="16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12">
        <f t="shared" si="164"/>
        <v>48</v>
      </c>
      <c r="R1788">
        <f t="shared" si="165"/>
        <v>2879</v>
      </c>
      <c r="S1788" t="str">
        <f t="shared" si="166"/>
        <v>photography</v>
      </c>
      <c r="T1788" s="3" t="str">
        <f t="shared" si="167"/>
        <v>photobooks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2"/>
        <v>42098.40552083333</v>
      </c>
      <c r="K1789">
        <v>1425570237</v>
      </c>
      <c r="L1789" s="9">
        <f t="shared" si="16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12">
        <f t="shared" si="164"/>
        <v>15</v>
      </c>
      <c r="R1789">
        <f t="shared" si="165"/>
        <v>1219</v>
      </c>
      <c r="S1789" t="str">
        <f t="shared" si="166"/>
        <v>photography</v>
      </c>
      <c r="T1789" s="3" t="str">
        <f t="shared" si="167"/>
        <v>photobooks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2"/>
        <v>41943.740069444444</v>
      </c>
      <c r="K1790">
        <v>1412203542</v>
      </c>
      <c r="L1790" s="9">
        <f t="shared" si="16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12">
        <f t="shared" si="164"/>
        <v>1</v>
      </c>
      <c r="R1790">
        <f t="shared" si="165"/>
        <v>804.5</v>
      </c>
      <c r="S1790" t="str">
        <f t="shared" si="166"/>
        <v>photography</v>
      </c>
      <c r="T1790" s="3" t="str">
        <f t="shared" si="167"/>
        <v>photobooks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2"/>
        <v>42016.041701388887</v>
      </c>
      <c r="K1791">
        <v>1415858403</v>
      </c>
      <c r="L1791" s="9">
        <f t="shared" si="16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12">
        <f t="shared" si="164"/>
        <v>1</v>
      </c>
      <c r="R1791">
        <f t="shared" si="165"/>
        <v>58</v>
      </c>
      <c r="S1791" t="str">
        <f t="shared" si="166"/>
        <v>photography</v>
      </c>
      <c r="T1791" s="3" t="str">
        <f t="shared" si="167"/>
        <v>photobooks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2"/>
        <v>42040.466180555552</v>
      </c>
      <c r="K1792">
        <v>1420560678</v>
      </c>
      <c r="L1792" s="9">
        <f t="shared" si="163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12">
        <f t="shared" si="164"/>
        <v>5</v>
      </c>
      <c r="R1792">
        <f t="shared" si="165"/>
        <v>838</v>
      </c>
      <c r="S1792" t="str">
        <f t="shared" si="166"/>
        <v>photography</v>
      </c>
      <c r="T1792" s="3" t="str">
        <f t="shared" si="167"/>
        <v>photobooks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2"/>
        <v>42033.532002314816</v>
      </c>
      <c r="K1793">
        <v>1417369565</v>
      </c>
      <c r="L1793" s="9">
        <f t="shared" si="16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12">
        <f t="shared" si="164"/>
        <v>4</v>
      </c>
      <c r="R1793">
        <f t="shared" si="165"/>
        <v>871.5</v>
      </c>
      <c r="S1793" t="str">
        <f t="shared" si="166"/>
        <v>photography</v>
      </c>
      <c r="T1793" s="3" t="str">
        <f t="shared" si="167"/>
        <v>photobooks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2"/>
        <v>42226.082638888889</v>
      </c>
      <c r="K1794">
        <v>1435970682</v>
      </c>
      <c r="L1794" s="9">
        <f t="shared" si="16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12">
        <f t="shared" si="164"/>
        <v>61</v>
      </c>
      <c r="R1794">
        <f t="shared" si="165"/>
        <v>7694</v>
      </c>
      <c r="S1794" t="str">
        <f t="shared" si="166"/>
        <v>photography</v>
      </c>
      <c r="T1794" s="3" t="str">
        <f t="shared" si="167"/>
        <v>photobooks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8">(I1795/86400)+25569+(-5/24)</f>
        <v>41970.724999999999</v>
      </c>
      <c r="K1795">
        <v>1414531440</v>
      </c>
      <c r="L1795" s="9">
        <f t="shared" ref="L1795:L1858" si="169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12">
        <f t="shared" ref="Q1795:Q1858" si="170">ROUND(E1795/D1795*100,0)</f>
        <v>1</v>
      </c>
      <c r="R1795">
        <f t="shared" ref="R1795:R1858" si="171">AVERAGE(E1794:E1795)</f>
        <v>7660.5</v>
      </c>
      <c r="S1795" t="str">
        <f t="shared" ref="S1795:S1858" si="172">LEFT(P1795,FIND("/",P1795)-1)</f>
        <v>photography</v>
      </c>
      <c r="T1795" s="3" t="str">
        <f t="shared" ref="T1795:T1858" si="173">RIGHT(P1795,LEN(P1795)-FIND("/",P1795))</f>
        <v>photobooks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8"/>
        <v>42046.342847222222</v>
      </c>
      <c r="K1796">
        <v>1420636422</v>
      </c>
      <c r="L1796" s="9">
        <f t="shared" si="169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12">
        <f t="shared" si="170"/>
        <v>11</v>
      </c>
      <c r="R1796">
        <f t="shared" si="171"/>
        <v>518.5</v>
      </c>
      <c r="S1796" t="str">
        <f t="shared" si="172"/>
        <v>photography</v>
      </c>
      <c r="T1796" s="3" t="str">
        <f t="shared" si="173"/>
        <v>photobooks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8"/>
        <v>42657.458333333336</v>
      </c>
      <c r="K1797">
        <v>1473922541</v>
      </c>
      <c r="L1797" s="9">
        <f t="shared" si="169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12">
        <f t="shared" si="170"/>
        <v>39</v>
      </c>
      <c r="R1797">
        <f t="shared" si="171"/>
        <v>5921.5</v>
      </c>
      <c r="S1797" t="str">
        <f t="shared" si="172"/>
        <v>photography</v>
      </c>
      <c r="T1797" s="3" t="str">
        <f t="shared" si="173"/>
        <v>photobooks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8"/>
        <v>42575.231087962959</v>
      </c>
      <c r="K1798">
        <v>1464172366</v>
      </c>
      <c r="L1798" s="9">
        <f t="shared" si="169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12">
        <f t="shared" si="170"/>
        <v>22</v>
      </c>
      <c r="R1798">
        <f t="shared" si="171"/>
        <v>7518</v>
      </c>
      <c r="S1798" t="str">
        <f t="shared" si="172"/>
        <v>photography</v>
      </c>
      <c r="T1798" s="3" t="str">
        <f t="shared" si="173"/>
        <v>photobooks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8"/>
        <v>42719.360983796294</v>
      </c>
      <c r="K1799">
        <v>1479217189</v>
      </c>
      <c r="L1799" s="9">
        <f t="shared" si="169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12">
        <f t="shared" si="170"/>
        <v>68</v>
      </c>
      <c r="R1799">
        <f t="shared" si="171"/>
        <v>5472.5</v>
      </c>
      <c r="S1799" t="str">
        <f t="shared" si="172"/>
        <v>photography</v>
      </c>
      <c r="T1799" s="3" t="str">
        <f t="shared" si="173"/>
        <v>photobooks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8"/>
        <v>42404.118437499994</v>
      </c>
      <c r="K1800">
        <v>1449388233</v>
      </c>
      <c r="L1800" s="9">
        <f t="shared" si="169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12">
        <f t="shared" si="170"/>
        <v>14</v>
      </c>
      <c r="R1800">
        <f t="shared" si="171"/>
        <v>4468.5</v>
      </c>
      <c r="S1800" t="str">
        <f t="shared" si="172"/>
        <v>photography</v>
      </c>
      <c r="T1800" s="3" t="str">
        <f t="shared" si="173"/>
        <v>photobooks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8"/>
        <v>41954.676018518519</v>
      </c>
      <c r="K1801">
        <v>1414008808</v>
      </c>
      <c r="L1801" s="9">
        <f t="shared" si="169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12">
        <f t="shared" si="170"/>
        <v>2</v>
      </c>
      <c r="R1801">
        <f t="shared" si="171"/>
        <v>1125.915</v>
      </c>
      <c r="S1801" t="str">
        <f t="shared" si="172"/>
        <v>photography</v>
      </c>
      <c r="T1801" s="3" t="str">
        <f t="shared" si="173"/>
        <v>photobooks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8"/>
        <v>42653.397800925923</v>
      </c>
      <c r="K1802">
        <v>1473517970</v>
      </c>
      <c r="L1802" s="9">
        <f t="shared" si="169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12">
        <f t="shared" si="170"/>
        <v>20</v>
      </c>
      <c r="R1802">
        <f t="shared" si="171"/>
        <v>4764.915</v>
      </c>
      <c r="S1802" t="str">
        <f t="shared" si="172"/>
        <v>photography</v>
      </c>
      <c r="T1802" s="3" t="str">
        <f t="shared" si="173"/>
        <v>photobooks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8"/>
        <v>42353.298611111109</v>
      </c>
      <c r="K1803">
        <v>1447429868</v>
      </c>
      <c r="L1803" s="9">
        <f t="shared" si="169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12">
        <f t="shared" si="170"/>
        <v>14</v>
      </c>
      <c r="R1803">
        <f t="shared" si="171"/>
        <v>5907.5</v>
      </c>
      <c r="S1803" t="str">
        <f t="shared" si="172"/>
        <v>photography</v>
      </c>
      <c r="T1803" s="3" t="str">
        <f t="shared" si="173"/>
        <v>photobooks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8"/>
        <v>42182.707638888889</v>
      </c>
      <c r="K1804">
        <v>1433416830</v>
      </c>
      <c r="L1804" s="9">
        <f t="shared" si="169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12">
        <f t="shared" si="170"/>
        <v>48</v>
      </c>
      <c r="R1804">
        <f t="shared" si="171"/>
        <v>2026</v>
      </c>
      <c r="S1804" t="str">
        <f t="shared" si="172"/>
        <v>photography</v>
      </c>
      <c r="T1804" s="3" t="str">
        <f t="shared" si="173"/>
        <v>photobooks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8"/>
        <v>42048.863217592589</v>
      </c>
      <c r="K1805">
        <v>1421199782</v>
      </c>
      <c r="L1805" s="9">
        <f t="shared" si="169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12">
        <f t="shared" si="170"/>
        <v>31</v>
      </c>
      <c r="R1805">
        <f t="shared" si="171"/>
        <v>3543.5</v>
      </c>
      <c r="S1805" t="str">
        <f t="shared" si="172"/>
        <v>photography</v>
      </c>
      <c r="T1805" s="3" t="str">
        <f t="shared" si="173"/>
        <v>photobooks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8"/>
        <v>42322.511620370373</v>
      </c>
      <c r="K1806">
        <v>1444061804</v>
      </c>
      <c r="L1806" s="9">
        <f t="shared" si="169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12">
        <f t="shared" si="170"/>
        <v>35</v>
      </c>
      <c r="R1806">
        <f t="shared" si="171"/>
        <v>5421</v>
      </c>
      <c r="S1806" t="str">
        <f t="shared" si="172"/>
        <v>photography</v>
      </c>
      <c r="T1806" s="3" t="str">
        <f t="shared" si="173"/>
        <v>photobooks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8"/>
        <v>42279.541666666664</v>
      </c>
      <c r="K1807">
        <v>1441048658</v>
      </c>
      <c r="L1807" s="9">
        <f t="shared" si="169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12">
        <f t="shared" si="170"/>
        <v>36</v>
      </c>
      <c r="R1807">
        <f t="shared" si="171"/>
        <v>6821.5</v>
      </c>
      <c r="S1807" t="str">
        <f t="shared" si="172"/>
        <v>photography</v>
      </c>
      <c r="T1807" s="3" t="str">
        <f t="shared" si="173"/>
        <v>photobooks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8"/>
        <v>41912.429965277777</v>
      </c>
      <c r="K1808">
        <v>1409066349</v>
      </c>
      <c r="L1808" s="9">
        <f t="shared" si="169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12">
        <f t="shared" si="170"/>
        <v>3</v>
      </c>
      <c r="R1808">
        <f t="shared" si="171"/>
        <v>4391</v>
      </c>
      <c r="S1808" t="str">
        <f t="shared" si="172"/>
        <v>photography</v>
      </c>
      <c r="T1808" s="3" t="str">
        <f t="shared" si="173"/>
        <v>photobooks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8"/>
        <v>41909.860104166662</v>
      </c>
      <c r="K1809">
        <v>1409276313</v>
      </c>
      <c r="L1809" s="9">
        <f t="shared" si="169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12">
        <f t="shared" si="170"/>
        <v>11</v>
      </c>
      <c r="R1809">
        <f t="shared" si="171"/>
        <v>572</v>
      </c>
      <c r="S1809" t="str">
        <f t="shared" si="172"/>
        <v>photography</v>
      </c>
      <c r="T1809" s="3" t="str">
        <f t="shared" si="173"/>
        <v>photobooks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8"/>
        <v>42777.472569444442</v>
      </c>
      <c r="K1810">
        <v>1483806030</v>
      </c>
      <c r="L1810" s="9">
        <f t="shared" si="169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12">
        <f t="shared" si="170"/>
        <v>41</v>
      </c>
      <c r="R1810">
        <f t="shared" si="171"/>
        <v>6073.5</v>
      </c>
      <c r="S1810" t="str">
        <f t="shared" si="172"/>
        <v>photography</v>
      </c>
      <c r="T1810" s="3" t="str">
        <f t="shared" si="173"/>
        <v>photobooks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8"/>
        <v>42064.699525462966</v>
      </c>
      <c r="K1811">
        <v>1422222439</v>
      </c>
      <c r="L1811" s="9">
        <f t="shared" si="169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12">
        <f t="shared" si="170"/>
        <v>11</v>
      </c>
      <c r="R1811">
        <f t="shared" si="171"/>
        <v>5987</v>
      </c>
      <c r="S1811" t="str">
        <f t="shared" si="172"/>
        <v>photography</v>
      </c>
      <c r="T1811" s="3" t="str">
        <f t="shared" si="173"/>
        <v>photobooks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8"/>
        <v>41872.701689814814</v>
      </c>
      <c r="K1812">
        <v>1407621026</v>
      </c>
      <c r="L1812" s="9">
        <f t="shared" si="169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12">
        <f t="shared" si="170"/>
        <v>3</v>
      </c>
      <c r="R1812">
        <f t="shared" si="171"/>
        <v>197.5</v>
      </c>
      <c r="S1812" t="str">
        <f t="shared" si="172"/>
        <v>photography</v>
      </c>
      <c r="T1812" s="3" t="str">
        <f t="shared" si="173"/>
        <v>photobooks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8"/>
        <v>41935.958333333328</v>
      </c>
      <c r="K1813">
        <v>1408962270</v>
      </c>
      <c r="L1813" s="9">
        <f t="shared" si="169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12">
        <f t="shared" si="170"/>
        <v>0</v>
      </c>
      <c r="R1813">
        <f t="shared" si="171"/>
        <v>27.5</v>
      </c>
      <c r="S1813" t="str">
        <f t="shared" si="172"/>
        <v>photography</v>
      </c>
      <c r="T1813" s="3" t="str">
        <f t="shared" si="173"/>
        <v>photobooks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8"/>
        <v>42554.110370370363</v>
      </c>
      <c r="K1814">
        <v>1464939536</v>
      </c>
      <c r="L1814" s="9">
        <f t="shared" si="169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12">
        <f t="shared" si="170"/>
        <v>13</v>
      </c>
      <c r="R1814">
        <f t="shared" si="171"/>
        <v>452.5</v>
      </c>
      <c r="S1814" t="str">
        <f t="shared" si="172"/>
        <v>photography</v>
      </c>
      <c r="T1814" s="3" t="str">
        <f t="shared" si="173"/>
        <v>photobooks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8"/>
        <v>41859.68069444444</v>
      </c>
      <c r="K1815">
        <v>1404940812</v>
      </c>
      <c r="L1815" s="9">
        <f t="shared" si="169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12">
        <f t="shared" si="170"/>
        <v>0</v>
      </c>
      <c r="R1815">
        <f t="shared" si="171"/>
        <v>432.5</v>
      </c>
      <c r="S1815" t="str">
        <f t="shared" si="172"/>
        <v>photography</v>
      </c>
      <c r="T1815" s="3" t="str">
        <f t="shared" si="173"/>
        <v>photobooks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8"/>
        <v>42063.105740740742</v>
      </c>
      <c r="K1816">
        <v>1422516736</v>
      </c>
      <c r="L1816" s="9">
        <f t="shared" si="169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12">
        <f t="shared" si="170"/>
        <v>49</v>
      </c>
      <c r="R1816">
        <f t="shared" si="171"/>
        <v>2951</v>
      </c>
      <c r="S1816" t="str">
        <f t="shared" si="172"/>
        <v>photography</v>
      </c>
      <c r="T1816" s="3" t="str">
        <f t="shared" si="173"/>
        <v>photobooks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8"/>
        <v>42186.698344907403</v>
      </c>
      <c r="K1817">
        <v>1434577537</v>
      </c>
      <c r="L1817" s="9">
        <f t="shared" si="169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12">
        <f t="shared" si="170"/>
        <v>0</v>
      </c>
      <c r="R1817">
        <f t="shared" si="171"/>
        <v>2951</v>
      </c>
      <c r="S1817" t="str">
        <f t="shared" si="172"/>
        <v>photography</v>
      </c>
      <c r="T1817" s="3" t="str">
        <f t="shared" si="173"/>
        <v>photobooks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8"/>
        <v>42576.583333333336</v>
      </c>
      <c r="K1818">
        <v>1467061303</v>
      </c>
      <c r="L1818" s="9">
        <f t="shared" si="169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12">
        <f t="shared" si="170"/>
        <v>2</v>
      </c>
      <c r="R1818">
        <f t="shared" si="171"/>
        <v>254.5</v>
      </c>
      <c r="S1818" t="str">
        <f t="shared" si="172"/>
        <v>photography</v>
      </c>
      <c r="T1818" s="3" t="str">
        <f t="shared" si="173"/>
        <v>photobooks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8"/>
        <v>42765.082638888889</v>
      </c>
      <c r="K1819">
        <v>1480607607</v>
      </c>
      <c r="L1819" s="9">
        <f t="shared" si="169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12">
        <f t="shared" si="170"/>
        <v>52</v>
      </c>
      <c r="R1819">
        <f t="shared" si="171"/>
        <v>4964</v>
      </c>
      <c r="S1819" t="str">
        <f t="shared" si="172"/>
        <v>photography</v>
      </c>
      <c r="T1819" s="3" t="str">
        <f t="shared" si="173"/>
        <v>photobooks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8"/>
        <v>42096.984374999993</v>
      </c>
      <c r="K1820">
        <v>1425447450</v>
      </c>
      <c r="L1820" s="9">
        <f t="shared" si="169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12">
        <f t="shared" si="170"/>
        <v>0</v>
      </c>
      <c r="R1820">
        <f t="shared" si="171"/>
        <v>4709.5</v>
      </c>
      <c r="S1820" t="str">
        <f t="shared" si="172"/>
        <v>photography</v>
      </c>
      <c r="T1820" s="3" t="str">
        <f t="shared" si="173"/>
        <v>photobooks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8"/>
        <v>41850.543935185182</v>
      </c>
      <c r="K1821">
        <v>1404151396</v>
      </c>
      <c r="L1821" s="9">
        <f t="shared" si="169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12">
        <f t="shared" si="170"/>
        <v>2</v>
      </c>
      <c r="R1821">
        <f t="shared" si="171"/>
        <v>12.5</v>
      </c>
      <c r="S1821" t="str">
        <f t="shared" si="172"/>
        <v>photography</v>
      </c>
      <c r="T1821" s="3" t="str">
        <f t="shared" si="173"/>
        <v>photobooks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8"/>
        <v>42094.834374999999</v>
      </c>
      <c r="K1822">
        <v>1425261690</v>
      </c>
      <c r="L1822" s="9">
        <f t="shared" si="169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12">
        <f t="shared" si="170"/>
        <v>7</v>
      </c>
      <c r="R1822">
        <f t="shared" si="171"/>
        <v>866</v>
      </c>
      <c r="S1822" t="str">
        <f t="shared" si="172"/>
        <v>photography</v>
      </c>
      <c r="T1822" s="3" t="str">
        <f t="shared" si="173"/>
        <v>photobooks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8"/>
        <v>40971.110729166663</v>
      </c>
      <c r="K1823">
        <v>1326872367</v>
      </c>
      <c r="L1823" s="9">
        <f t="shared" si="169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12">
        <f t="shared" si="170"/>
        <v>135</v>
      </c>
      <c r="R1823">
        <f t="shared" si="171"/>
        <v>2539.625</v>
      </c>
      <c r="S1823" t="str">
        <f t="shared" si="172"/>
        <v>music</v>
      </c>
      <c r="T1823" s="3" t="str">
        <f t="shared" si="173"/>
        <v>rock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8"/>
        <v>41670.584027777775</v>
      </c>
      <c r="K1824">
        <v>1388084862</v>
      </c>
      <c r="L1824" s="9">
        <f t="shared" si="169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12">
        <f t="shared" si="170"/>
        <v>100</v>
      </c>
      <c r="R1824">
        <f t="shared" si="171"/>
        <v>1836.125</v>
      </c>
      <c r="S1824" t="str">
        <f t="shared" si="172"/>
        <v>music</v>
      </c>
      <c r="T1824" s="3" t="str">
        <f t="shared" si="173"/>
        <v>rock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8"/>
        <v>41206.47657407407</v>
      </c>
      <c r="K1825">
        <v>1348503976</v>
      </c>
      <c r="L1825" s="9">
        <f t="shared" si="169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12">
        <f t="shared" si="170"/>
        <v>116</v>
      </c>
      <c r="R1825">
        <f t="shared" si="171"/>
        <v>555.5</v>
      </c>
      <c r="S1825" t="str">
        <f t="shared" si="172"/>
        <v>music</v>
      </c>
      <c r="T1825" s="3" t="str">
        <f t="shared" si="173"/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8"/>
        <v>41646.880555555552</v>
      </c>
      <c r="K1826">
        <v>1387403967</v>
      </c>
      <c r="L1826" s="9">
        <f t="shared" si="169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12">
        <f t="shared" si="170"/>
        <v>100</v>
      </c>
      <c r="R1826">
        <f t="shared" si="171"/>
        <v>1906.5</v>
      </c>
      <c r="S1826" t="str">
        <f t="shared" si="172"/>
        <v>music</v>
      </c>
      <c r="T1826" s="3" t="str">
        <f t="shared" si="173"/>
        <v>rock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8"/>
        <v>41466.626192129625</v>
      </c>
      <c r="K1827">
        <v>1371585703</v>
      </c>
      <c r="L1827" s="9">
        <f t="shared" si="169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12">
        <f t="shared" si="170"/>
        <v>105</v>
      </c>
      <c r="R1827">
        <f t="shared" si="171"/>
        <v>2551.5</v>
      </c>
      <c r="S1827" t="str">
        <f t="shared" si="172"/>
        <v>music</v>
      </c>
      <c r="T1827" s="3" t="str">
        <f t="shared" si="173"/>
        <v>rock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8"/>
        <v>41687.715474537035</v>
      </c>
      <c r="K1828">
        <v>1390083017</v>
      </c>
      <c r="L1828" s="9">
        <f t="shared" si="169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12">
        <f t="shared" si="170"/>
        <v>101</v>
      </c>
      <c r="R1828">
        <f t="shared" si="171"/>
        <v>2060.5</v>
      </c>
      <c r="S1828" t="str">
        <f t="shared" si="172"/>
        <v>music</v>
      </c>
      <c r="T1828" s="3" t="str">
        <f t="shared" si="173"/>
        <v>rock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8"/>
        <v>40605.117604166662</v>
      </c>
      <c r="K1829">
        <v>1294818561</v>
      </c>
      <c r="L1829" s="9">
        <f t="shared" si="169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12">
        <f t="shared" si="170"/>
        <v>101</v>
      </c>
      <c r="R1829">
        <f t="shared" si="171"/>
        <v>5036.5</v>
      </c>
      <c r="S1829" t="str">
        <f t="shared" si="172"/>
        <v>music</v>
      </c>
      <c r="T1829" s="3" t="str">
        <f t="shared" si="173"/>
        <v>rock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8"/>
        <v>41768.708333333328</v>
      </c>
      <c r="K1830">
        <v>1396906530</v>
      </c>
      <c r="L1830" s="9">
        <f t="shared" si="169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12">
        <f t="shared" si="170"/>
        <v>100</v>
      </c>
      <c r="R1830">
        <f t="shared" si="171"/>
        <v>14042.5</v>
      </c>
      <c r="S1830" t="str">
        <f t="shared" si="172"/>
        <v>music</v>
      </c>
      <c r="T1830" s="3" t="str">
        <f t="shared" si="173"/>
        <v>rock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8"/>
        <v>40564.708333333328</v>
      </c>
      <c r="K1831">
        <v>1291428371</v>
      </c>
      <c r="L1831" s="9">
        <f t="shared" si="169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12">
        <f t="shared" si="170"/>
        <v>167</v>
      </c>
      <c r="R1831">
        <f t="shared" si="171"/>
        <v>11266.125</v>
      </c>
      <c r="S1831" t="str">
        <f t="shared" si="172"/>
        <v>music</v>
      </c>
      <c r="T1831" s="3" t="str">
        <f t="shared" si="173"/>
        <v>rock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8"/>
        <v>41694.475775462961</v>
      </c>
      <c r="K1832">
        <v>1390667107</v>
      </c>
      <c r="L1832" s="9">
        <f t="shared" si="169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12">
        <f t="shared" si="170"/>
        <v>102</v>
      </c>
      <c r="R1832">
        <f t="shared" si="171"/>
        <v>8865.125</v>
      </c>
      <c r="S1832" t="str">
        <f t="shared" si="172"/>
        <v>music</v>
      </c>
      <c r="T1832" s="3" t="str">
        <f t="shared" si="173"/>
        <v>rock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8"/>
        <v>41041.787766203699</v>
      </c>
      <c r="K1833">
        <v>1335570863</v>
      </c>
      <c r="L1833" s="9">
        <f t="shared" si="169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12">
        <f t="shared" si="170"/>
        <v>103</v>
      </c>
      <c r="R1833">
        <f t="shared" si="171"/>
        <v>8130</v>
      </c>
      <c r="S1833" t="str">
        <f t="shared" si="172"/>
        <v>music</v>
      </c>
      <c r="T1833" s="3" t="str">
        <f t="shared" si="173"/>
        <v>rock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8"/>
        <v>40606.331331018519</v>
      </c>
      <c r="K1834">
        <v>1296651427</v>
      </c>
      <c r="L1834" s="9">
        <f t="shared" si="169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12">
        <f t="shared" si="170"/>
        <v>143</v>
      </c>
      <c r="R1834">
        <f t="shared" si="171"/>
        <v>765</v>
      </c>
      <c r="S1834" t="str">
        <f t="shared" si="172"/>
        <v>music</v>
      </c>
      <c r="T1834" s="3" t="str">
        <f t="shared" si="173"/>
        <v>rock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8"/>
        <v>41335.124305555553</v>
      </c>
      <c r="K1835">
        <v>1359421403</v>
      </c>
      <c r="L1835" s="9">
        <f t="shared" si="169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12">
        <f t="shared" si="170"/>
        <v>263</v>
      </c>
      <c r="R1835">
        <f t="shared" si="171"/>
        <v>775</v>
      </c>
      <c r="S1835" t="str">
        <f t="shared" si="172"/>
        <v>music</v>
      </c>
      <c r="T1835" s="3" t="str">
        <f t="shared" si="173"/>
        <v>rock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8"/>
        <v>42028.755729166667</v>
      </c>
      <c r="K1836">
        <v>1418684895</v>
      </c>
      <c r="L1836" s="9">
        <f t="shared" si="169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12">
        <f t="shared" si="170"/>
        <v>118</v>
      </c>
      <c r="R1836">
        <f t="shared" si="171"/>
        <v>6427.5</v>
      </c>
      <c r="S1836" t="str">
        <f t="shared" si="172"/>
        <v>music</v>
      </c>
      <c r="T1836" s="3" t="str">
        <f t="shared" si="173"/>
        <v>rock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8"/>
        <v>42460.452210648145</v>
      </c>
      <c r="K1837">
        <v>1456851071</v>
      </c>
      <c r="L1837" s="9">
        <f t="shared" si="169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12">
        <f t="shared" si="170"/>
        <v>104</v>
      </c>
      <c r="R1837">
        <f t="shared" si="171"/>
        <v>6162.5</v>
      </c>
      <c r="S1837" t="str">
        <f t="shared" si="172"/>
        <v>music</v>
      </c>
      <c r="T1837" s="3" t="str">
        <f t="shared" si="173"/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8"/>
        <v>41322.601030092592</v>
      </c>
      <c r="K1838">
        <v>1359660329</v>
      </c>
      <c r="L1838" s="9">
        <f t="shared" si="169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12">
        <f t="shared" si="170"/>
        <v>200</v>
      </c>
      <c r="R1838">
        <f t="shared" si="171"/>
        <v>5268.5</v>
      </c>
      <c r="S1838" t="str">
        <f t="shared" si="172"/>
        <v>music</v>
      </c>
      <c r="T1838" s="3" t="str">
        <f t="shared" si="173"/>
        <v>rock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8"/>
        <v>40985.797858796293</v>
      </c>
      <c r="K1839">
        <v>1326848935</v>
      </c>
      <c r="L1839" s="9">
        <f t="shared" si="169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12">
        <f t="shared" si="170"/>
        <v>307</v>
      </c>
      <c r="R1839">
        <f t="shared" si="171"/>
        <v>5929</v>
      </c>
      <c r="S1839" t="str">
        <f t="shared" si="172"/>
        <v>music</v>
      </c>
      <c r="T1839" s="3" t="str">
        <f t="shared" si="173"/>
        <v>rock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8"/>
        <v>40816.916666666664</v>
      </c>
      <c r="K1840">
        <v>1314989557</v>
      </c>
      <c r="L1840" s="9">
        <f t="shared" si="169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12">
        <f t="shared" si="170"/>
        <v>100</v>
      </c>
      <c r="R1840">
        <f t="shared" si="171"/>
        <v>1421.2449999999999</v>
      </c>
      <c r="S1840" t="str">
        <f t="shared" si="172"/>
        <v>music</v>
      </c>
      <c r="T1840" s="3" t="str">
        <f t="shared" si="173"/>
        <v>rock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8"/>
        <v>42644.513680555552</v>
      </c>
      <c r="K1841">
        <v>1472750382</v>
      </c>
      <c r="L1841" s="9">
        <f t="shared" si="169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12">
        <f t="shared" si="170"/>
        <v>205</v>
      </c>
      <c r="R1841">
        <f t="shared" si="171"/>
        <v>1527.2449999999999</v>
      </c>
      <c r="S1841" t="str">
        <f t="shared" si="172"/>
        <v>music</v>
      </c>
      <c r="T1841" s="3" t="str">
        <f t="shared" si="173"/>
        <v>rock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8"/>
        <v>41400.999305555553</v>
      </c>
      <c r="K1842">
        <v>1366251510</v>
      </c>
      <c r="L1842" s="9">
        <f t="shared" si="169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12">
        <f t="shared" si="170"/>
        <v>109</v>
      </c>
      <c r="R1842">
        <f t="shared" si="171"/>
        <v>1516.5</v>
      </c>
      <c r="S1842" t="str">
        <f t="shared" si="172"/>
        <v>music</v>
      </c>
      <c r="T1842" s="3" t="str">
        <f t="shared" si="173"/>
        <v>rock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8"/>
        <v>41778.999305555553</v>
      </c>
      <c r="K1843">
        <v>1397679445</v>
      </c>
      <c r="L1843" s="9">
        <f t="shared" si="169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12">
        <f t="shared" si="170"/>
        <v>102</v>
      </c>
      <c r="R1843">
        <f t="shared" si="171"/>
        <v>1507.5</v>
      </c>
      <c r="S1843" t="str">
        <f t="shared" si="172"/>
        <v>music</v>
      </c>
      <c r="T1843" s="3" t="str">
        <f t="shared" si="173"/>
        <v>rock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8"/>
        <v>42065.040972222218</v>
      </c>
      <c r="K1844">
        <v>1422371381</v>
      </c>
      <c r="L1844" s="9">
        <f t="shared" si="169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12">
        <f t="shared" si="170"/>
        <v>125</v>
      </c>
      <c r="R1844">
        <f t="shared" si="171"/>
        <v>2270</v>
      </c>
      <c r="S1844" t="str">
        <f t="shared" si="172"/>
        <v>music</v>
      </c>
      <c r="T1844" s="3" t="str">
        <f t="shared" si="173"/>
        <v>rock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8"/>
        <v>40594.786504629628</v>
      </c>
      <c r="K1845">
        <v>1295653954</v>
      </c>
      <c r="L1845" s="9">
        <f t="shared" si="169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12">
        <f t="shared" si="170"/>
        <v>124</v>
      </c>
      <c r="R1845">
        <f t="shared" si="171"/>
        <v>7452.8050000000003</v>
      </c>
      <c r="S1845" t="str">
        <f t="shared" si="172"/>
        <v>music</v>
      </c>
      <c r="T1845" s="3" t="str">
        <f t="shared" si="173"/>
        <v>rock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8"/>
        <v>40704.916666666664</v>
      </c>
      <c r="K1846">
        <v>1304464914</v>
      </c>
      <c r="L1846" s="9">
        <f t="shared" si="169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12">
        <f t="shared" si="170"/>
        <v>101</v>
      </c>
      <c r="R1846">
        <f t="shared" si="171"/>
        <v>6960.8050000000003</v>
      </c>
      <c r="S1846" t="str">
        <f t="shared" si="172"/>
        <v>music</v>
      </c>
      <c r="T1846" s="3" t="str">
        <f t="shared" si="173"/>
        <v>rock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8"/>
        <v>42537.996527777774</v>
      </c>
      <c r="K1847">
        <v>1464854398</v>
      </c>
      <c r="L1847" s="9">
        <f t="shared" si="169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12">
        <f t="shared" si="170"/>
        <v>100</v>
      </c>
      <c r="R1847">
        <f t="shared" si="171"/>
        <v>1260.5</v>
      </c>
      <c r="S1847" t="str">
        <f t="shared" si="172"/>
        <v>music</v>
      </c>
      <c r="T1847" s="3" t="str">
        <f t="shared" si="173"/>
        <v>rock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8"/>
        <v>41258.441863425927</v>
      </c>
      <c r="K1848">
        <v>1352993777</v>
      </c>
      <c r="L1848" s="9">
        <f t="shared" si="169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12">
        <f t="shared" si="170"/>
        <v>138</v>
      </c>
      <c r="R1848">
        <f t="shared" si="171"/>
        <v>10844.5</v>
      </c>
      <c r="S1848" t="str">
        <f t="shared" si="172"/>
        <v>music</v>
      </c>
      <c r="T1848" s="3" t="str">
        <f t="shared" si="173"/>
        <v>rock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8"/>
        <v>42115.028148148143</v>
      </c>
      <c r="K1849">
        <v>1427780432</v>
      </c>
      <c r="L1849" s="9">
        <f t="shared" si="169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12">
        <f t="shared" si="170"/>
        <v>121</v>
      </c>
      <c r="R1849">
        <f t="shared" si="171"/>
        <v>11855.5</v>
      </c>
      <c r="S1849" t="str">
        <f t="shared" si="172"/>
        <v>music</v>
      </c>
      <c r="T1849" s="3" t="str">
        <f t="shared" si="173"/>
        <v>rock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8"/>
        <v>40755.082638888889</v>
      </c>
      <c r="K1850">
        <v>1306608888</v>
      </c>
      <c r="L1850" s="9">
        <f t="shared" si="169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12">
        <f t="shared" si="170"/>
        <v>107</v>
      </c>
      <c r="R1850">
        <f t="shared" si="171"/>
        <v>3121.5</v>
      </c>
      <c r="S1850" t="str">
        <f t="shared" si="172"/>
        <v>music</v>
      </c>
      <c r="T1850" s="3" t="str">
        <f t="shared" si="173"/>
        <v>rock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8"/>
        <v>41199.637256944443</v>
      </c>
      <c r="K1851">
        <v>1347913059</v>
      </c>
      <c r="L1851" s="9">
        <f t="shared" si="169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12">
        <f t="shared" si="170"/>
        <v>100</v>
      </c>
      <c r="R1851">
        <f t="shared" si="171"/>
        <v>1761</v>
      </c>
      <c r="S1851" t="str">
        <f t="shared" si="172"/>
        <v>music</v>
      </c>
      <c r="T1851" s="3" t="str">
        <f t="shared" si="173"/>
        <v>rock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8"/>
        <v>41830.751157407409</v>
      </c>
      <c r="K1852">
        <v>1402441300</v>
      </c>
      <c r="L1852" s="9">
        <f t="shared" si="169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12">
        <f t="shared" si="170"/>
        <v>102</v>
      </c>
      <c r="R1852">
        <f t="shared" si="171"/>
        <v>4719</v>
      </c>
      <c r="S1852" t="str">
        <f t="shared" si="172"/>
        <v>music</v>
      </c>
      <c r="T1852" s="3" t="str">
        <f t="shared" si="173"/>
        <v>rock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8"/>
        <v>41847.833333333328</v>
      </c>
      <c r="K1853">
        <v>1404769538</v>
      </c>
      <c r="L1853" s="9">
        <f t="shared" si="169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12">
        <f t="shared" si="170"/>
        <v>100</v>
      </c>
      <c r="R1853">
        <f t="shared" si="171"/>
        <v>5219</v>
      </c>
      <c r="S1853" t="str">
        <f t="shared" si="172"/>
        <v>music</v>
      </c>
      <c r="T1853" s="3" t="str">
        <f t="shared" si="173"/>
        <v>rock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8"/>
        <v>42118.791666666664</v>
      </c>
      <c r="K1854">
        <v>1426703452</v>
      </c>
      <c r="L1854" s="9">
        <f t="shared" si="169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12">
        <f t="shared" si="170"/>
        <v>117</v>
      </c>
      <c r="R1854">
        <f t="shared" si="171"/>
        <v>9423</v>
      </c>
      <c r="S1854" t="str">
        <f t="shared" si="172"/>
        <v>music</v>
      </c>
      <c r="T1854" s="3" t="str">
        <f t="shared" si="173"/>
        <v>rock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8"/>
        <v>41226.893715277773</v>
      </c>
      <c r="K1855">
        <v>1348536417</v>
      </c>
      <c r="L1855" s="9">
        <f t="shared" si="169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12">
        <f t="shared" si="170"/>
        <v>102</v>
      </c>
      <c r="R1855">
        <f t="shared" si="171"/>
        <v>9180</v>
      </c>
      <c r="S1855" t="str">
        <f t="shared" si="172"/>
        <v>music</v>
      </c>
      <c r="T1855" s="3" t="str">
        <f t="shared" si="173"/>
        <v>rock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8"/>
        <v>41417.812928240739</v>
      </c>
      <c r="K1856">
        <v>1366763437</v>
      </c>
      <c r="L1856" s="9">
        <f t="shared" si="169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12">
        <f t="shared" si="170"/>
        <v>102</v>
      </c>
      <c r="R1856">
        <f t="shared" si="171"/>
        <v>8066.7749999999996</v>
      </c>
      <c r="S1856" t="str">
        <f t="shared" si="172"/>
        <v>music</v>
      </c>
      <c r="T1856" s="3" t="str">
        <f t="shared" si="173"/>
        <v>rock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8"/>
        <v>41645.330324074072</v>
      </c>
      <c r="K1857">
        <v>1385124940</v>
      </c>
      <c r="L1857" s="9">
        <f t="shared" si="169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12">
        <f t="shared" si="170"/>
        <v>154</v>
      </c>
      <c r="R1857">
        <f t="shared" si="171"/>
        <v>14399.355</v>
      </c>
      <c r="S1857" t="str">
        <f t="shared" si="172"/>
        <v>music</v>
      </c>
      <c r="T1857" s="3" t="str">
        <f t="shared" si="173"/>
        <v>rock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8"/>
        <v>41838.64666666666</v>
      </c>
      <c r="K1858">
        <v>1403901072</v>
      </c>
      <c r="L1858" s="9">
        <f t="shared" si="169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12">
        <f t="shared" si="170"/>
        <v>101</v>
      </c>
      <c r="R1858">
        <f t="shared" si="171"/>
        <v>7752.58</v>
      </c>
      <c r="S1858" t="str">
        <f t="shared" si="172"/>
        <v>music</v>
      </c>
      <c r="T1858" s="3" t="str">
        <f t="shared" si="173"/>
        <v>rock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4">(I1859/86400)+25569+(-5/24)</f>
        <v>41894.560335648144</v>
      </c>
      <c r="K1859">
        <v>1407954413</v>
      </c>
      <c r="L1859" s="9">
        <f t="shared" ref="L1859:L1922" si="175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12">
        <f t="shared" ref="Q1859:Q1922" si="176">ROUND(E1859/D1859*100,0)</f>
        <v>100</v>
      </c>
      <c r="R1859">
        <f t="shared" ref="R1859:R1922" si="177">AVERAGE(E1858:E1859)</f>
        <v>2512.5</v>
      </c>
      <c r="S1859" t="str">
        <f t="shared" ref="S1859:S1922" si="178">LEFT(P1859,FIND("/",P1859)-1)</f>
        <v>music</v>
      </c>
      <c r="T1859" s="3" t="str">
        <f t="shared" ref="T1859:T1922" si="179">RIGHT(P1859,LEN(P1859)-FIND("/",P1859))</f>
        <v>rock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4"/>
        <v>40893.033807870372</v>
      </c>
      <c r="K1860">
        <v>1318826921</v>
      </c>
      <c r="L1860" s="9">
        <f t="shared" si="175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12">
        <f t="shared" si="176"/>
        <v>109</v>
      </c>
      <c r="R1860">
        <f t="shared" si="177"/>
        <v>4520.7749999999996</v>
      </c>
      <c r="S1860" t="str">
        <f t="shared" si="178"/>
        <v>music</v>
      </c>
      <c r="T1860" s="3" t="str">
        <f t="shared" si="179"/>
        <v>rock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4"/>
        <v>40808.561678240738</v>
      </c>
      <c r="K1861">
        <v>1314124129</v>
      </c>
      <c r="L1861" s="9">
        <f t="shared" si="175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12">
        <f t="shared" si="176"/>
        <v>132</v>
      </c>
      <c r="R1861">
        <f t="shared" si="177"/>
        <v>4998.2749999999996</v>
      </c>
      <c r="S1861" t="str">
        <f t="shared" si="178"/>
        <v>music</v>
      </c>
      <c r="T1861" s="3" t="str">
        <f t="shared" si="179"/>
        <v>rock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4"/>
        <v>41676.500972222224</v>
      </c>
      <c r="K1862">
        <v>1389891684</v>
      </c>
      <c r="L1862" s="9">
        <f t="shared" si="175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12">
        <f t="shared" si="176"/>
        <v>133</v>
      </c>
      <c r="R1862">
        <f t="shared" si="177"/>
        <v>2478</v>
      </c>
      <c r="S1862" t="str">
        <f t="shared" si="178"/>
        <v>music</v>
      </c>
      <c r="T1862" s="3" t="str">
        <f t="shared" si="179"/>
        <v>rock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4"/>
        <v>42030.091909722221</v>
      </c>
      <c r="K1863">
        <v>1419664341</v>
      </c>
      <c r="L1863" s="9">
        <f t="shared" si="175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12">
        <f t="shared" si="176"/>
        <v>0</v>
      </c>
      <c r="R1863">
        <f t="shared" si="177"/>
        <v>500.5</v>
      </c>
      <c r="S1863" t="str">
        <f t="shared" si="178"/>
        <v>games</v>
      </c>
      <c r="T1863" s="3" t="str">
        <f t="shared" si="179"/>
        <v>mobile games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4"/>
        <v>42802.104166666664</v>
      </c>
      <c r="K1864">
        <v>1484912974</v>
      </c>
      <c r="L1864" s="9">
        <f t="shared" si="175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12">
        <f t="shared" si="176"/>
        <v>8</v>
      </c>
      <c r="R1864">
        <f t="shared" si="177"/>
        <v>727.5</v>
      </c>
      <c r="S1864" t="str">
        <f t="shared" si="178"/>
        <v>games</v>
      </c>
      <c r="T1864" s="3" t="str">
        <f t="shared" si="179"/>
        <v>mobile games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4"/>
        <v>41802.588946759257</v>
      </c>
      <c r="K1865">
        <v>1400008085</v>
      </c>
      <c r="L1865" s="9">
        <f t="shared" si="175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12">
        <f t="shared" si="176"/>
        <v>0</v>
      </c>
      <c r="R1865">
        <f t="shared" si="177"/>
        <v>732.5</v>
      </c>
      <c r="S1865" t="str">
        <f t="shared" si="178"/>
        <v>games</v>
      </c>
      <c r="T1865" s="3" t="str">
        <f t="shared" si="179"/>
        <v>mobile games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4"/>
        <v>41763.508101851847</v>
      </c>
      <c r="K1866">
        <v>1396631500</v>
      </c>
      <c r="L1866" s="9">
        <f t="shared" si="175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12">
        <f t="shared" si="176"/>
        <v>43</v>
      </c>
      <c r="R1866">
        <f t="shared" si="177"/>
        <v>1399</v>
      </c>
      <c r="S1866" t="str">
        <f t="shared" si="178"/>
        <v>games</v>
      </c>
      <c r="T1866" s="3" t="str">
        <f t="shared" si="179"/>
        <v>mobile games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4"/>
        <v>42680.200775462959</v>
      </c>
      <c r="K1867">
        <v>1475398147</v>
      </c>
      <c r="L1867" s="9">
        <f t="shared" si="175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12">
        <f t="shared" si="176"/>
        <v>0</v>
      </c>
      <c r="R1867">
        <f t="shared" si="177"/>
        <v>1396</v>
      </c>
      <c r="S1867" t="str">
        <f t="shared" si="178"/>
        <v>games</v>
      </c>
      <c r="T1867" s="3" t="str">
        <f t="shared" si="179"/>
        <v>mobile games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4"/>
        <v>42794.958333333336</v>
      </c>
      <c r="K1868">
        <v>1483768497</v>
      </c>
      <c r="L1868" s="9">
        <f t="shared" si="175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12">
        <f t="shared" si="176"/>
        <v>1</v>
      </c>
      <c r="R1868">
        <f t="shared" si="177"/>
        <v>64.5</v>
      </c>
      <c r="S1868" t="str">
        <f t="shared" si="178"/>
        <v>games</v>
      </c>
      <c r="T1868" s="3" t="str">
        <f t="shared" si="179"/>
        <v>mobile games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4"/>
        <v>42679.716574074067</v>
      </c>
      <c r="K1869">
        <v>1475791912</v>
      </c>
      <c r="L1869" s="9">
        <f t="shared" si="175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12">
        <f t="shared" si="176"/>
        <v>0</v>
      </c>
      <c r="R1869">
        <f t="shared" si="177"/>
        <v>67.5</v>
      </c>
      <c r="S1869" t="str">
        <f t="shared" si="178"/>
        <v>games</v>
      </c>
      <c r="T1869" s="3" t="str">
        <f t="shared" si="179"/>
        <v>mobile games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4"/>
        <v>42353.124305555553</v>
      </c>
      <c r="K1870">
        <v>1448044925</v>
      </c>
      <c r="L1870" s="9">
        <f t="shared" si="175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12">
        <f t="shared" si="176"/>
        <v>5</v>
      </c>
      <c r="R1870">
        <f t="shared" si="177"/>
        <v>613.5</v>
      </c>
      <c r="S1870" t="str">
        <f t="shared" si="178"/>
        <v>games</v>
      </c>
      <c r="T1870" s="3" t="str">
        <f t="shared" si="179"/>
        <v>mobile games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4"/>
        <v>42738.794548611106</v>
      </c>
      <c r="K1871">
        <v>1480896249</v>
      </c>
      <c r="L1871" s="9">
        <f t="shared" si="175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12">
        <f t="shared" si="176"/>
        <v>0</v>
      </c>
      <c r="R1871">
        <f t="shared" si="177"/>
        <v>608.5</v>
      </c>
      <c r="S1871" t="str">
        <f t="shared" si="178"/>
        <v>games</v>
      </c>
      <c r="T1871" s="3" t="str">
        <f t="shared" si="179"/>
        <v>mobile games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4"/>
        <v>42399.970138888886</v>
      </c>
      <c r="K1872">
        <v>1451723535</v>
      </c>
      <c r="L1872" s="9">
        <f t="shared" si="175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12">
        <f t="shared" si="176"/>
        <v>10</v>
      </c>
      <c r="R1872">
        <f t="shared" si="177"/>
        <v>180.5</v>
      </c>
      <c r="S1872" t="str">
        <f t="shared" si="178"/>
        <v>games</v>
      </c>
      <c r="T1872" s="3" t="str">
        <f t="shared" si="179"/>
        <v>mobile games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4"/>
        <v>41963.616909722223</v>
      </c>
      <c r="K1873">
        <v>1413053301</v>
      </c>
      <c r="L1873" s="9">
        <f t="shared" si="175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12">
        <f t="shared" si="176"/>
        <v>72</v>
      </c>
      <c r="R1873">
        <f t="shared" si="177"/>
        <v>2513.5</v>
      </c>
      <c r="S1873" t="str">
        <f t="shared" si="178"/>
        <v>games</v>
      </c>
      <c r="T1873" s="3" t="str">
        <f t="shared" si="179"/>
        <v>mobile games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4"/>
        <v>42184.921319444438</v>
      </c>
      <c r="K1874">
        <v>1433041602</v>
      </c>
      <c r="L1874" s="9">
        <f t="shared" si="175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12">
        <f t="shared" si="176"/>
        <v>1</v>
      </c>
      <c r="R1874">
        <f t="shared" si="177"/>
        <v>2439</v>
      </c>
      <c r="S1874" t="str">
        <f t="shared" si="178"/>
        <v>games</v>
      </c>
      <c r="T1874" s="3" t="str">
        <f t="shared" si="179"/>
        <v>mobile games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4"/>
        <v>42193.489583333336</v>
      </c>
      <c r="K1875">
        <v>1433861210</v>
      </c>
      <c r="L1875" s="9">
        <f t="shared" si="175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12">
        <f t="shared" si="176"/>
        <v>0</v>
      </c>
      <c r="R1875">
        <f t="shared" si="177"/>
        <v>124</v>
      </c>
      <c r="S1875" t="str">
        <f t="shared" si="178"/>
        <v>games</v>
      </c>
      <c r="T1875" s="3" t="str">
        <f t="shared" si="179"/>
        <v>mobile games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4"/>
        <v>42549.760798611103</v>
      </c>
      <c r="K1876">
        <v>1465427733</v>
      </c>
      <c r="L1876" s="9">
        <f t="shared" si="175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12">
        <f t="shared" si="176"/>
        <v>0</v>
      </c>
      <c r="R1876">
        <f t="shared" si="177"/>
        <v>31</v>
      </c>
      <c r="S1876" t="str">
        <f t="shared" si="178"/>
        <v>games</v>
      </c>
      <c r="T1876" s="3" t="str">
        <f t="shared" si="179"/>
        <v>mobile games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4"/>
        <v>42588.691064814811</v>
      </c>
      <c r="K1877">
        <v>1465335308</v>
      </c>
      <c r="L1877" s="9">
        <f t="shared" si="175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12">
        <f t="shared" si="176"/>
        <v>1</v>
      </c>
      <c r="R1877">
        <f t="shared" si="177"/>
        <v>38.5</v>
      </c>
      <c r="S1877" t="str">
        <f t="shared" si="178"/>
        <v>games</v>
      </c>
      <c r="T1877" s="3" t="str">
        <f t="shared" si="179"/>
        <v>mobile games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4"/>
        <v>41806.07644675926</v>
      </c>
      <c r="K1878">
        <v>1400309405</v>
      </c>
      <c r="L1878" s="9">
        <f t="shared" si="175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12">
        <f t="shared" si="176"/>
        <v>0</v>
      </c>
      <c r="R1878">
        <f t="shared" si="177"/>
        <v>25.5</v>
      </c>
      <c r="S1878" t="str">
        <f t="shared" si="178"/>
        <v>games</v>
      </c>
      <c r="T1878" s="3" t="str">
        <f t="shared" si="179"/>
        <v>mobile games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4"/>
        <v>42063.820891203701</v>
      </c>
      <c r="K1879">
        <v>1422664925</v>
      </c>
      <c r="L1879" s="9">
        <f t="shared" si="175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12">
        <f t="shared" si="176"/>
        <v>0</v>
      </c>
      <c r="R1879">
        <f t="shared" si="177"/>
        <v>0</v>
      </c>
      <c r="S1879" t="str">
        <f t="shared" si="178"/>
        <v>games</v>
      </c>
      <c r="T1879" s="3" t="str">
        <f t="shared" si="179"/>
        <v>mobile games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4"/>
        <v>41802.800405092588</v>
      </c>
      <c r="K1880">
        <v>1400026355</v>
      </c>
      <c r="L1880" s="9">
        <f t="shared" si="175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12">
        <f t="shared" si="176"/>
        <v>0</v>
      </c>
      <c r="R1880">
        <f t="shared" si="177"/>
        <v>0</v>
      </c>
      <c r="S1880" t="str">
        <f t="shared" si="178"/>
        <v>games</v>
      </c>
      <c r="T1880" s="3" t="str">
        <f t="shared" si="179"/>
        <v>mobile games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4"/>
        <v>42443.399641203701</v>
      </c>
      <c r="K1881">
        <v>1455377729</v>
      </c>
      <c r="L1881" s="9">
        <f t="shared" si="175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12">
        <f t="shared" si="176"/>
        <v>0</v>
      </c>
      <c r="R1881">
        <f t="shared" si="177"/>
        <v>3</v>
      </c>
      <c r="S1881" t="str">
        <f t="shared" si="178"/>
        <v>games</v>
      </c>
      <c r="T1881" s="3" t="str">
        <f t="shared" si="179"/>
        <v>mobile games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4"/>
        <v>42459.31689814815</v>
      </c>
      <c r="K1882">
        <v>1456839380</v>
      </c>
      <c r="L1882" s="9">
        <f t="shared" si="175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12">
        <f t="shared" si="176"/>
        <v>20</v>
      </c>
      <c r="R1882">
        <f t="shared" si="177"/>
        <v>505</v>
      </c>
      <c r="S1882" t="str">
        <f t="shared" si="178"/>
        <v>games</v>
      </c>
      <c r="T1882" s="3" t="str">
        <f t="shared" si="179"/>
        <v>mobile games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4"/>
        <v>42072.902650462966</v>
      </c>
      <c r="K1883">
        <v>1423366789</v>
      </c>
      <c r="L1883" s="9">
        <f t="shared" si="175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12">
        <f t="shared" si="176"/>
        <v>173</v>
      </c>
      <c r="R1883">
        <f t="shared" si="177"/>
        <v>2228.8450000000003</v>
      </c>
      <c r="S1883" t="str">
        <f t="shared" si="178"/>
        <v>music</v>
      </c>
      <c r="T1883" s="3" t="str">
        <f t="shared" si="179"/>
        <v>indie rock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4"/>
        <v>41100.783333333333</v>
      </c>
      <c r="K1884">
        <v>1339109212</v>
      </c>
      <c r="L1884" s="9">
        <f t="shared" si="175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12">
        <f t="shared" si="176"/>
        <v>101</v>
      </c>
      <c r="R1884">
        <f t="shared" si="177"/>
        <v>3416.8450000000003</v>
      </c>
      <c r="S1884" t="str">
        <f t="shared" si="178"/>
        <v>music</v>
      </c>
      <c r="T1884" s="3" t="str">
        <f t="shared" si="179"/>
        <v>indie rock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4"/>
        <v>41007.698009259257</v>
      </c>
      <c r="K1885">
        <v>1331333108</v>
      </c>
      <c r="L1885" s="9">
        <f t="shared" si="175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12">
        <f t="shared" si="176"/>
        <v>105</v>
      </c>
      <c r="R1885">
        <f t="shared" si="177"/>
        <v>2213.5</v>
      </c>
      <c r="S1885" t="str">
        <f t="shared" si="178"/>
        <v>music</v>
      </c>
      <c r="T1885" s="3" t="str">
        <f t="shared" si="179"/>
        <v>indie rock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4"/>
        <v>41240.291666666664</v>
      </c>
      <c r="K1886">
        <v>1350967535</v>
      </c>
      <c r="L1886" s="9">
        <f t="shared" si="175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12">
        <f t="shared" si="176"/>
        <v>135</v>
      </c>
      <c r="R1886">
        <f t="shared" si="177"/>
        <v>1199</v>
      </c>
      <c r="S1886" t="str">
        <f t="shared" si="178"/>
        <v>music</v>
      </c>
      <c r="T1886" s="3" t="str">
        <f t="shared" si="179"/>
        <v>indie rock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4"/>
        <v>41131.708333333328</v>
      </c>
      <c r="K1887">
        <v>1341800110</v>
      </c>
      <c r="L1887" s="9">
        <f t="shared" si="175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12">
        <f t="shared" si="176"/>
        <v>116</v>
      </c>
      <c r="R1887">
        <f t="shared" si="177"/>
        <v>3336.5</v>
      </c>
      <c r="S1887" t="str">
        <f t="shared" si="178"/>
        <v>music</v>
      </c>
      <c r="T1887" s="3" t="str">
        <f t="shared" si="179"/>
        <v>indie rock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4"/>
        <v>41955.740023148144</v>
      </c>
      <c r="K1888">
        <v>1413236738</v>
      </c>
      <c r="L1888" s="9">
        <f t="shared" si="175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12">
        <f t="shared" si="176"/>
        <v>102</v>
      </c>
      <c r="R1888">
        <f t="shared" si="177"/>
        <v>3273.5</v>
      </c>
      <c r="S1888" t="str">
        <f t="shared" si="178"/>
        <v>music</v>
      </c>
      <c r="T1888" s="3" t="str">
        <f t="shared" si="179"/>
        <v>indie rock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4"/>
        <v>42341.687499999993</v>
      </c>
      <c r="K1889">
        <v>1447614732</v>
      </c>
      <c r="L1889" s="9">
        <f t="shared" si="175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12">
        <f t="shared" si="176"/>
        <v>111</v>
      </c>
      <c r="R1889">
        <f t="shared" si="177"/>
        <v>2280</v>
      </c>
      <c r="S1889" t="str">
        <f t="shared" si="178"/>
        <v>music</v>
      </c>
      <c r="T1889" s="3" t="str">
        <f t="shared" si="179"/>
        <v>indie rock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4"/>
        <v>40329.999305555553</v>
      </c>
      <c r="K1890">
        <v>1272692732</v>
      </c>
      <c r="L1890" s="9">
        <f t="shared" si="175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12">
        <f t="shared" si="176"/>
        <v>166</v>
      </c>
      <c r="R1890">
        <f t="shared" si="177"/>
        <v>3743.5</v>
      </c>
      <c r="S1890" t="str">
        <f t="shared" si="178"/>
        <v>music</v>
      </c>
      <c r="T1890" s="3" t="str">
        <f t="shared" si="179"/>
        <v>indie rock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4"/>
        <v>41344.543356481481</v>
      </c>
      <c r="K1891">
        <v>1359140546</v>
      </c>
      <c r="L1891" s="9">
        <f t="shared" si="175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12">
        <f t="shared" si="176"/>
        <v>107</v>
      </c>
      <c r="R1891">
        <f t="shared" si="177"/>
        <v>3142</v>
      </c>
      <c r="S1891" t="str">
        <f t="shared" si="178"/>
        <v>music</v>
      </c>
      <c r="T1891" s="3" t="str">
        <f t="shared" si="179"/>
        <v>indie rock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4"/>
        <v>41258.577870370369</v>
      </c>
      <c r="K1892">
        <v>1353005528</v>
      </c>
      <c r="L1892" s="9">
        <f t="shared" si="175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12">
        <f t="shared" si="176"/>
        <v>145</v>
      </c>
      <c r="R1892">
        <f t="shared" si="177"/>
        <v>9741.0650000000005</v>
      </c>
      <c r="S1892" t="str">
        <f t="shared" si="178"/>
        <v>music</v>
      </c>
      <c r="T1892" s="3" t="str">
        <f t="shared" si="179"/>
        <v>indie rock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4"/>
        <v>40381.041666666664</v>
      </c>
      <c r="K1893">
        <v>1275851354</v>
      </c>
      <c r="L1893" s="9">
        <f t="shared" si="175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12">
        <f t="shared" si="176"/>
        <v>106</v>
      </c>
      <c r="R1893">
        <f t="shared" si="177"/>
        <v>13952.565000000001</v>
      </c>
      <c r="S1893" t="str">
        <f t="shared" si="178"/>
        <v>music</v>
      </c>
      <c r="T1893" s="3" t="str">
        <f t="shared" si="179"/>
        <v>indie rock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4"/>
        <v>40701.429178240738</v>
      </c>
      <c r="K1894">
        <v>1304867881</v>
      </c>
      <c r="L1894" s="9">
        <f t="shared" si="175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12">
        <f t="shared" si="176"/>
        <v>137</v>
      </c>
      <c r="R1894">
        <f t="shared" si="177"/>
        <v>5619</v>
      </c>
      <c r="S1894" t="str">
        <f t="shared" si="178"/>
        <v>music</v>
      </c>
      <c r="T1894" s="3" t="str">
        <f t="shared" si="179"/>
        <v>indie rock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4"/>
        <v>40648.957638888889</v>
      </c>
      <c r="K1895">
        <v>1301524585</v>
      </c>
      <c r="L1895" s="9">
        <f t="shared" si="175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12">
        <f t="shared" si="176"/>
        <v>104</v>
      </c>
      <c r="R1895">
        <f t="shared" si="177"/>
        <v>1641.5</v>
      </c>
      <c r="S1895" t="str">
        <f t="shared" si="178"/>
        <v>music</v>
      </c>
      <c r="T1895" s="3" t="str">
        <f t="shared" si="179"/>
        <v>indie rock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4"/>
        <v>40951.696562499994</v>
      </c>
      <c r="K1896">
        <v>1326404583</v>
      </c>
      <c r="L1896" s="9">
        <f t="shared" si="175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12">
        <f t="shared" si="176"/>
        <v>115</v>
      </c>
      <c r="R1896">
        <f t="shared" si="177"/>
        <v>1872.5</v>
      </c>
      <c r="S1896" t="str">
        <f t="shared" si="178"/>
        <v>music</v>
      </c>
      <c r="T1896" s="3" t="str">
        <f t="shared" si="179"/>
        <v>indie rock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4"/>
        <v>42297.538449074076</v>
      </c>
      <c r="K1897">
        <v>1442771722</v>
      </c>
      <c r="L1897" s="9">
        <f t="shared" si="175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12">
        <f t="shared" si="176"/>
        <v>102</v>
      </c>
      <c r="R1897">
        <f t="shared" si="177"/>
        <v>5186.5</v>
      </c>
      <c r="S1897" t="str">
        <f t="shared" si="178"/>
        <v>music</v>
      </c>
      <c r="T1897" s="3" t="str">
        <f t="shared" si="179"/>
        <v>indie rock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4"/>
        <v>41011.501909722218</v>
      </c>
      <c r="K1898">
        <v>1331658165</v>
      </c>
      <c r="L1898" s="9">
        <f t="shared" si="175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12">
        <f t="shared" si="176"/>
        <v>124</v>
      </c>
      <c r="R1898">
        <f t="shared" si="177"/>
        <v>4893.5</v>
      </c>
      <c r="S1898" t="str">
        <f t="shared" si="178"/>
        <v>music</v>
      </c>
      <c r="T1898" s="3" t="str">
        <f t="shared" si="179"/>
        <v>indie rock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4"/>
        <v>41702.666666666664</v>
      </c>
      <c r="K1899">
        <v>1392040806</v>
      </c>
      <c r="L1899" s="9">
        <f t="shared" si="175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12">
        <f t="shared" si="176"/>
        <v>102</v>
      </c>
      <c r="R1899">
        <f t="shared" si="177"/>
        <v>3532.5</v>
      </c>
      <c r="S1899" t="str">
        <f t="shared" si="178"/>
        <v>music</v>
      </c>
      <c r="T1899" s="3" t="str">
        <f t="shared" si="179"/>
        <v>indie rock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4"/>
        <v>42401.541666666664</v>
      </c>
      <c r="K1900">
        <v>1451277473</v>
      </c>
      <c r="L1900" s="9">
        <f t="shared" si="175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12">
        <f t="shared" si="176"/>
        <v>145</v>
      </c>
      <c r="R1900">
        <f t="shared" si="177"/>
        <v>3975.5</v>
      </c>
      <c r="S1900" t="str">
        <f t="shared" si="178"/>
        <v>music</v>
      </c>
      <c r="T1900" s="3" t="str">
        <f t="shared" si="179"/>
        <v>indie rock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4"/>
        <v>42088.691736111105</v>
      </c>
      <c r="K1901">
        <v>1424730966</v>
      </c>
      <c r="L1901" s="9">
        <f t="shared" si="175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12">
        <f t="shared" si="176"/>
        <v>133</v>
      </c>
      <c r="R1901">
        <f t="shared" si="177"/>
        <v>1322.5</v>
      </c>
      <c r="S1901" t="str">
        <f t="shared" si="178"/>
        <v>music</v>
      </c>
      <c r="T1901" s="3" t="str">
        <f t="shared" si="179"/>
        <v>indie rock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4"/>
        <v>41188.207638888889</v>
      </c>
      <c r="K1902">
        <v>1347137731</v>
      </c>
      <c r="L1902" s="9">
        <f t="shared" si="175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12">
        <f t="shared" si="176"/>
        <v>109</v>
      </c>
      <c r="R1902">
        <f t="shared" si="177"/>
        <v>1967.0550000000001</v>
      </c>
      <c r="S1902" t="str">
        <f t="shared" si="178"/>
        <v>music</v>
      </c>
      <c r="T1902" s="3" t="str">
        <f t="shared" si="179"/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4"/>
        <v>42146.333333333336</v>
      </c>
      <c r="K1903">
        <v>1429707729</v>
      </c>
      <c r="L1903" s="9">
        <f t="shared" si="175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12">
        <f t="shared" si="176"/>
        <v>3</v>
      </c>
      <c r="R1903">
        <f t="shared" si="177"/>
        <v>2702.0550000000003</v>
      </c>
      <c r="S1903" t="str">
        <f t="shared" si="178"/>
        <v>technology</v>
      </c>
      <c r="T1903" s="3" t="str">
        <f t="shared" si="179"/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4"/>
        <v>42067.581562499996</v>
      </c>
      <c r="K1904">
        <v>1422903447</v>
      </c>
      <c r="L1904" s="9">
        <f t="shared" si="175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12">
        <f t="shared" si="176"/>
        <v>1</v>
      </c>
      <c r="R1904">
        <f t="shared" si="177"/>
        <v>1341</v>
      </c>
      <c r="S1904" t="str">
        <f t="shared" si="178"/>
        <v>technology</v>
      </c>
      <c r="T1904" s="3" t="str">
        <f t="shared" si="179"/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4"/>
        <v>42762.562395833331</v>
      </c>
      <c r="K1905">
        <v>1480357791</v>
      </c>
      <c r="L1905" s="9">
        <f t="shared" si="175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12">
        <f t="shared" si="176"/>
        <v>47</v>
      </c>
      <c r="R1905">
        <f t="shared" si="177"/>
        <v>705</v>
      </c>
      <c r="S1905" t="str">
        <f t="shared" si="178"/>
        <v>technology</v>
      </c>
      <c r="T1905" s="3" t="str">
        <f t="shared" si="179"/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4"/>
        <v>42371.477094907408</v>
      </c>
      <c r="K1906">
        <v>1447864021</v>
      </c>
      <c r="L1906" s="9">
        <f t="shared" si="175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12">
        <f t="shared" si="176"/>
        <v>0</v>
      </c>
      <c r="R1906">
        <f t="shared" si="177"/>
        <v>724</v>
      </c>
      <c r="S1906" t="str">
        <f t="shared" si="178"/>
        <v>technology</v>
      </c>
      <c r="T1906" s="3" t="str">
        <f t="shared" si="179"/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4"/>
        <v>41889.717523148145</v>
      </c>
      <c r="K1907">
        <v>1407535994</v>
      </c>
      <c r="L1907" s="9">
        <f t="shared" si="175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12">
        <f t="shared" si="176"/>
        <v>0</v>
      </c>
      <c r="R1907">
        <f t="shared" si="177"/>
        <v>46</v>
      </c>
      <c r="S1907" t="str">
        <f t="shared" si="178"/>
        <v>technology</v>
      </c>
      <c r="T1907" s="3" t="str">
        <f t="shared" si="179"/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4"/>
        <v>42544.462766203702</v>
      </c>
      <c r="K1908">
        <v>1464105983</v>
      </c>
      <c r="L1908" s="9">
        <f t="shared" si="175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12">
        <f t="shared" si="176"/>
        <v>43</v>
      </c>
      <c r="R1908">
        <f t="shared" si="177"/>
        <v>10711</v>
      </c>
      <c r="S1908" t="str">
        <f t="shared" si="178"/>
        <v>technology</v>
      </c>
      <c r="T1908" s="3" t="str">
        <f t="shared" si="179"/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4"/>
        <v>41782.378761574073</v>
      </c>
      <c r="K1909">
        <v>1399557925</v>
      </c>
      <c r="L1909" s="9">
        <f t="shared" si="175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12">
        <f t="shared" si="176"/>
        <v>0</v>
      </c>
      <c r="R1909">
        <f t="shared" si="177"/>
        <v>10732.5</v>
      </c>
      <c r="S1909" t="str">
        <f t="shared" si="178"/>
        <v>technology</v>
      </c>
      <c r="T1909" s="3" t="str">
        <f t="shared" si="179"/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4"/>
        <v>42733.709490740737</v>
      </c>
      <c r="K1910">
        <v>1480456900</v>
      </c>
      <c r="L1910" s="9">
        <f t="shared" si="175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12">
        <f t="shared" si="176"/>
        <v>2</v>
      </c>
      <c r="R1910">
        <f t="shared" si="177"/>
        <v>259</v>
      </c>
      <c r="S1910" t="str">
        <f t="shared" si="178"/>
        <v>technology</v>
      </c>
      <c r="T1910" s="3" t="str">
        <f t="shared" si="179"/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4"/>
        <v>41935.220821759256</v>
      </c>
      <c r="K1911">
        <v>1411467479</v>
      </c>
      <c r="L1911" s="9">
        <f t="shared" si="175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12">
        <f t="shared" si="176"/>
        <v>14</v>
      </c>
      <c r="R1911">
        <f t="shared" si="177"/>
        <v>2686</v>
      </c>
      <c r="S1911" t="str">
        <f t="shared" si="178"/>
        <v>technology</v>
      </c>
      <c r="T1911" s="3" t="str">
        <f t="shared" si="179"/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4"/>
        <v>42308.739583333336</v>
      </c>
      <c r="K1912">
        <v>1442531217</v>
      </c>
      <c r="L1912" s="9">
        <f t="shared" si="175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12">
        <f t="shared" si="176"/>
        <v>39</v>
      </c>
      <c r="R1912">
        <f t="shared" si="177"/>
        <v>19212.5</v>
      </c>
      <c r="S1912" t="str">
        <f t="shared" si="178"/>
        <v>technology</v>
      </c>
      <c r="T1912" s="3" t="str">
        <f t="shared" si="179"/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4"/>
        <v>41859.825624999998</v>
      </c>
      <c r="K1913">
        <v>1404953334</v>
      </c>
      <c r="L1913" s="9">
        <f t="shared" si="175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12">
        <f t="shared" si="176"/>
        <v>0</v>
      </c>
      <c r="R1913">
        <f t="shared" si="177"/>
        <v>16748</v>
      </c>
      <c r="S1913" t="str">
        <f t="shared" si="178"/>
        <v>technology</v>
      </c>
      <c r="T1913" s="3" t="str">
        <f t="shared" si="179"/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4"/>
        <v>42159.018055555549</v>
      </c>
      <c r="K1914">
        <v>1430803560</v>
      </c>
      <c r="L1914" s="9">
        <f t="shared" si="175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12">
        <f t="shared" si="176"/>
        <v>59</v>
      </c>
      <c r="R1914">
        <f t="shared" si="177"/>
        <v>1487.5</v>
      </c>
      <c r="S1914" t="str">
        <f t="shared" si="178"/>
        <v>technology</v>
      </c>
      <c r="T1914" s="3" t="str">
        <f t="shared" si="179"/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4"/>
        <v>41920.302986111106</v>
      </c>
      <c r="K1915">
        <v>1410178578</v>
      </c>
      <c r="L1915" s="9">
        <f t="shared" si="175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12">
        <f t="shared" si="176"/>
        <v>1</v>
      </c>
      <c r="R1915">
        <f t="shared" si="177"/>
        <v>1801</v>
      </c>
      <c r="S1915" t="str">
        <f t="shared" si="178"/>
        <v>technology</v>
      </c>
      <c r="T1915" s="3" t="str">
        <f t="shared" si="179"/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4"/>
        <v>41943.957638888889</v>
      </c>
      <c r="K1916">
        <v>1413519073</v>
      </c>
      <c r="L1916" s="9">
        <f t="shared" si="175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12">
        <f t="shared" si="176"/>
        <v>9</v>
      </c>
      <c r="R1916">
        <f t="shared" si="177"/>
        <v>348.5</v>
      </c>
      <c r="S1916" t="str">
        <f t="shared" si="178"/>
        <v>technology</v>
      </c>
      <c r="T1916" s="3" t="str">
        <f t="shared" si="179"/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4"/>
        <v>41883.840532407405</v>
      </c>
      <c r="K1917">
        <v>1407892222</v>
      </c>
      <c r="L1917" s="9">
        <f t="shared" si="175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12">
        <f t="shared" si="176"/>
        <v>2</v>
      </c>
      <c r="R1917">
        <f t="shared" si="177"/>
        <v>34</v>
      </c>
      <c r="S1917" t="str">
        <f t="shared" si="178"/>
        <v>technology</v>
      </c>
      <c r="T1917" s="3" t="str">
        <f t="shared" si="179"/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4"/>
        <v>42681.550636574073</v>
      </c>
      <c r="K1918">
        <v>1476378775</v>
      </c>
      <c r="L1918" s="9">
        <f t="shared" si="175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12">
        <f t="shared" si="176"/>
        <v>1</v>
      </c>
      <c r="R1918">
        <f t="shared" si="177"/>
        <v>55</v>
      </c>
      <c r="S1918" t="str">
        <f t="shared" si="178"/>
        <v>technology</v>
      </c>
      <c r="T1918" s="3" t="str">
        <f t="shared" si="179"/>
        <v>gadgets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4"/>
        <v>42776.06172453703</v>
      </c>
      <c r="K1919">
        <v>1484116133</v>
      </c>
      <c r="L1919" s="9">
        <f t="shared" si="175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12">
        <f t="shared" si="176"/>
        <v>53</v>
      </c>
      <c r="R1919">
        <f t="shared" si="177"/>
        <v>102563.5</v>
      </c>
      <c r="S1919" t="str">
        <f t="shared" si="178"/>
        <v>technology</v>
      </c>
      <c r="T1919" s="3" t="str">
        <f t="shared" si="179"/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4"/>
        <v>41863.581608796296</v>
      </c>
      <c r="K1920">
        <v>1404845851</v>
      </c>
      <c r="L1920" s="9">
        <f t="shared" si="175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12">
        <f t="shared" si="176"/>
        <v>1</v>
      </c>
      <c r="R1920">
        <f t="shared" si="177"/>
        <v>102642.5</v>
      </c>
      <c r="S1920" t="str">
        <f t="shared" si="178"/>
        <v>technology</v>
      </c>
      <c r="T1920" s="3" t="str">
        <f t="shared" si="179"/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4"/>
        <v>42143.667233796295</v>
      </c>
      <c r="K1921">
        <v>1429477249</v>
      </c>
      <c r="L1921" s="9">
        <f t="shared" si="175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12">
        <f t="shared" si="176"/>
        <v>47</v>
      </c>
      <c r="R1921">
        <f t="shared" si="177"/>
        <v>248.5</v>
      </c>
      <c r="S1921" t="str">
        <f t="shared" si="178"/>
        <v>technology</v>
      </c>
      <c r="T1921" s="3" t="str">
        <f t="shared" si="179"/>
        <v>gadgets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4"/>
        <v>42298.749999999993</v>
      </c>
      <c r="K1922">
        <v>1443042061</v>
      </c>
      <c r="L1922" s="9">
        <f t="shared" si="175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12">
        <f t="shared" si="176"/>
        <v>43</v>
      </c>
      <c r="R1922">
        <f t="shared" si="177"/>
        <v>2270</v>
      </c>
      <c r="S1922" t="str">
        <f t="shared" si="178"/>
        <v>technology</v>
      </c>
      <c r="T1922" s="3" t="str">
        <f t="shared" si="179"/>
        <v>gadgets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0">(I1923/86400)+25569+(-5/24)</f>
        <v>41104.013229166667</v>
      </c>
      <c r="K1923">
        <v>1339651143</v>
      </c>
      <c r="L1923" s="9">
        <f t="shared" ref="L1923:L1986" si="18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12">
        <f t="shared" ref="Q1923:Q1986" si="182">ROUND(E1923/D1923*100,0)</f>
        <v>137</v>
      </c>
      <c r="R1923">
        <f t="shared" ref="R1923:R1986" si="183">AVERAGE(E1922:E1923)</f>
        <v>3177.5</v>
      </c>
      <c r="S1923" t="str">
        <f t="shared" ref="S1923:S1986" si="184">LEFT(P1923,FIND("/",P1923)-1)</f>
        <v>music</v>
      </c>
      <c r="T1923" s="3" t="str">
        <f t="shared" ref="T1923:T1986" si="185">RIGHT(P1923,LEN(P1923)-FIND("/",P1923))</f>
        <v>indie rock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0"/>
        <v>41620.047534722216</v>
      </c>
      <c r="K1924">
        <v>1384236507</v>
      </c>
      <c r="L1924" s="9">
        <f t="shared" si="18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12">
        <f t="shared" si="182"/>
        <v>116</v>
      </c>
      <c r="R1924">
        <f t="shared" si="183"/>
        <v>2181.5</v>
      </c>
      <c r="S1924" t="str">
        <f t="shared" si="184"/>
        <v>music</v>
      </c>
      <c r="T1924" s="3" t="str">
        <f t="shared" si="185"/>
        <v>indie rock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0"/>
        <v>40812.999305555553</v>
      </c>
      <c r="K1925">
        <v>1313612532</v>
      </c>
      <c r="L1925" s="9">
        <f t="shared" si="18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12">
        <f t="shared" si="182"/>
        <v>241</v>
      </c>
      <c r="R1925">
        <f t="shared" si="183"/>
        <v>1306</v>
      </c>
      <c r="S1925" t="str">
        <f t="shared" si="184"/>
        <v>music</v>
      </c>
      <c r="T1925" s="3" t="str">
        <f t="shared" si="185"/>
        <v>indie rock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0"/>
        <v>41654.606249999997</v>
      </c>
      <c r="K1926">
        <v>1387390555</v>
      </c>
      <c r="L1926" s="9">
        <f t="shared" si="18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12">
        <f t="shared" si="182"/>
        <v>114</v>
      </c>
      <c r="R1926">
        <f t="shared" si="183"/>
        <v>1866.5</v>
      </c>
      <c r="S1926" t="str">
        <f t="shared" si="184"/>
        <v>music</v>
      </c>
      <c r="T1926" s="3" t="str">
        <f t="shared" si="185"/>
        <v>indie rock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0"/>
        <v>41557.791666666664</v>
      </c>
      <c r="K1927">
        <v>1379540288</v>
      </c>
      <c r="L1927" s="9">
        <f t="shared" si="18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12">
        <f t="shared" si="182"/>
        <v>110</v>
      </c>
      <c r="R1927">
        <f t="shared" si="183"/>
        <v>2543.5</v>
      </c>
      <c r="S1927" t="str">
        <f t="shared" si="184"/>
        <v>music</v>
      </c>
      <c r="T1927" s="3" t="str">
        <f t="shared" si="185"/>
        <v>indie rock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0"/>
        <v>40483.80972222222</v>
      </c>
      <c r="K1928">
        <v>1286319256</v>
      </c>
      <c r="L1928" s="9">
        <f t="shared" si="18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12">
        <f t="shared" si="182"/>
        <v>195</v>
      </c>
      <c r="R1928">
        <f t="shared" si="183"/>
        <v>2292.8450000000003</v>
      </c>
      <c r="S1928" t="str">
        <f t="shared" si="184"/>
        <v>music</v>
      </c>
      <c r="T1928" s="3" t="str">
        <f t="shared" si="185"/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0"/>
        <v>40975.999305555553</v>
      </c>
      <c r="K1929">
        <v>1329856839</v>
      </c>
      <c r="L1929" s="9">
        <f t="shared" si="18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12">
        <f t="shared" si="182"/>
        <v>103</v>
      </c>
      <c r="R1929">
        <f t="shared" si="183"/>
        <v>1775.345</v>
      </c>
      <c r="S1929" t="str">
        <f t="shared" si="184"/>
        <v>music</v>
      </c>
      <c r="T1929" s="3" t="str">
        <f t="shared" si="185"/>
        <v>indie rock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0"/>
        <v>41401.439745370364</v>
      </c>
      <c r="K1930">
        <v>1365348794</v>
      </c>
      <c r="L1930" s="9">
        <f t="shared" si="18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12">
        <f t="shared" si="182"/>
        <v>103</v>
      </c>
      <c r="R1930">
        <f t="shared" si="183"/>
        <v>1625</v>
      </c>
      <c r="S1930" t="str">
        <f t="shared" si="184"/>
        <v>music</v>
      </c>
      <c r="T1930" s="3" t="str">
        <f t="shared" si="185"/>
        <v>indie rock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0"/>
        <v>40728.813263888886</v>
      </c>
      <c r="K1931">
        <v>1306197066</v>
      </c>
      <c r="L1931" s="9">
        <f t="shared" si="18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12">
        <f t="shared" si="182"/>
        <v>100</v>
      </c>
      <c r="R1931">
        <f t="shared" si="183"/>
        <v>2920</v>
      </c>
      <c r="S1931" t="str">
        <f t="shared" si="184"/>
        <v>music</v>
      </c>
      <c r="T1931" s="3" t="str">
        <f t="shared" si="185"/>
        <v>indie rock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0"/>
        <v>41462.350486111107</v>
      </c>
      <c r="K1932">
        <v>1368019482</v>
      </c>
      <c r="L1932" s="9">
        <f t="shared" si="18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12">
        <f t="shared" si="182"/>
        <v>127</v>
      </c>
      <c r="R1932">
        <f t="shared" si="183"/>
        <v>2240</v>
      </c>
      <c r="S1932" t="str">
        <f t="shared" si="184"/>
        <v>music</v>
      </c>
      <c r="T1932" s="3" t="str">
        <f t="shared" si="185"/>
        <v>indie rock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0"/>
        <v>41050.9375</v>
      </c>
      <c r="K1933">
        <v>1336512309</v>
      </c>
      <c r="L1933" s="9">
        <f t="shared" si="18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12">
        <f t="shared" si="182"/>
        <v>121</v>
      </c>
      <c r="R1933">
        <f t="shared" si="183"/>
        <v>1841.01</v>
      </c>
      <c r="S1933" t="str">
        <f t="shared" si="184"/>
        <v>music</v>
      </c>
      <c r="T1933" s="3" t="str">
        <f t="shared" si="185"/>
        <v>indie rock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0"/>
        <v>40932.601539351854</v>
      </c>
      <c r="K1934">
        <v>1325618773</v>
      </c>
      <c r="L1934" s="9">
        <f t="shared" si="18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12">
        <f t="shared" si="182"/>
        <v>107</v>
      </c>
      <c r="R1934">
        <f t="shared" si="183"/>
        <v>4014.51</v>
      </c>
      <c r="S1934" t="str">
        <f t="shared" si="184"/>
        <v>music</v>
      </c>
      <c r="T1934" s="3" t="str">
        <f t="shared" si="185"/>
        <v>indie rock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0"/>
        <v>41908.922534722216</v>
      </c>
      <c r="K1935">
        <v>1409195307</v>
      </c>
      <c r="L1935" s="9">
        <f t="shared" si="18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12">
        <f t="shared" si="182"/>
        <v>172</v>
      </c>
      <c r="R1935">
        <f t="shared" si="183"/>
        <v>7981.5</v>
      </c>
      <c r="S1935" t="str">
        <f t="shared" si="184"/>
        <v>music</v>
      </c>
      <c r="T1935" s="3" t="str">
        <f t="shared" si="185"/>
        <v>indie rock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0"/>
        <v>40902</v>
      </c>
      <c r="K1936">
        <v>1321649321</v>
      </c>
      <c r="L1936" s="9">
        <f t="shared" si="18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12">
        <f t="shared" si="182"/>
        <v>124</v>
      </c>
      <c r="R1936">
        <f t="shared" si="183"/>
        <v>8263.5</v>
      </c>
      <c r="S1936" t="str">
        <f t="shared" si="184"/>
        <v>music</v>
      </c>
      <c r="T1936" s="3" t="str">
        <f t="shared" si="185"/>
        <v>indie rock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0"/>
        <v>41810.999305555553</v>
      </c>
      <c r="K1937">
        <v>1400106171</v>
      </c>
      <c r="L1937" s="9">
        <f t="shared" si="18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12">
        <f t="shared" si="182"/>
        <v>108</v>
      </c>
      <c r="R1937">
        <f t="shared" si="183"/>
        <v>4445.5</v>
      </c>
      <c r="S1937" t="str">
        <f t="shared" si="184"/>
        <v>music</v>
      </c>
      <c r="T1937" s="3" t="str">
        <f t="shared" si="185"/>
        <v>indie rock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0"/>
        <v>40883.040972222218</v>
      </c>
      <c r="K1938">
        <v>1320528070</v>
      </c>
      <c r="L1938" s="9">
        <f t="shared" si="18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12">
        <f t="shared" si="182"/>
        <v>117</v>
      </c>
      <c r="R1938">
        <f t="shared" si="183"/>
        <v>5724.5050000000001</v>
      </c>
      <c r="S1938" t="str">
        <f t="shared" si="184"/>
        <v>music</v>
      </c>
      <c r="T1938" s="3" t="str">
        <f t="shared" si="185"/>
        <v>indie rock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0"/>
        <v>41074.957638888889</v>
      </c>
      <c r="K1939">
        <v>1338346281</v>
      </c>
      <c r="L1939" s="9">
        <f t="shared" si="18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12">
        <f t="shared" si="182"/>
        <v>187</v>
      </c>
      <c r="R1939">
        <f t="shared" si="183"/>
        <v>4931.24</v>
      </c>
      <c r="S1939" t="str">
        <f t="shared" si="184"/>
        <v>music</v>
      </c>
      <c r="T1939" s="3" t="str">
        <f t="shared" si="185"/>
        <v>indie rock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0"/>
        <v>41457</v>
      </c>
      <c r="K1940">
        <v>1370067231</v>
      </c>
      <c r="L1940" s="9">
        <f t="shared" si="18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12">
        <f t="shared" si="182"/>
        <v>116</v>
      </c>
      <c r="R1940">
        <f t="shared" si="183"/>
        <v>9256.7350000000006</v>
      </c>
      <c r="S1940" t="str">
        <f t="shared" si="184"/>
        <v>music</v>
      </c>
      <c r="T1940" s="3" t="str">
        <f t="shared" si="185"/>
        <v>indie rock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0"/>
        <v>41343.735046296293</v>
      </c>
      <c r="K1941">
        <v>1360366708</v>
      </c>
      <c r="L1941" s="9">
        <f t="shared" si="18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12">
        <f t="shared" si="182"/>
        <v>111</v>
      </c>
      <c r="R1941">
        <f t="shared" si="183"/>
        <v>14230</v>
      </c>
      <c r="S1941" t="str">
        <f t="shared" si="184"/>
        <v>music</v>
      </c>
      <c r="T1941" s="3" t="str">
        <f t="shared" si="185"/>
        <v>indie rock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0"/>
        <v>40708.957638888889</v>
      </c>
      <c r="K1942">
        <v>1304770233</v>
      </c>
      <c r="L1942" s="9">
        <f t="shared" si="18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12">
        <f t="shared" si="182"/>
        <v>171</v>
      </c>
      <c r="R1942">
        <f t="shared" si="183"/>
        <v>6090.5</v>
      </c>
      <c r="S1942" t="str">
        <f t="shared" si="184"/>
        <v>music</v>
      </c>
      <c r="T1942" s="3" t="str">
        <f t="shared" si="185"/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0"/>
        <v>41774.08253472222</v>
      </c>
      <c r="K1943">
        <v>1397545131</v>
      </c>
      <c r="L1943" s="9">
        <f t="shared" si="18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12">
        <f t="shared" si="182"/>
        <v>126</v>
      </c>
      <c r="R1943">
        <f t="shared" si="183"/>
        <v>158203.44500000001</v>
      </c>
      <c r="S1943" t="str">
        <f t="shared" si="184"/>
        <v>technology</v>
      </c>
      <c r="T1943" s="3" t="str">
        <f t="shared" si="185"/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0"/>
        <v>40728.619675925926</v>
      </c>
      <c r="K1944">
        <v>1302033140</v>
      </c>
      <c r="L1944" s="9">
        <f t="shared" si="18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12">
        <f t="shared" si="182"/>
        <v>138</v>
      </c>
      <c r="R1944">
        <f t="shared" si="183"/>
        <v>161801.155</v>
      </c>
      <c r="S1944" t="str">
        <f t="shared" si="184"/>
        <v>technology</v>
      </c>
      <c r="T1944" s="3" t="str">
        <f t="shared" si="185"/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0"/>
        <v>42593.061527777776</v>
      </c>
      <c r="K1945">
        <v>1467008916</v>
      </c>
      <c r="L1945" s="9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12">
        <f t="shared" si="182"/>
        <v>1705</v>
      </c>
      <c r="R1945">
        <f t="shared" si="183"/>
        <v>89415.71</v>
      </c>
      <c r="S1945" t="str">
        <f t="shared" si="184"/>
        <v>technology</v>
      </c>
      <c r="T1945" s="3" t="str">
        <f t="shared" si="185"/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0"/>
        <v>41760.376041666663</v>
      </c>
      <c r="K1946">
        <v>1396360890</v>
      </c>
      <c r="L1946" s="9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12">
        <f t="shared" si="182"/>
        <v>788</v>
      </c>
      <c r="R1946">
        <f t="shared" si="183"/>
        <v>242873.60000000001</v>
      </c>
      <c r="S1946" t="str">
        <f t="shared" si="184"/>
        <v>technology</v>
      </c>
      <c r="T1946" s="3" t="str">
        <f t="shared" si="185"/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0"/>
        <v>42197.043495370366</v>
      </c>
      <c r="K1947">
        <v>1433224958</v>
      </c>
      <c r="L1947" s="9">
        <f t="shared" si="18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12">
        <f t="shared" si="182"/>
        <v>348</v>
      </c>
      <c r="R1947">
        <f t="shared" si="183"/>
        <v>331620.09999999998</v>
      </c>
      <c r="S1947" t="str">
        <f t="shared" si="184"/>
        <v>technology</v>
      </c>
      <c r="T1947" s="3" t="str">
        <f t="shared" si="185"/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0"/>
        <v>41748.900011574071</v>
      </c>
      <c r="K1948">
        <v>1392780961</v>
      </c>
      <c r="L1948" s="9">
        <f t="shared" si="18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12">
        <f t="shared" si="182"/>
        <v>150</v>
      </c>
      <c r="R1948">
        <f t="shared" si="183"/>
        <v>179624.5</v>
      </c>
      <c r="S1948" t="str">
        <f t="shared" si="184"/>
        <v>technology</v>
      </c>
      <c r="T1948" s="3" t="str">
        <f t="shared" si="185"/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0"/>
        <v>40140.040972222218</v>
      </c>
      <c r="K1949">
        <v>1255730520</v>
      </c>
      <c r="L1949" s="9">
        <f t="shared" si="18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12">
        <f t="shared" si="182"/>
        <v>101</v>
      </c>
      <c r="R1949">
        <f t="shared" si="183"/>
        <v>6018.0349999999999</v>
      </c>
      <c r="S1949" t="str">
        <f t="shared" si="184"/>
        <v>technology</v>
      </c>
      <c r="T1949" s="3" t="str">
        <f t="shared" si="185"/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0"/>
        <v>42527.501388888886</v>
      </c>
      <c r="K1950">
        <v>1460557809</v>
      </c>
      <c r="L1950" s="9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12">
        <f t="shared" si="182"/>
        <v>800</v>
      </c>
      <c r="R1950">
        <f t="shared" si="183"/>
        <v>400508.03499999997</v>
      </c>
      <c r="S1950" t="str">
        <f t="shared" si="184"/>
        <v>technology</v>
      </c>
      <c r="T1950" s="3" t="str">
        <f t="shared" si="185"/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0"/>
        <v>41830.21471064815</v>
      </c>
      <c r="K1951">
        <v>1402394951</v>
      </c>
      <c r="L1951" s="9">
        <f t="shared" si="18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12">
        <f t="shared" si="182"/>
        <v>106</v>
      </c>
      <c r="R1951">
        <f t="shared" si="183"/>
        <v>426606.15</v>
      </c>
      <c r="S1951" t="str">
        <f t="shared" si="184"/>
        <v>technology</v>
      </c>
      <c r="T1951" s="3" t="str">
        <f t="shared" si="185"/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0"/>
        <v>40654.973067129627</v>
      </c>
      <c r="K1952">
        <v>1300767673</v>
      </c>
      <c r="L1952" s="9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12">
        <f t="shared" si="182"/>
        <v>201</v>
      </c>
      <c r="R1952">
        <f t="shared" si="183"/>
        <v>74625.13</v>
      </c>
      <c r="S1952" t="str">
        <f t="shared" si="184"/>
        <v>technology</v>
      </c>
      <c r="T1952" s="3" t="str">
        <f t="shared" si="185"/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0"/>
        <v>42681.253900462958</v>
      </c>
      <c r="K1953">
        <v>1475921137</v>
      </c>
      <c r="L1953" s="9">
        <f t="shared" si="18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12">
        <f t="shared" si="182"/>
        <v>212</v>
      </c>
      <c r="R1953">
        <f t="shared" si="183"/>
        <v>101235.48000000001</v>
      </c>
      <c r="S1953" t="str">
        <f t="shared" si="184"/>
        <v>technology</v>
      </c>
      <c r="T1953" s="3" t="str">
        <f t="shared" si="185"/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0"/>
        <v>41563.398321759254</v>
      </c>
      <c r="K1954">
        <v>1378737215</v>
      </c>
      <c r="L1954" s="9">
        <f t="shared" si="18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12">
        <f t="shared" si="182"/>
        <v>198</v>
      </c>
      <c r="R1954">
        <f t="shared" si="183"/>
        <v>87843.665000000008</v>
      </c>
      <c r="S1954" t="str">
        <f t="shared" si="184"/>
        <v>technology</v>
      </c>
      <c r="T1954" s="3" t="str">
        <f t="shared" si="185"/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0"/>
        <v>40969.916666666664</v>
      </c>
      <c r="K1955">
        <v>1328158065</v>
      </c>
      <c r="L1955" s="9">
        <f t="shared" si="18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12">
        <f t="shared" si="182"/>
        <v>226</v>
      </c>
      <c r="R1955">
        <f t="shared" si="183"/>
        <v>51678.665000000001</v>
      </c>
      <c r="S1955" t="str">
        <f t="shared" si="184"/>
        <v>technology</v>
      </c>
      <c r="T1955" s="3" t="str">
        <f t="shared" si="185"/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0"/>
        <v>42440.999999999993</v>
      </c>
      <c r="K1956">
        <v>1453730176</v>
      </c>
      <c r="L1956" s="9">
        <f t="shared" si="18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12">
        <f t="shared" si="182"/>
        <v>699</v>
      </c>
      <c r="R1956">
        <f t="shared" si="183"/>
        <v>191683</v>
      </c>
      <c r="S1956" t="str">
        <f t="shared" si="184"/>
        <v>technology</v>
      </c>
      <c r="T1956" s="3" t="str">
        <f t="shared" si="185"/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0"/>
        <v>41052.583333333328</v>
      </c>
      <c r="K1957">
        <v>1334989881</v>
      </c>
      <c r="L1957" s="9">
        <f t="shared" si="18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12">
        <f t="shared" si="182"/>
        <v>399</v>
      </c>
      <c r="R1957">
        <f t="shared" si="183"/>
        <v>258442.01</v>
      </c>
      <c r="S1957" t="str">
        <f t="shared" si="184"/>
        <v>technology</v>
      </c>
      <c r="T1957" s="3" t="str">
        <f t="shared" si="185"/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0"/>
        <v>42112.673668981479</v>
      </c>
      <c r="K1958">
        <v>1425507005</v>
      </c>
      <c r="L1958" s="9">
        <f t="shared" si="18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12">
        <f t="shared" si="182"/>
        <v>294</v>
      </c>
      <c r="R1958">
        <f t="shared" si="183"/>
        <v>171915.01</v>
      </c>
      <c r="S1958" t="str">
        <f t="shared" si="184"/>
        <v>technology</v>
      </c>
      <c r="T1958" s="3" t="str">
        <f t="shared" si="185"/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0"/>
        <v>41208.890196759261</v>
      </c>
      <c r="K1959">
        <v>1348712513</v>
      </c>
      <c r="L1959" s="9">
        <f t="shared" si="18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12">
        <f t="shared" si="182"/>
        <v>168</v>
      </c>
      <c r="R1959">
        <f t="shared" si="183"/>
        <v>113335.705</v>
      </c>
      <c r="S1959" t="str">
        <f t="shared" si="184"/>
        <v>technology</v>
      </c>
      <c r="T1959" s="3" t="str">
        <f t="shared" si="185"/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0"/>
        <v>41356.737974537034</v>
      </c>
      <c r="K1960">
        <v>1361490161</v>
      </c>
      <c r="L1960" s="9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12">
        <f t="shared" si="182"/>
        <v>1436</v>
      </c>
      <c r="R1960">
        <f t="shared" si="183"/>
        <v>75370.714999999997</v>
      </c>
      <c r="S1960" t="str">
        <f t="shared" si="184"/>
        <v>technology</v>
      </c>
      <c r="T1960" s="3" t="str">
        <f t="shared" si="185"/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0"/>
        <v>41912.791666666664</v>
      </c>
      <c r="K1961">
        <v>1408565860</v>
      </c>
      <c r="L1961" s="9">
        <f t="shared" si="18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12">
        <f t="shared" si="182"/>
        <v>157</v>
      </c>
      <c r="R1961">
        <f t="shared" si="183"/>
        <v>58081.73</v>
      </c>
      <c r="S1961" t="str">
        <f t="shared" si="184"/>
        <v>technology</v>
      </c>
      <c r="T1961" s="3" t="str">
        <f t="shared" si="185"/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0"/>
        <v>41994.154409722221</v>
      </c>
      <c r="K1962">
        <v>1416559341</v>
      </c>
      <c r="L1962" s="9">
        <f t="shared" si="18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12">
        <f t="shared" si="182"/>
        <v>118</v>
      </c>
      <c r="R1962">
        <f t="shared" si="183"/>
        <v>49102.720000000001</v>
      </c>
      <c r="S1962" t="str">
        <f t="shared" si="184"/>
        <v>technology</v>
      </c>
      <c r="T1962" s="3" t="str">
        <f t="shared" si="185"/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0"/>
        <v>41187.957638888889</v>
      </c>
      <c r="K1963">
        <v>1346042417</v>
      </c>
      <c r="L1963" s="9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12">
        <f t="shared" si="182"/>
        <v>1105</v>
      </c>
      <c r="R1963">
        <f t="shared" si="183"/>
        <v>96535.06</v>
      </c>
      <c r="S1963" t="str">
        <f t="shared" si="184"/>
        <v>technology</v>
      </c>
      <c r="T1963" s="3" t="str">
        <f t="shared" si="185"/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0"/>
        <v>41772.572175925925</v>
      </c>
      <c r="K1964">
        <v>1397414636</v>
      </c>
      <c r="L1964" s="9">
        <f t="shared" si="18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12">
        <f t="shared" si="182"/>
        <v>193</v>
      </c>
      <c r="R1964">
        <f t="shared" si="183"/>
        <v>64915.31</v>
      </c>
      <c r="S1964" t="str">
        <f t="shared" si="184"/>
        <v>technology</v>
      </c>
      <c r="T1964" s="3" t="str">
        <f t="shared" si="185"/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0"/>
        <v>41898.221458333333</v>
      </c>
      <c r="K1965">
        <v>1407838734</v>
      </c>
      <c r="L1965" s="9">
        <f t="shared" si="18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12">
        <f t="shared" si="182"/>
        <v>127</v>
      </c>
      <c r="R1965">
        <f t="shared" si="183"/>
        <v>21700.25</v>
      </c>
      <c r="S1965" t="str">
        <f t="shared" si="184"/>
        <v>technology</v>
      </c>
      <c r="T1965" s="3" t="str">
        <f t="shared" si="185"/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0"/>
        <v>42482.064490740733</v>
      </c>
      <c r="K1966">
        <v>1458714772</v>
      </c>
      <c r="L1966" s="9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12">
        <f t="shared" si="182"/>
        <v>260</v>
      </c>
      <c r="R1966">
        <f t="shared" si="183"/>
        <v>127825.56</v>
      </c>
      <c r="S1966" t="str">
        <f t="shared" si="184"/>
        <v>technology</v>
      </c>
      <c r="T1966" s="3" t="str">
        <f t="shared" si="185"/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0"/>
        <v>40919.833333333328</v>
      </c>
      <c r="K1967">
        <v>1324433310</v>
      </c>
      <c r="L1967" s="9">
        <f t="shared" si="18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12">
        <f t="shared" si="182"/>
        <v>262</v>
      </c>
      <c r="R1967">
        <f t="shared" si="183"/>
        <v>122328.56</v>
      </c>
      <c r="S1967" t="str">
        <f t="shared" si="184"/>
        <v>technology</v>
      </c>
      <c r="T1967" s="3" t="str">
        <f t="shared" si="185"/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0"/>
        <v>41865.332152777773</v>
      </c>
      <c r="K1968">
        <v>1405429098</v>
      </c>
      <c r="L1968" s="9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12">
        <f t="shared" si="182"/>
        <v>207</v>
      </c>
      <c r="R1968">
        <f t="shared" si="183"/>
        <v>109928.545</v>
      </c>
      <c r="S1968" t="str">
        <f t="shared" si="184"/>
        <v>technology</v>
      </c>
      <c r="T1968" s="3" t="str">
        <f t="shared" si="185"/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0"/>
        <v>41760.455196759256</v>
      </c>
      <c r="K1969">
        <v>1396367729</v>
      </c>
      <c r="L1969" s="9">
        <f t="shared" si="18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12">
        <f t="shared" si="182"/>
        <v>370</v>
      </c>
      <c r="R1969">
        <f t="shared" si="183"/>
        <v>140384.54499999998</v>
      </c>
      <c r="S1969" t="str">
        <f t="shared" si="184"/>
        <v>technology</v>
      </c>
      <c r="T1969" s="3" t="str">
        <f t="shared" si="185"/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0"/>
        <v>42707.420312499999</v>
      </c>
      <c r="K1970">
        <v>1478095515</v>
      </c>
      <c r="L1970" s="9">
        <f t="shared" si="18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12">
        <f t="shared" si="182"/>
        <v>285</v>
      </c>
      <c r="R1970">
        <f t="shared" si="183"/>
        <v>108254.5</v>
      </c>
      <c r="S1970" t="str">
        <f t="shared" si="184"/>
        <v>technology</v>
      </c>
      <c r="T1970" s="3" t="str">
        <f t="shared" si="185"/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0"/>
        <v>42587.584120370368</v>
      </c>
      <c r="K1971">
        <v>1467831668</v>
      </c>
      <c r="L1971" s="9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12">
        <f t="shared" si="182"/>
        <v>579</v>
      </c>
      <c r="R1971">
        <f t="shared" si="183"/>
        <v>129149.5</v>
      </c>
      <c r="S1971" t="str">
        <f t="shared" si="184"/>
        <v>technology</v>
      </c>
      <c r="T1971" s="3" t="str">
        <f t="shared" si="185"/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0"/>
        <v>41383.943298611106</v>
      </c>
      <c r="K1972">
        <v>1361248701</v>
      </c>
      <c r="L1972" s="9">
        <f t="shared" si="18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12">
        <f t="shared" si="182"/>
        <v>1132</v>
      </c>
      <c r="R1972">
        <f t="shared" si="183"/>
        <v>86203</v>
      </c>
      <c r="S1972" t="str">
        <f t="shared" si="184"/>
        <v>technology</v>
      </c>
      <c r="T1972" s="3" t="str">
        <f t="shared" si="185"/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0"/>
        <v>41592.958333333328</v>
      </c>
      <c r="K1973">
        <v>1381752061</v>
      </c>
      <c r="L1973" s="9">
        <f t="shared" si="18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12">
        <f t="shared" si="182"/>
        <v>263</v>
      </c>
      <c r="R1973">
        <f t="shared" si="183"/>
        <v>554350.43500000006</v>
      </c>
      <c r="S1973" t="str">
        <f t="shared" si="184"/>
        <v>technology</v>
      </c>
      <c r="T1973" s="3" t="str">
        <f t="shared" si="185"/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0"/>
        <v>41230.845416666663</v>
      </c>
      <c r="K1974">
        <v>1350605844</v>
      </c>
      <c r="L1974" s="9">
        <f t="shared" si="18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12">
        <f t="shared" si="182"/>
        <v>674</v>
      </c>
      <c r="R1974">
        <f t="shared" si="183"/>
        <v>534486.43500000006</v>
      </c>
      <c r="S1974" t="str">
        <f t="shared" si="184"/>
        <v>technology</v>
      </c>
      <c r="T1974" s="3" t="str">
        <f t="shared" si="185"/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0"/>
        <v>42588.083333333336</v>
      </c>
      <c r="K1975">
        <v>1467134464</v>
      </c>
      <c r="L1975" s="9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12">
        <f t="shared" si="182"/>
        <v>257</v>
      </c>
      <c r="R1975">
        <f t="shared" si="183"/>
        <v>262693.505</v>
      </c>
      <c r="S1975" t="str">
        <f t="shared" si="184"/>
        <v>technology</v>
      </c>
      <c r="T1975" s="3" t="str">
        <f t="shared" si="185"/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0"/>
        <v>41505.125798611109</v>
      </c>
      <c r="K1976">
        <v>1371715269</v>
      </c>
      <c r="L1976" s="9">
        <f t="shared" si="18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12">
        <f t="shared" si="182"/>
        <v>375</v>
      </c>
      <c r="R1976">
        <f t="shared" si="183"/>
        <v>291812.10499999998</v>
      </c>
      <c r="S1976" t="str">
        <f t="shared" si="184"/>
        <v>technology</v>
      </c>
      <c r="T1976" s="3" t="str">
        <f t="shared" si="185"/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0"/>
        <v>41343.54688657407</v>
      </c>
      <c r="K1977">
        <v>1360346851</v>
      </c>
      <c r="L1977" s="9">
        <f t="shared" si="18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12">
        <f t="shared" si="182"/>
        <v>209</v>
      </c>
      <c r="R1977">
        <f t="shared" si="183"/>
        <v>54246.27</v>
      </c>
      <c r="S1977" t="str">
        <f t="shared" si="184"/>
        <v>technology</v>
      </c>
      <c r="T1977" s="3" t="str">
        <f t="shared" si="185"/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0"/>
        <v>41468.691261574073</v>
      </c>
      <c r="K1978">
        <v>1371159325</v>
      </c>
      <c r="L1978" s="9">
        <f t="shared" si="18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12">
        <f t="shared" si="182"/>
        <v>347</v>
      </c>
      <c r="R1978">
        <f t="shared" si="183"/>
        <v>23628.67</v>
      </c>
      <c r="S1978" t="str">
        <f t="shared" si="184"/>
        <v>technology</v>
      </c>
      <c r="T1978" s="3" t="str">
        <f t="shared" si="185"/>
        <v>hardware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0"/>
        <v>42357.124305555553</v>
      </c>
      <c r="K1979">
        <v>1446527540</v>
      </c>
      <c r="L1979" s="9">
        <f t="shared" si="18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12">
        <f t="shared" si="182"/>
        <v>402</v>
      </c>
      <c r="R1979">
        <f t="shared" si="183"/>
        <v>107514.5</v>
      </c>
      <c r="S1979" t="str">
        <f t="shared" si="184"/>
        <v>technology</v>
      </c>
      <c r="T1979" s="3" t="str">
        <f t="shared" si="185"/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0"/>
        <v>41072.083333333328</v>
      </c>
      <c r="K1980">
        <v>1336627492</v>
      </c>
      <c r="L1980" s="9">
        <f t="shared" si="18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12">
        <f t="shared" si="182"/>
        <v>1027</v>
      </c>
      <c r="R1980">
        <f t="shared" si="183"/>
        <v>357293.78500000003</v>
      </c>
      <c r="S1980" t="str">
        <f t="shared" si="184"/>
        <v>technology</v>
      </c>
      <c r="T1980" s="3" t="str">
        <f t="shared" si="185"/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0"/>
        <v>42326.999305555553</v>
      </c>
      <c r="K1981">
        <v>1444734146</v>
      </c>
      <c r="L1981" s="9">
        <f t="shared" si="18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12">
        <f t="shared" si="182"/>
        <v>115</v>
      </c>
      <c r="R1981">
        <f t="shared" si="183"/>
        <v>371612.44</v>
      </c>
      <c r="S1981" t="str">
        <f t="shared" si="184"/>
        <v>technology</v>
      </c>
      <c r="T1981" s="3" t="str">
        <f t="shared" si="185"/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0"/>
        <v>42463.292384259257</v>
      </c>
      <c r="K1982">
        <v>1456232462</v>
      </c>
      <c r="L1982" s="9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12">
        <f t="shared" si="182"/>
        <v>355</v>
      </c>
      <c r="R1982">
        <f t="shared" si="183"/>
        <v>203607.16</v>
      </c>
      <c r="S1982" t="str">
        <f t="shared" si="184"/>
        <v>technology</v>
      </c>
      <c r="T1982" s="3" t="str">
        <f t="shared" si="185"/>
        <v>hardware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0"/>
        <v>41829.516956018517</v>
      </c>
      <c r="K1983">
        <v>1402334665</v>
      </c>
      <c r="L1983" s="9">
        <f t="shared" si="18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12">
        <f t="shared" si="182"/>
        <v>5</v>
      </c>
      <c r="R1983">
        <f t="shared" si="183"/>
        <v>88896.505000000005</v>
      </c>
      <c r="S1983" t="str">
        <f t="shared" si="184"/>
        <v>photography</v>
      </c>
      <c r="T1983" s="3" t="str">
        <f t="shared" si="185"/>
        <v>people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0"/>
        <v>42708.419988425921</v>
      </c>
      <c r="K1984">
        <v>1478268287</v>
      </c>
      <c r="L1984" s="9">
        <f t="shared" si="18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12">
        <f t="shared" si="182"/>
        <v>0</v>
      </c>
      <c r="R1984">
        <f t="shared" si="183"/>
        <v>190.5</v>
      </c>
      <c r="S1984" t="str">
        <f t="shared" si="184"/>
        <v>photography</v>
      </c>
      <c r="T1984" s="3" t="str">
        <f t="shared" si="185"/>
        <v>people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0"/>
        <v>42615.083333333336</v>
      </c>
      <c r="K1985">
        <v>1470874618</v>
      </c>
      <c r="L1985" s="9">
        <f t="shared" si="18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12">
        <f t="shared" si="182"/>
        <v>4</v>
      </c>
      <c r="R1985">
        <f t="shared" si="183"/>
        <v>709.5</v>
      </c>
      <c r="S1985" t="str">
        <f t="shared" si="184"/>
        <v>photography</v>
      </c>
      <c r="T1985" s="3" t="str">
        <f t="shared" si="185"/>
        <v>people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0"/>
        <v>41973.623622685183</v>
      </c>
      <c r="K1986">
        <v>1412189881</v>
      </c>
      <c r="L1986" s="9">
        <f t="shared" si="18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12">
        <f t="shared" si="182"/>
        <v>21</v>
      </c>
      <c r="R1986">
        <f t="shared" si="183"/>
        <v>2295.5</v>
      </c>
      <c r="S1986" t="str">
        <f t="shared" si="184"/>
        <v>photography</v>
      </c>
      <c r="T1986" s="3" t="str">
        <f t="shared" si="185"/>
        <v>people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6">(I1987/86400)+25569+(-5/24)</f>
        <v>42584.749999999993</v>
      </c>
      <c r="K1987">
        <v>1467650771</v>
      </c>
      <c r="L1987" s="9">
        <f t="shared" ref="L1987:L2050" si="18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12">
        <f t="shared" ref="Q1987:Q2050" si="188">ROUND(E1987/D1987*100,0)</f>
        <v>3</v>
      </c>
      <c r="R1987">
        <f t="shared" ref="R1987:R2050" si="189">AVERAGE(E1986:E1987)</f>
        <v>1611.5</v>
      </c>
      <c r="S1987" t="str">
        <f t="shared" ref="S1987:S2050" si="190">LEFT(P1987,FIND("/",P1987)-1)</f>
        <v>photography</v>
      </c>
      <c r="T1987" s="3" t="str">
        <f t="shared" ref="T1987:T2050" si="191">RIGHT(P1987,LEN(P1987)-FIND("/",P1987))</f>
        <v>people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6"/>
        <v>42443.183831018519</v>
      </c>
      <c r="K1988">
        <v>1455359083</v>
      </c>
      <c r="L1988" s="9">
        <f t="shared" si="18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12">
        <f t="shared" si="188"/>
        <v>0</v>
      </c>
      <c r="R1988">
        <f t="shared" si="189"/>
        <v>26</v>
      </c>
      <c r="S1988" t="str">
        <f t="shared" si="190"/>
        <v>photography</v>
      </c>
      <c r="T1988" s="3" t="str">
        <f t="shared" si="191"/>
        <v>people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6"/>
        <v>42064.431435185186</v>
      </c>
      <c r="K1989">
        <v>1422631276</v>
      </c>
      <c r="L1989" s="9">
        <f t="shared" si="18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12">
        <f t="shared" si="188"/>
        <v>42</v>
      </c>
      <c r="R1989">
        <f t="shared" si="189"/>
        <v>1168.5</v>
      </c>
      <c r="S1989" t="str">
        <f t="shared" si="190"/>
        <v>photography</v>
      </c>
      <c r="T1989" s="3" t="str">
        <f t="shared" si="191"/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6"/>
        <v>42236.554884259262</v>
      </c>
      <c r="K1990">
        <v>1437502742</v>
      </c>
      <c r="L1990" s="9">
        <f t="shared" si="18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12">
        <f t="shared" si="188"/>
        <v>0</v>
      </c>
      <c r="R1990">
        <f t="shared" si="189"/>
        <v>1180.5</v>
      </c>
      <c r="S1990" t="str">
        <f t="shared" si="190"/>
        <v>photography</v>
      </c>
      <c r="T1990" s="3" t="str">
        <f t="shared" si="191"/>
        <v>people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6"/>
        <v>42715.472314814811</v>
      </c>
      <c r="K1991">
        <v>1478881208</v>
      </c>
      <c r="L1991" s="9">
        <f t="shared" si="18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12">
        <f t="shared" si="188"/>
        <v>1</v>
      </c>
      <c r="R1991">
        <f t="shared" si="189"/>
        <v>37.5</v>
      </c>
      <c r="S1991" t="str">
        <f t="shared" si="190"/>
        <v>photography</v>
      </c>
      <c r="T1991" s="3" t="str">
        <f t="shared" si="191"/>
        <v>people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6"/>
        <v>42412.987638888888</v>
      </c>
      <c r="K1992">
        <v>1454042532</v>
      </c>
      <c r="L1992" s="9">
        <f t="shared" si="18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12">
        <f t="shared" si="188"/>
        <v>17</v>
      </c>
      <c r="R1992">
        <f t="shared" si="189"/>
        <v>279.5</v>
      </c>
      <c r="S1992" t="str">
        <f t="shared" si="190"/>
        <v>photography</v>
      </c>
      <c r="T1992" s="3" t="str">
        <f t="shared" si="191"/>
        <v>people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6"/>
        <v>42188.685023148144</v>
      </c>
      <c r="K1993">
        <v>1434144386</v>
      </c>
      <c r="L1993" s="9">
        <f t="shared" si="18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12">
        <f t="shared" si="188"/>
        <v>7</v>
      </c>
      <c r="R1993">
        <f t="shared" si="189"/>
        <v>324.5</v>
      </c>
      <c r="S1993" t="str">
        <f t="shared" si="190"/>
        <v>photography</v>
      </c>
      <c r="T1993" s="3" t="str">
        <f t="shared" si="191"/>
        <v>people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6"/>
        <v>42052.935081018521</v>
      </c>
      <c r="K1994">
        <v>1421637991</v>
      </c>
      <c r="L1994" s="9">
        <f t="shared" si="18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12">
        <f t="shared" si="188"/>
        <v>0</v>
      </c>
      <c r="R1994">
        <f t="shared" si="189"/>
        <v>71</v>
      </c>
      <c r="S1994" t="str">
        <f t="shared" si="190"/>
        <v>photography</v>
      </c>
      <c r="T1994" s="3" t="str">
        <f t="shared" si="191"/>
        <v>people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6"/>
        <v>42359.380057870367</v>
      </c>
      <c r="K1995">
        <v>1448114837</v>
      </c>
      <c r="L1995" s="9">
        <f t="shared" si="18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12">
        <f t="shared" si="188"/>
        <v>0</v>
      </c>
      <c r="R1995">
        <f t="shared" si="189"/>
        <v>1</v>
      </c>
      <c r="S1995" t="str">
        <f t="shared" si="190"/>
        <v>photography</v>
      </c>
      <c r="T1995" s="3" t="str">
        <f t="shared" si="191"/>
        <v>people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6"/>
        <v>42710.839606481481</v>
      </c>
      <c r="K1996">
        <v>1475885342</v>
      </c>
      <c r="L1996" s="9">
        <f t="shared" si="18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12">
        <f t="shared" si="188"/>
        <v>0</v>
      </c>
      <c r="R1996">
        <f t="shared" si="189"/>
        <v>0</v>
      </c>
      <c r="S1996" t="str">
        <f t="shared" si="190"/>
        <v>photography</v>
      </c>
      <c r="T1996" s="3" t="str">
        <f t="shared" si="191"/>
        <v>people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6"/>
        <v>42201.693703703706</v>
      </c>
      <c r="K1997">
        <v>1435354736</v>
      </c>
      <c r="L1997" s="9">
        <f t="shared" si="18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12">
        <f t="shared" si="188"/>
        <v>8</v>
      </c>
      <c r="R1997">
        <f t="shared" si="189"/>
        <v>39</v>
      </c>
      <c r="S1997" t="str">
        <f t="shared" si="190"/>
        <v>photography</v>
      </c>
      <c r="T1997" s="3" t="str">
        <f t="shared" si="191"/>
        <v>people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6"/>
        <v>41830.611238425925</v>
      </c>
      <c r="K1998">
        <v>1402429211</v>
      </c>
      <c r="L1998" s="9">
        <f t="shared" si="18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12">
        <f t="shared" si="188"/>
        <v>0</v>
      </c>
      <c r="R1998">
        <f t="shared" si="189"/>
        <v>39</v>
      </c>
      <c r="S1998" t="str">
        <f t="shared" si="190"/>
        <v>photography</v>
      </c>
      <c r="T1998" s="3" t="str">
        <f t="shared" si="191"/>
        <v>people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6"/>
        <v>41877.722361111111</v>
      </c>
      <c r="K1999">
        <v>1406499612</v>
      </c>
      <c r="L1999" s="9">
        <f t="shared" si="18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12">
        <f t="shared" si="188"/>
        <v>0</v>
      </c>
      <c r="R1999">
        <f t="shared" si="189"/>
        <v>0</v>
      </c>
      <c r="S1999" t="str">
        <f t="shared" si="190"/>
        <v>photography</v>
      </c>
      <c r="T1999" s="3" t="str">
        <f t="shared" si="191"/>
        <v>people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6"/>
        <v>41851.910162037035</v>
      </c>
      <c r="K2000">
        <v>1402973438</v>
      </c>
      <c r="L2000" s="9">
        <f t="shared" si="18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12">
        <f t="shared" si="188"/>
        <v>26</v>
      </c>
      <c r="R2000">
        <f t="shared" si="189"/>
        <v>327.5</v>
      </c>
      <c r="S2000" t="str">
        <f t="shared" si="190"/>
        <v>photography</v>
      </c>
      <c r="T2000" s="3" t="str">
        <f t="shared" si="191"/>
        <v>people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6"/>
        <v>41956.316064814811</v>
      </c>
      <c r="K2001">
        <v>1413286508</v>
      </c>
      <c r="L2001" s="9">
        <f t="shared" si="18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12">
        <f t="shared" si="188"/>
        <v>1</v>
      </c>
      <c r="R2001">
        <f t="shared" si="189"/>
        <v>445.5</v>
      </c>
      <c r="S2001" t="str">
        <f t="shared" si="190"/>
        <v>photography</v>
      </c>
      <c r="T2001" s="3" t="str">
        <f t="shared" si="191"/>
        <v>people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6"/>
        <v>42375.743206018517</v>
      </c>
      <c r="K2002">
        <v>1449528613</v>
      </c>
      <c r="L2002" s="9">
        <f t="shared" si="18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12">
        <f t="shared" si="188"/>
        <v>13</v>
      </c>
      <c r="R2002">
        <f t="shared" si="189"/>
        <v>430.5</v>
      </c>
      <c r="S2002" t="str">
        <f t="shared" si="190"/>
        <v>photography</v>
      </c>
      <c r="T2002" s="3" t="str">
        <f t="shared" si="191"/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6"/>
        <v>42167.624999999993</v>
      </c>
      <c r="K2003">
        <v>1431406916</v>
      </c>
      <c r="L2003" s="9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12">
        <f t="shared" si="188"/>
        <v>382</v>
      </c>
      <c r="R2003">
        <f t="shared" si="189"/>
        <v>105398</v>
      </c>
      <c r="S2003" t="str">
        <f t="shared" si="190"/>
        <v>technology</v>
      </c>
      <c r="T2003" s="3" t="str">
        <f t="shared" si="191"/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6"/>
        <v>42758.503969907404</v>
      </c>
      <c r="K2004">
        <v>1482599143</v>
      </c>
      <c r="L2004" s="9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12">
        <f t="shared" si="188"/>
        <v>217</v>
      </c>
      <c r="R2004">
        <f t="shared" si="189"/>
        <v>159284.05499999999</v>
      </c>
      <c r="S2004" t="str">
        <f t="shared" si="190"/>
        <v>technology</v>
      </c>
      <c r="T2004" s="3" t="str">
        <f t="shared" si="191"/>
        <v>hardware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6"/>
        <v>40361.75</v>
      </c>
      <c r="K2005">
        <v>1276830052</v>
      </c>
      <c r="L2005" s="9">
        <f t="shared" si="18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12">
        <f t="shared" si="188"/>
        <v>312</v>
      </c>
      <c r="R2005">
        <f t="shared" si="189"/>
        <v>54978.555</v>
      </c>
      <c r="S2005" t="str">
        <f t="shared" si="190"/>
        <v>technology</v>
      </c>
      <c r="T2005" s="3" t="str">
        <f t="shared" si="191"/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6"/>
        <v>41830.396562499998</v>
      </c>
      <c r="K2006">
        <v>1402410663</v>
      </c>
      <c r="L2006" s="9">
        <f t="shared" si="18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12">
        <f t="shared" si="188"/>
        <v>234</v>
      </c>
      <c r="R2006">
        <f t="shared" si="189"/>
        <v>59385.120000000003</v>
      </c>
      <c r="S2006" t="str">
        <f t="shared" si="190"/>
        <v>technology</v>
      </c>
      <c r="T2006" s="3" t="str">
        <f t="shared" si="191"/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6"/>
        <v>41562.957638888889</v>
      </c>
      <c r="K2007">
        <v>1379532618</v>
      </c>
      <c r="L2007" s="9">
        <f t="shared" si="18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12">
        <f t="shared" si="188"/>
        <v>124</v>
      </c>
      <c r="R2007">
        <f t="shared" si="189"/>
        <v>77157.135000000009</v>
      </c>
      <c r="S2007" t="str">
        <f t="shared" si="190"/>
        <v>technology</v>
      </c>
      <c r="T2007" s="3" t="str">
        <f t="shared" si="191"/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6"/>
        <v>41976.333854166667</v>
      </c>
      <c r="K2008">
        <v>1414584045</v>
      </c>
      <c r="L2008" s="9">
        <f t="shared" si="18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12">
        <f t="shared" si="188"/>
        <v>248</v>
      </c>
      <c r="R2008">
        <f t="shared" si="189"/>
        <v>80512.014999999999</v>
      </c>
      <c r="S2008" t="str">
        <f t="shared" si="190"/>
        <v>technology</v>
      </c>
      <c r="T2008" s="3" t="str">
        <f t="shared" si="191"/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6"/>
        <v>40413.958333333328</v>
      </c>
      <c r="K2009">
        <v>1276891586</v>
      </c>
      <c r="L2009" s="9">
        <f t="shared" si="18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12">
        <f t="shared" si="188"/>
        <v>116</v>
      </c>
      <c r="R2009">
        <f t="shared" si="189"/>
        <v>67745.460000000006</v>
      </c>
      <c r="S2009" t="str">
        <f t="shared" si="190"/>
        <v>technology</v>
      </c>
      <c r="T2009" s="3" t="str">
        <f t="shared" si="191"/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6"/>
        <v>40805.396087962959</v>
      </c>
      <c r="K2010">
        <v>1312641022</v>
      </c>
      <c r="L2010" s="9">
        <f t="shared" si="18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12">
        <f t="shared" si="188"/>
        <v>117</v>
      </c>
      <c r="R2010">
        <f t="shared" si="189"/>
        <v>6704.96</v>
      </c>
      <c r="S2010" t="str">
        <f t="shared" si="190"/>
        <v>technology</v>
      </c>
      <c r="T2010" s="3" t="str">
        <f t="shared" si="191"/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6"/>
        <v>42697.156747685185</v>
      </c>
      <c r="K2011">
        <v>1476776743</v>
      </c>
      <c r="L2011" s="9">
        <f t="shared" si="18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12">
        <f t="shared" si="188"/>
        <v>305</v>
      </c>
      <c r="R2011">
        <f t="shared" si="189"/>
        <v>77209</v>
      </c>
      <c r="S2011" t="str">
        <f t="shared" si="190"/>
        <v>technology</v>
      </c>
      <c r="T2011" s="3" t="str">
        <f t="shared" si="191"/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6"/>
        <v>42600.788090277776</v>
      </c>
      <c r="K2012">
        <v>1468972491</v>
      </c>
      <c r="L2012" s="9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12">
        <f t="shared" si="188"/>
        <v>320</v>
      </c>
      <c r="R2012">
        <f t="shared" si="189"/>
        <v>124297.45</v>
      </c>
      <c r="S2012" t="str">
        <f t="shared" si="190"/>
        <v>technology</v>
      </c>
      <c r="T2012" s="3" t="str">
        <f t="shared" si="191"/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6"/>
        <v>42380.749999999993</v>
      </c>
      <c r="K2013">
        <v>1449650173</v>
      </c>
      <c r="L2013" s="9">
        <f t="shared" si="18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12">
        <f t="shared" si="188"/>
        <v>820</v>
      </c>
      <c r="R2013">
        <f t="shared" si="189"/>
        <v>252898.95</v>
      </c>
      <c r="S2013" t="str">
        <f t="shared" si="190"/>
        <v>technology</v>
      </c>
      <c r="T2013" s="3" t="str">
        <f t="shared" si="191"/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6"/>
        <v>42040.613900462959</v>
      </c>
      <c r="K2014">
        <v>1420573441</v>
      </c>
      <c r="L2014" s="9">
        <f t="shared" si="18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12">
        <f t="shared" si="188"/>
        <v>235</v>
      </c>
      <c r="R2014">
        <f t="shared" si="189"/>
        <v>210763.5</v>
      </c>
      <c r="S2014" t="str">
        <f t="shared" si="190"/>
        <v>technology</v>
      </c>
      <c r="T2014" s="3" t="str">
        <f t="shared" si="191"/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6"/>
        <v>42559.752476851849</v>
      </c>
      <c r="K2015">
        <v>1462835014</v>
      </c>
      <c r="L2015" s="9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12">
        <f t="shared" si="188"/>
        <v>495</v>
      </c>
      <c r="R2015">
        <f t="shared" si="189"/>
        <v>401803.5</v>
      </c>
      <c r="S2015" t="str">
        <f t="shared" si="190"/>
        <v>technology</v>
      </c>
      <c r="T2015" s="3" t="str">
        <f t="shared" si="191"/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6"/>
        <v>41357.964571759258</v>
      </c>
      <c r="K2016">
        <v>1361250539</v>
      </c>
      <c r="L2016" s="9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12">
        <f t="shared" si="188"/>
        <v>7814</v>
      </c>
      <c r="R2016">
        <f t="shared" si="189"/>
        <v>1567998.335</v>
      </c>
      <c r="S2016" t="str">
        <f t="shared" si="190"/>
        <v>technology</v>
      </c>
      <c r="T2016" s="3" t="str">
        <f t="shared" si="191"/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6"/>
        <v>40795.668553240735</v>
      </c>
      <c r="K2017">
        <v>1313010163</v>
      </c>
      <c r="L2017" s="9">
        <f t="shared" si="18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12">
        <f t="shared" si="188"/>
        <v>113</v>
      </c>
      <c r="R2017">
        <f t="shared" si="189"/>
        <v>1176135.3399999999</v>
      </c>
      <c r="S2017" t="str">
        <f t="shared" si="190"/>
        <v>technology</v>
      </c>
      <c r="T2017" s="3" t="str">
        <f t="shared" si="191"/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6"/>
        <v>41342.672442129631</v>
      </c>
      <c r="K2018">
        <v>1360271299</v>
      </c>
      <c r="L2018" s="9">
        <f t="shared" si="18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12">
        <f t="shared" si="188"/>
        <v>922</v>
      </c>
      <c r="R2018">
        <f t="shared" si="189"/>
        <v>50145.114999999998</v>
      </c>
      <c r="S2018" t="str">
        <f t="shared" si="190"/>
        <v>technology</v>
      </c>
      <c r="T2018" s="3" t="str">
        <f t="shared" si="191"/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6"/>
        <v>40991.958333333328</v>
      </c>
      <c r="K2019">
        <v>1329873755</v>
      </c>
      <c r="L2019" s="9">
        <f t="shared" si="18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12">
        <f t="shared" si="188"/>
        <v>125</v>
      </c>
      <c r="R2019">
        <f t="shared" si="189"/>
        <v>61714.91</v>
      </c>
      <c r="S2019" t="str">
        <f t="shared" si="190"/>
        <v>technology</v>
      </c>
      <c r="T2019" s="3" t="str">
        <f t="shared" si="191"/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6"/>
        <v>42229.157511574071</v>
      </c>
      <c r="K2020">
        <v>1436863609</v>
      </c>
      <c r="L2020" s="9">
        <f t="shared" si="18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12">
        <f t="shared" si="188"/>
        <v>102</v>
      </c>
      <c r="R2020">
        <f t="shared" si="189"/>
        <v>48866.914999999994</v>
      </c>
      <c r="S2020" t="str">
        <f t="shared" si="190"/>
        <v>technology</v>
      </c>
      <c r="T2020" s="3" t="str">
        <f t="shared" si="191"/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6"/>
        <v>42635.500243055554</v>
      </c>
      <c r="K2021">
        <v>1471971621</v>
      </c>
      <c r="L2021" s="9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12">
        <f t="shared" si="188"/>
        <v>485</v>
      </c>
      <c r="R2021">
        <f t="shared" si="189"/>
        <v>130211.065</v>
      </c>
      <c r="S2021" t="str">
        <f t="shared" si="190"/>
        <v>technology</v>
      </c>
      <c r="T2021" s="3" t="str">
        <f t="shared" si="191"/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6"/>
        <v>41773.75277777778</v>
      </c>
      <c r="K2022">
        <v>1396923624</v>
      </c>
      <c r="L2022" s="9">
        <f t="shared" si="18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12">
        <f t="shared" si="188"/>
        <v>192</v>
      </c>
      <c r="R2022">
        <f t="shared" si="189"/>
        <v>98424.45</v>
      </c>
      <c r="S2022" t="str">
        <f t="shared" si="190"/>
        <v>technology</v>
      </c>
      <c r="T2022" s="3" t="str">
        <f t="shared" si="191"/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6"/>
        <v>41905.862233796295</v>
      </c>
      <c r="K2023">
        <v>1407634897</v>
      </c>
      <c r="L2023" s="9">
        <f t="shared" si="18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12">
        <f t="shared" si="188"/>
        <v>281</v>
      </c>
      <c r="R2023">
        <f t="shared" si="189"/>
        <v>8470</v>
      </c>
      <c r="S2023" t="str">
        <f t="shared" si="190"/>
        <v>technology</v>
      </c>
      <c r="T2023" s="3" t="str">
        <f t="shared" si="191"/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6"/>
        <v>42532.36078703704</v>
      </c>
      <c r="K2024">
        <v>1463060372</v>
      </c>
      <c r="L2024" s="9">
        <f t="shared" si="18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12">
        <f t="shared" si="188"/>
        <v>125</v>
      </c>
      <c r="R2024">
        <f t="shared" si="189"/>
        <v>69596</v>
      </c>
      <c r="S2024" t="str">
        <f t="shared" si="190"/>
        <v>technology</v>
      </c>
      <c r="T2024" s="3" t="str">
        <f t="shared" si="191"/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6"/>
        <v>42166.212418981479</v>
      </c>
      <c r="K2025">
        <v>1431425153</v>
      </c>
      <c r="L2025" s="9">
        <f t="shared" si="18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12">
        <f t="shared" si="188"/>
        <v>161</v>
      </c>
      <c r="R2025">
        <f t="shared" si="189"/>
        <v>143298</v>
      </c>
      <c r="S2025" t="str">
        <f t="shared" si="190"/>
        <v>technology</v>
      </c>
      <c r="T2025" s="3" t="str">
        <f t="shared" si="191"/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6"/>
        <v>41133.916666666664</v>
      </c>
      <c r="K2026">
        <v>1341875544</v>
      </c>
      <c r="L2026" s="9">
        <f t="shared" si="18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12">
        <f t="shared" si="188"/>
        <v>585</v>
      </c>
      <c r="R2026">
        <f t="shared" si="189"/>
        <v>92436.5</v>
      </c>
      <c r="S2026" t="str">
        <f t="shared" si="190"/>
        <v>technology</v>
      </c>
      <c r="T2026" s="3" t="str">
        <f t="shared" si="191"/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6"/>
        <v>42165.976226851846</v>
      </c>
      <c r="K2027">
        <v>1431404746</v>
      </c>
      <c r="L2027" s="9">
        <f t="shared" si="18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12">
        <f t="shared" si="188"/>
        <v>201</v>
      </c>
      <c r="R2027">
        <f t="shared" si="189"/>
        <v>92167</v>
      </c>
      <c r="S2027" t="str">
        <f t="shared" si="190"/>
        <v>technology</v>
      </c>
      <c r="T2027" s="3" t="str">
        <f t="shared" si="191"/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6"/>
        <v>41749.957638888889</v>
      </c>
      <c r="K2028">
        <v>1394127585</v>
      </c>
      <c r="L2028" s="9">
        <f t="shared" si="18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12">
        <f t="shared" si="188"/>
        <v>133</v>
      </c>
      <c r="R2028">
        <f t="shared" si="189"/>
        <v>97145.384999999995</v>
      </c>
      <c r="S2028" t="str">
        <f t="shared" si="190"/>
        <v>technology</v>
      </c>
      <c r="T2028" s="3" t="str">
        <f t="shared" si="191"/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6"/>
        <v>42093.563877314817</v>
      </c>
      <c r="K2029">
        <v>1423855919</v>
      </c>
      <c r="L2029" s="9">
        <f t="shared" si="18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12">
        <f t="shared" si="188"/>
        <v>120</v>
      </c>
      <c r="R2029">
        <f t="shared" si="189"/>
        <v>76809.884999999995</v>
      </c>
      <c r="S2029" t="str">
        <f t="shared" si="190"/>
        <v>technology</v>
      </c>
      <c r="T2029" s="3" t="str">
        <f t="shared" si="191"/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6"/>
        <v>40252.704861111109</v>
      </c>
      <c r="K2030">
        <v>1265493806</v>
      </c>
      <c r="L2030" s="9">
        <f t="shared" si="18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12">
        <f t="shared" si="188"/>
        <v>126</v>
      </c>
      <c r="R2030">
        <f t="shared" si="189"/>
        <v>62017</v>
      </c>
      <c r="S2030" t="str">
        <f t="shared" si="190"/>
        <v>technology</v>
      </c>
      <c r="T2030" s="3" t="str">
        <f t="shared" si="191"/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6"/>
        <v>41877.813437500001</v>
      </c>
      <c r="K2031">
        <v>1406507481</v>
      </c>
      <c r="L2031" s="9">
        <f t="shared" si="18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12">
        <f t="shared" si="188"/>
        <v>361</v>
      </c>
      <c r="R2031">
        <f t="shared" si="189"/>
        <v>6407.5</v>
      </c>
      <c r="S2031" t="str">
        <f t="shared" si="190"/>
        <v>technology</v>
      </c>
      <c r="T2031" s="3" t="str">
        <f t="shared" si="191"/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6"/>
        <v>41242.788148148145</v>
      </c>
      <c r="K2032">
        <v>1351641296</v>
      </c>
      <c r="L2032" s="9">
        <f t="shared" si="18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12">
        <f t="shared" si="188"/>
        <v>226</v>
      </c>
      <c r="R2032">
        <f t="shared" si="189"/>
        <v>41582</v>
      </c>
      <c r="S2032" t="str">
        <f t="shared" si="190"/>
        <v>technology</v>
      </c>
      <c r="T2032" s="3" t="str">
        <f t="shared" si="191"/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6"/>
        <v>42012.833333333336</v>
      </c>
      <c r="K2033">
        <v>1417506853</v>
      </c>
      <c r="L2033" s="9">
        <f t="shared" si="18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12">
        <f t="shared" si="188"/>
        <v>120</v>
      </c>
      <c r="R2033">
        <f t="shared" si="189"/>
        <v>67154.5</v>
      </c>
      <c r="S2033" t="str">
        <f t="shared" si="190"/>
        <v>technology</v>
      </c>
      <c r="T2033" s="3" t="str">
        <f t="shared" si="191"/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6"/>
        <v>42718.999999999993</v>
      </c>
      <c r="K2034">
        <v>1479216874</v>
      </c>
      <c r="L2034" s="9">
        <f t="shared" si="18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12">
        <f t="shared" si="188"/>
        <v>304</v>
      </c>
      <c r="R2034">
        <f t="shared" si="189"/>
        <v>68111</v>
      </c>
      <c r="S2034" t="str">
        <f t="shared" si="190"/>
        <v>technology</v>
      </c>
      <c r="T2034" s="3" t="str">
        <f t="shared" si="191"/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6"/>
        <v>41754.874050925922</v>
      </c>
      <c r="K2035">
        <v>1395885518</v>
      </c>
      <c r="L2035" s="9">
        <f t="shared" si="18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12">
        <f t="shared" si="188"/>
        <v>179</v>
      </c>
      <c r="R2035">
        <f t="shared" si="189"/>
        <v>60358</v>
      </c>
      <c r="S2035" t="str">
        <f t="shared" si="190"/>
        <v>technology</v>
      </c>
      <c r="T2035" s="3" t="str">
        <f t="shared" si="191"/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6"/>
        <v>42131.081944444442</v>
      </c>
      <c r="K2036">
        <v>1426216033</v>
      </c>
      <c r="L2036" s="9">
        <f t="shared" si="18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12">
        <f t="shared" si="188"/>
        <v>387</v>
      </c>
      <c r="R2036">
        <f t="shared" si="189"/>
        <v>173194.29500000001</v>
      </c>
      <c r="S2036" t="str">
        <f t="shared" si="190"/>
        <v>technology</v>
      </c>
      <c r="T2036" s="3" t="str">
        <f t="shared" si="191"/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6"/>
        <v>42356.833333333336</v>
      </c>
      <c r="K2037">
        <v>1446562807</v>
      </c>
      <c r="L2037" s="9">
        <f t="shared" si="18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12">
        <f t="shared" si="188"/>
        <v>211</v>
      </c>
      <c r="R2037">
        <f t="shared" si="189"/>
        <v>235274.36500000002</v>
      </c>
      <c r="S2037" t="str">
        <f t="shared" si="190"/>
        <v>technology</v>
      </c>
      <c r="T2037" s="3" t="str">
        <f t="shared" si="191"/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6"/>
        <v>41768.656469907401</v>
      </c>
      <c r="K2038">
        <v>1397076319</v>
      </c>
      <c r="L2038" s="9">
        <f t="shared" si="18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12">
        <f t="shared" si="188"/>
        <v>132</v>
      </c>
      <c r="R2038">
        <f t="shared" si="189"/>
        <v>104164.82</v>
      </c>
      <c r="S2038" t="str">
        <f t="shared" si="190"/>
        <v>technology</v>
      </c>
      <c r="T2038" s="3" t="str">
        <f t="shared" si="191"/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6"/>
        <v>41638.043437499997</v>
      </c>
      <c r="K2039">
        <v>1383195753</v>
      </c>
      <c r="L2039" s="9">
        <f t="shared" si="18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12">
        <f t="shared" si="188"/>
        <v>300</v>
      </c>
      <c r="R2039">
        <f t="shared" si="189"/>
        <v>34774.07</v>
      </c>
      <c r="S2039" t="str">
        <f t="shared" si="190"/>
        <v>technology</v>
      </c>
      <c r="T2039" s="3" t="str">
        <f t="shared" si="191"/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6"/>
        <v>41456.541666666664</v>
      </c>
      <c r="K2040">
        <v>1369895421</v>
      </c>
      <c r="L2040" s="9">
        <f t="shared" si="18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12">
        <f t="shared" si="188"/>
        <v>421</v>
      </c>
      <c r="R2040">
        <f t="shared" si="189"/>
        <v>31844.32</v>
      </c>
      <c r="S2040" t="str">
        <f t="shared" si="190"/>
        <v>technology</v>
      </c>
      <c r="T2040" s="3" t="str">
        <f t="shared" si="191"/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6"/>
        <v>42704.999305555553</v>
      </c>
      <c r="K2041">
        <v>1477996325</v>
      </c>
      <c r="L2041" s="9">
        <f t="shared" si="18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12">
        <f t="shared" si="188"/>
        <v>136</v>
      </c>
      <c r="R2041">
        <f t="shared" si="189"/>
        <v>101956</v>
      </c>
      <c r="S2041" t="str">
        <f t="shared" si="190"/>
        <v>technology</v>
      </c>
      <c r="T2041" s="3" t="str">
        <f t="shared" si="191"/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6"/>
        <v>41593.760451388887</v>
      </c>
      <c r="K2042">
        <v>1383257703</v>
      </c>
      <c r="L2042" s="9">
        <f t="shared" si="18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12">
        <f t="shared" si="188"/>
        <v>248</v>
      </c>
      <c r="R2042">
        <f t="shared" si="189"/>
        <v>88858.07</v>
      </c>
      <c r="S2042" t="str">
        <f t="shared" si="190"/>
        <v>technology</v>
      </c>
      <c r="T2042" s="3" t="str">
        <f t="shared" si="191"/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6"/>
        <v>42684.359108796292</v>
      </c>
      <c r="K2043">
        <v>1476189427</v>
      </c>
      <c r="L2043" s="9">
        <f t="shared" si="18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12">
        <f t="shared" si="188"/>
        <v>182</v>
      </c>
      <c r="R2043">
        <f t="shared" si="189"/>
        <v>12361.07</v>
      </c>
      <c r="S2043" t="str">
        <f t="shared" si="190"/>
        <v>technology</v>
      </c>
      <c r="T2043" s="3" t="str">
        <f t="shared" si="191"/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6"/>
        <v>42391.499699074069</v>
      </c>
      <c r="K2044">
        <v>1448297974</v>
      </c>
      <c r="L2044" s="9">
        <f t="shared" si="18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12">
        <f t="shared" si="188"/>
        <v>124</v>
      </c>
      <c r="R2044">
        <f t="shared" si="189"/>
        <v>14815</v>
      </c>
      <c r="S2044" t="str">
        <f t="shared" si="190"/>
        <v>technology</v>
      </c>
      <c r="T2044" s="3" t="str">
        <f t="shared" si="191"/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6"/>
        <v>42714.999305555553</v>
      </c>
      <c r="K2045">
        <v>1476764077</v>
      </c>
      <c r="L2045" s="9">
        <f t="shared" si="18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12">
        <f t="shared" si="188"/>
        <v>506</v>
      </c>
      <c r="R2045">
        <f t="shared" si="189"/>
        <v>9682</v>
      </c>
      <c r="S2045" t="str">
        <f t="shared" si="190"/>
        <v>technology</v>
      </c>
      <c r="T2045" s="3" t="str">
        <f t="shared" si="191"/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6"/>
        <v>42168.475856481477</v>
      </c>
      <c r="K2046">
        <v>1431620714</v>
      </c>
      <c r="L2046" s="9">
        <f t="shared" si="18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12">
        <f t="shared" si="188"/>
        <v>108</v>
      </c>
      <c r="R2046">
        <f t="shared" si="189"/>
        <v>11621.5</v>
      </c>
      <c r="S2046" t="str">
        <f t="shared" si="190"/>
        <v>technology</v>
      </c>
      <c r="T2046" s="3" t="str">
        <f t="shared" si="191"/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6"/>
        <v>41098.880173611113</v>
      </c>
      <c r="K2047">
        <v>1339207647</v>
      </c>
      <c r="L2047" s="9">
        <f t="shared" si="18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12">
        <f t="shared" si="188"/>
        <v>819</v>
      </c>
      <c r="R2047">
        <f t="shared" si="189"/>
        <v>28186.005000000001</v>
      </c>
      <c r="S2047" t="str">
        <f t="shared" si="190"/>
        <v>technology</v>
      </c>
      <c r="T2047" s="3" t="str">
        <f t="shared" si="191"/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6"/>
        <v>41416.963472222218</v>
      </c>
      <c r="K2048">
        <v>1366690044</v>
      </c>
      <c r="L2048" s="9">
        <f t="shared" si="18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12">
        <f t="shared" si="188"/>
        <v>121</v>
      </c>
      <c r="R2048">
        <f t="shared" si="189"/>
        <v>26125.005000000001</v>
      </c>
      <c r="S2048" t="str">
        <f t="shared" si="190"/>
        <v>technology</v>
      </c>
      <c r="T2048" s="3" t="str">
        <f t="shared" si="191"/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6"/>
        <v>42110.791666666664</v>
      </c>
      <c r="K2049">
        <v>1426714870</v>
      </c>
      <c r="L2049" s="9">
        <f t="shared" si="18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12">
        <f t="shared" si="188"/>
        <v>103</v>
      </c>
      <c r="R2049">
        <f t="shared" si="189"/>
        <v>56524.5</v>
      </c>
      <c r="S2049" t="str">
        <f t="shared" si="190"/>
        <v>technology</v>
      </c>
      <c r="T2049" s="3" t="str">
        <f t="shared" si="191"/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6"/>
        <v>41417.443182870367</v>
      </c>
      <c r="K2050">
        <v>1366731491</v>
      </c>
      <c r="L2050" s="9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12">
        <f t="shared" si="188"/>
        <v>148</v>
      </c>
      <c r="R2050">
        <f t="shared" si="189"/>
        <v>113510.72500000001</v>
      </c>
      <c r="S2050" t="str">
        <f t="shared" si="190"/>
        <v>technology</v>
      </c>
      <c r="T2050" s="3" t="str">
        <f t="shared" si="191"/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2">(I2051/86400)+25569+(-5/24)</f>
        <v>41610.749305555553</v>
      </c>
      <c r="K2051">
        <v>1382963963</v>
      </c>
      <c r="L2051" s="9">
        <f t="shared" ref="L2051:L2114" si="193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12">
        <f t="shared" ref="Q2051:Q2114" si="194">ROUND(E2051/D2051*100,0)</f>
        <v>120</v>
      </c>
      <c r="R2051">
        <f t="shared" ref="R2051:R2114" si="195">AVERAGE(E2050:E2051)</f>
        <v>93088.9</v>
      </c>
      <c r="S2051" t="str">
        <f t="shared" ref="S2051:S2114" si="196">LEFT(P2051,FIND("/",P2051)-1)</f>
        <v>technology</v>
      </c>
      <c r="T2051" s="3" t="str">
        <f t="shared" ref="T2051:T2114" si="197">RIGHT(P2051,LEN(P2051)-FIND("/",P2051))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2"/>
        <v>42154.863171296289</v>
      </c>
      <c r="K2052">
        <v>1429580578</v>
      </c>
      <c r="L2052" s="9">
        <f t="shared" si="193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12">
        <f t="shared" si="194"/>
        <v>473</v>
      </c>
      <c r="R2052">
        <f t="shared" si="195"/>
        <v>53711.175000000003</v>
      </c>
      <c r="S2052" t="str">
        <f t="shared" si="196"/>
        <v>technology</v>
      </c>
      <c r="T2052" s="3" t="str">
        <f t="shared" si="197"/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2"/>
        <v>41633.814085648148</v>
      </c>
      <c r="K2053">
        <v>1385425937</v>
      </c>
      <c r="L2053" s="9">
        <f t="shared" si="193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12">
        <f t="shared" si="194"/>
        <v>130</v>
      </c>
      <c r="R2053">
        <f t="shared" si="195"/>
        <v>28878</v>
      </c>
      <c r="S2053" t="str">
        <f t="shared" si="196"/>
        <v>technology</v>
      </c>
      <c r="T2053" s="3" t="str">
        <f t="shared" si="197"/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2"/>
        <v>42419.875613425924</v>
      </c>
      <c r="K2054">
        <v>1452045653</v>
      </c>
      <c r="L2054" s="9">
        <f t="shared" si="193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12">
        <f t="shared" si="194"/>
        <v>353</v>
      </c>
      <c r="R2054">
        <f t="shared" si="195"/>
        <v>93476.5</v>
      </c>
      <c r="S2054" t="str">
        <f t="shared" si="196"/>
        <v>technology</v>
      </c>
      <c r="T2054" s="3" t="str">
        <f t="shared" si="197"/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2"/>
        <v>42333.450821759259</v>
      </c>
      <c r="K2055">
        <v>1445870951</v>
      </c>
      <c r="L2055" s="9">
        <f t="shared" si="193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12">
        <f t="shared" si="194"/>
        <v>101</v>
      </c>
      <c r="R2055">
        <f t="shared" si="195"/>
        <v>90787.5</v>
      </c>
      <c r="S2055" t="str">
        <f t="shared" si="196"/>
        <v>technology</v>
      </c>
      <c r="T2055" s="3" t="str">
        <f t="shared" si="197"/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2"/>
        <v>41761.312615740739</v>
      </c>
      <c r="K2056">
        <v>1396441810</v>
      </c>
      <c r="L2056" s="9">
        <f t="shared" si="193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12">
        <f t="shared" si="194"/>
        <v>114</v>
      </c>
      <c r="R2056">
        <f t="shared" si="195"/>
        <v>22404</v>
      </c>
      <c r="S2056" t="str">
        <f t="shared" si="196"/>
        <v>technology</v>
      </c>
      <c r="T2056" s="3" t="str">
        <f t="shared" si="197"/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2"/>
        <v>41975.958333333336</v>
      </c>
      <c r="K2057">
        <v>1415031043</v>
      </c>
      <c r="L2057" s="9">
        <f t="shared" si="193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12">
        <f t="shared" si="194"/>
        <v>167</v>
      </c>
      <c r="R2057">
        <f t="shared" si="195"/>
        <v>24901</v>
      </c>
      <c r="S2057" t="str">
        <f t="shared" si="196"/>
        <v>technology</v>
      </c>
      <c r="T2057" s="3" t="str">
        <f t="shared" si="197"/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2"/>
        <v>41381.552569444444</v>
      </c>
      <c r="K2058">
        <v>1363630542</v>
      </c>
      <c r="L2058" s="9">
        <f t="shared" si="193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12">
        <f t="shared" si="194"/>
        <v>153</v>
      </c>
      <c r="R2058">
        <f t="shared" si="195"/>
        <v>43385.5</v>
      </c>
      <c r="S2058" t="str">
        <f t="shared" si="196"/>
        <v>technology</v>
      </c>
      <c r="T2058" s="3" t="str">
        <f t="shared" si="197"/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2"/>
        <v>42426.286249999997</v>
      </c>
      <c r="K2059">
        <v>1453895532</v>
      </c>
      <c r="L2059" s="9">
        <f t="shared" si="193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12">
        <f t="shared" si="194"/>
        <v>202</v>
      </c>
      <c r="R2059">
        <f t="shared" si="195"/>
        <v>53530.415000000001</v>
      </c>
      <c r="S2059" t="str">
        <f t="shared" si="196"/>
        <v>technology</v>
      </c>
      <c r="T2059" s="3" t="str">
        <f t="shared" si="197"/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2"/>
        <v>42065.624999999993</v>
      </c>
      <c r="K2060">
        <v>1421916830</v>
      </c>
      <c r="L2060" s="9">
        <f t="shared" si="193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12">
        <f t="shared" si="194"/>
        <v>168</v>
      </c>
      <c r="R2060">
        <f t="shared" si="195"/>
        <v>17321.415000000001</v>
      </c>
      <c r="S2060" t="str">
        <f t="shared" si="196"/>
        <v>technology</v>
      </c>
      <c r="T2060" s="3" t="str">
        <f t="shared" si="197"/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2"/>
        <v>42400.707638888889</v>
      </c>
      <c r="K2061">
        <v>1450880854</v>
      </c>
      <c r="L2061" s="9">
        <f t="shared" si="193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12">
        <f t="shared" si="194"/>
        <v>143</v>
      </c>
      <c r="R2061">
        <f t="shared" si="195"/>
        <v>23672.5</v>
      </c>
      <c r="S2061" t="str">
        <f t="shared" si="196"/>
        <v>technology</v>
      </c>
      <c r="T2061" s="3" t="str">
        <f t="shared" si="197"/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2"/>
        <v>41843.434606481482</v>
      </c>
      <c r="K2062">
        <v>1400945150</v>
      </c>
      <c r="L2062" s="9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12">
        <f t="shared" si="194"/>
        <v>196</v>
      </c>
      <c r="R2062">
        <f t="shared" si="195"/>
        <v>46068.5</v>
      </c>
      <c r="S2062" t="str">
        <f t="shared" si="196"/>
        <v>technology</v>
      </c>
      <c r="T2062" s="3" t="str">
        <f t="shared" si="197"/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2"/>
        <v>42735.556180555555</v>
      </c>
      <c r="K2063">
        <v>1480616454</v>
      </c>
      <c r="L2063" s="9">
        <f t="shared" si="193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12">
        <f t="shared" si="194"/>
        <v>108</v>
      </c>
      <c r="R2063">
        <f t="shared" si="195"/>
        <v>27248</v>
      </c>
      <c r="S2063" t="str">
        <f t="shared" si="196"/>
        <v>technology</v>
      </c>
      <c r="T2063" s="3" t="str">
        <f t="shared" si="197"/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2"/>
        <v>42453.1330787037</v>
      </c>
      <c r="K2064">
        <v>1456218698</v>
      </c>
      <c r="L2064" s="9">
        <f t="shared" si="193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12">
        <f t="shared" si="194"/>
        <v>115</v>
      </c>
      <c r="R2064">
        <f t="shared" si="195"/>
        <v>60186.5</v>
      </c>
      <c r="S2064" t="str">
        <f t="shared" si="196"/>
        <v>technology</v>
      </c>
      <c r="T2064" s="3" t="str">
        <f t="shared" si="197"/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2"/>
        <v>42505.524317129624</v>
      </c>
      <c r="K2065">
        <v>1460482501</v>
      </c>
      <c r="L2065" s="9">
        <f t="shared" si="193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12">
        <f t="shared" si="194"/>
        <v>148</v>
      </c>
      <c r="R2065">
        <f t="shared" si="195"/>
        <v>60449.5</v>
      </c>
      <c r="S2065" t="str">
        <f t="shared" si="196"/>
        <v>technology</v>
      </c>
      <c r="T2065" s="3" t="str">
        <f t="shared" si="197"/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2"/>
        <v>41425.291666666664</v>
      </c>
      <c r="K2066">
        <v>1366879523</v>
      </c>
      <c r="L2066" s="9">
        <f t="shared" si="193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12">
        <f t="shared" si="194"/>
        <v>191</v>
      </c>
      <c r="R2066">
        <f t="shared" si="195"/>
        <v>253353.13500000001</v>
      </c>
      <c r="S2066" t="str">
        <f t="shared" si="196"/>
        <v>technology</v>
      </c>
      <c r="T2066" s="3" t="str">
        <f t="shared" si="197"/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2"/>
        <v>41633.125335648147</v>
      </c>
      <c r="K2067">
        <v>1385366429</v>
      </c>
      <c r="L2067" s="9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12">
        <f t="shared" si="194"/>
        <v>199</v>
      </c>
      <c r="R2067">
        <f t="shared" si="195"/>
        <v>290235.16000000003</v>
      </c>
      <c r="S2067" t="str">
        <f t="shared" si="196"/>
        <v>technology</v>
      </c>
      <c r="T2067" s="3" t="str">
        <f t="shared" si="197"/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2"/>
        <v>41874.563460648147</v>
      </c>
      <c r="K2068">
        <v>1406226683</v>
      </c>
      <c r="L2068" s="9">
        <f t="shared" si="193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12">
        <f t="shared" si="194"/>
        <v>219</v>
      </c>
      <c r="R2068">
        <f t="shared" si="195"/>
        <v>42029.025000000001</v>
      </c>
      <c r="S2068" t="str">
        <f t="shared" si="196"/>
        <v>technology</v>
      </c>
      <c r="T2068" s="3" t="str">
        <f t="shared" si="197"/>
        <v>hardware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2"/>
        <v>42148.645555555551</v>
      </c>
      <c r="K2069">
        <v>1429648176</v>
      </c>
      <c r="L2069" s="9">
        <f t="shared" si="193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12">
        <f t="shared" si="194"/>
        <v>127</v>
      </c>
      <c r="R2069">
        <f t="shared" si="195"/>
        <v>2500</v>
      </c>
      <c r="S2069" t="str">
        <f t="shared" si="196"/>
        <v>technology</v>
      </c>
      <c r="T2069" s="3" t="str">
        <f t="shared" si="197"/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2"/>
        <v>42663.633275462962</v>
      </c>
      <c r="K2070">
        <v>1474402315</v>
      </c>
      <c r="L2070" s="9">
        <f t="shared" si="193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12">
        <f t="shared" si="194"/>
        <v>105</v>
      </c>
      <c r="R2070">
        <f t="shared" si="195"/>
        <v>13466.985000000001</v>
      </c>
      <c r="S2070" t="str">
        <f t="shared" si="196"/>
        <v>technology</v>
      </c>
      <c r="T2070" s="3" t="str">
        <f t="shared" si="197"/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2"/>
        <v>42371.763784722221</v>
      </c>
      <c r="K2071">
        <v>1449098391</v>
      </c>
      <c r="L2071" s="9">
        <f t="shared" si="193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12">
        <f t="shared" si="194"/>
        <v>128</v>
      </c>
      <c r="R2071">
        <f t="shared" si="195"/>
        <v>45254.65</v>
      </c>
      <c r="S2071" t="str">
        <f t="shared" si="196"/>
        <v>technology</v>
      </c>
      <c r="T2071" s="3" t="str">
        <f t="shared" si="197"/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2"/>
        <v>42549.448182870365</v>
      </c>
      <c r="K2072">
        <v>1464536723</v>
      </c>
      <c r="L2072" s="9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12">
        <f t="shared" si="194"/>
        <v>317</v>
      </c>
      <c r="R2072">
        <f t="shared" si="195"/>
        <v>230431.16500000001</v>
      </c>
      <c r="S2072" t="str">
        <f t="shared" si="196"/>
        <v>technology</v>
      </c>
      <c r="T2072" s="3" t="str">
        <f t="shared" si="197"/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2"/>
        <v>42645.070416666662</v>
      </c>
      <c r="K2073">
        <v>1471502484</v>
      </c>
      <c r="L2073" s="9">
        <f t="shared" si="193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12">
        <f t="shared" si="194"/>
        <v>281</v>
      </c>
      <c r="R2073">
        <f t="shared" si="195"/>
        <v>226402.5</v>
      </c>
      <c r="S2073" t="str">
        <f t="shared" si="196"/>
        <v>technology</v>
      </c>
      <c r="T2073" s="3" t="str">
        <f t="shared" si="197"/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2"/>
        <v>42497.373055555552</v>
      </c>
      <c r="K2074">
        <v>1460037432</v>
      </c>
      <c r="L2074" s="9">
        <f t="shared" si="193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12">
        <f t="shared" si="194"/>
        <v>111</v>
      </c>
      <c r="R2074">
        <f t="shared" si="195"/>
        <v>67659.5</v>
      </c>
      <c r="S2074" t="str">
        <f t="shared" si="196"/>
        <v>technology</v>
      </c>
      <c r="T2074" s="3" t="str">
        <f t="shared" si="197"/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2"/>
        <v>42132.459699074076</v>
      </c>
      <c r="K2075">
        <v>1427212918</v>
      </c>
      <c r="L2075" s="9">
        <f t="shared" si="193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12">
        <f t="shared" si="194"/>
        <v>153</v>
      </c>
      <c r="R2075">
        <f t="shared" si="195"/>
        <v>115888.65</v>
      </c>
      <c r="S2075" t="str">
        <f t="shared" si="196"/>
        <v>technology</v>
      </c>
      <c r="T2075" s="3" t="str">
        <f t="shared" si="197"/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2"/>
        <v>42496.617847222216</v>
      </c>
      <c r="K2076">
        <v>1459972182</v>
      </c>
      <c r="L2076" s="9">
        <f t="shared" si="193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12">
        <f t="shared" si="194"/>
        <v>103</v>
      </c>
      <c r="R2076">
        <f t="shared" si="195"/>
        <v>76609.649999999994</v>
      </c>
      <c r="S2076" t="str">
        <f t="shared" si="196"/>
        <v>technology</v>
      </c>
      <c r="T2076" s="3" t="str">
        <f t="shared" si="197"/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2"/>
        <v>41480.473240740735</v>
      </c>
      <c r="K2077">
        <v>1372177288</v>
      </c>
      <c r="L2077" s="9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12">
        <f t="shared" si="194"/>
        <v>1678</v>
      </c>
      <c r="R2077">
        <f t="shared" si="195"/>
        <v>84217.8</v>
      </c>
      <c r="S2077" t="str">
        <f t="shared" si="196"/>
        <v>technology</v>
      </c>
      <c r="T2077" s="3" t="str">
        <f t="shared" si="197"/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2"/>
        <v>41843.672326388885</v>
      </c>
      <c r="K2078">
        <v>1402693689</v>
      </c>
      <c r="L2078" s="9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12">
        <f t="shared" si="194"/>
        <v>543</v>
      </c>
      <c r="R2078">
        <f t="shared" si="195"/>
        <v>570207.79500000004</v>
      </c>
      <c r="S2078" t="str">
        <f t="shared" si="196"/>
        <v>technology</v>
      </c>
      <c r="T2078" s="3" t="str">
        <f t="shared" si="197"/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2"/>
        <v>42160.666666666664</v>
      </c>
      <c r="K2079">
        <v>1428541276</v>
      </c>
      <c r="L2079" s="9">
        <f t="shared" si="193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12">
        <f t="shared" si="194"/>
        <v>116</v>
      </c>
      <c r="R2079">
        <f t="shared" si="195"/>
        <v>515174.495</v>
      </c>
      <c r="S2079" t="str">
        <f t="shared" si="196"/>
        <v>technology</v>
      </c>
      <c r="T2079" s="3" t="str">
        <f t="shared" si="197"/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2"/>
        <v>42722.563159722216</v>
      </c>
      <c r="K2080">
        <v>1479493857</v>
      </c>
      <c r="L2080" s="9">
        <f t="shared" si="193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12">
        <f t="shared" si="194"/>
        <v>131</v>
      </c>
      <c r="R2080">
        <f t="shared" si="195"/>
        <v>41997.5</v>
      </c>
      <c r="S2080" t="str">
        <f t="shared" si="196"/>
        <v>technology</v>
      </c>
      <c r="T2080" s="3" t="str">
        <f t="shared" si="197"/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2"/>
        <v>42180.583333333336</v>
      </c>
      <c r="K2081">
        <v>1432659793</v>
      </c>
      <c r="L2081" s="9">
        <f t="shared" si="193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12">
        <f t="shared" si="194"/>
        <v>288</v>
      </c>
      <c r="R2081">
        <f t="shared" si="195"/>
        <v>27529</v>
      </c>
      <c r="S2081" t="str">
        <f t="shared" si="196"/>
        <v>technology</v>
      </c>
      <c r="T2081" s="3" t="str">
        <f t="shared" si="197"/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2"/>
        <v>42319.790509259255</v>
      </c>
      <c r="K2082">
        <v>1444690700</v>
      </c>
      <c r="L2082" s="9">
        <f t="shared" si="193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12">
        <f t="shared" si="194"/>
        <v>508</v>
      </c>
      <c r="R2082">
        <f t="shared" si="195"/>
        <v>16947.5</v>
      </c>
      <c r="S2082" t="str">
        <f t="shared" si="196"/>
        <v>technology</v>
      </c>
      <c r="T2082" s="3" t="str">
        <f t="shared" si="197"/>
        <v>hardware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2"/>
        <v>41044.999305555553</v>
      </c>
      <c r="K2083">
        <v>1333597555</v>
      </c>
      <c r="L2083" s="9">
        <f t="shared" si="193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12">
        <f t="shared" si="194"/>
        <v>115</v>
      </c>
      <c r="R2083">
        <f t="shared" si="195"/>
        <v>4544</v>
      </c>
      <c r="S2083" t="str">
        <f t="shared" si="196"/>
        <v>music</v>
      </c>
      <c r="T2083" s="3" t="str">
        <f t="shared" si="197"/>
        <v>indie rock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2"/>
        <v>40870.953657407408</v>
      </c>
      <c r="K2084">
        <v>1316919196</v>
      </c>
      <c r="L2084" s="9">
        <f t="shared" si="193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12">
        <f t="shared" si="194"/>
        <v>111</v>
      </c>
      <c r="R2084">
        <f t="shared" si="195"/>
        <v>2835.5</v>
      </c>
      <c r="S2084" t="str">
        <f t="shared" si="196"/>
        <v>music</v>
      </c>
      <c r="T2084" s="3" t="str">
        <f t="shared" si="197"/>
        <v>indie rock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2"/>
        <v>41064.513831018514</v>
      </c>
      <c r="K2085">
        <v>1336238395</v>
      </c>
      <c r="L2085" s="9">
        <f t="shared" si="193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12">
        <f t="shared" si="194"/>
        <v>113</v>
      </c>
      <c r="R2085">
        <f t="shared" si="195"/>
        <v>1255.5</v>
      </c>
      <c r="S2085" t="str">
        <f t="shared" si="196"/>
        <v>music</v>
      </c>
      <c r="T2085" s="3" t="str">
        <f t="shared" si="197"/>
        <v>indie rock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2"/>
        <v>41763.082638888889</v>
      </c>
      <c r="K2086">
        <v>1396468782</v>
      </c>
      <c r="L2086" s="9">
        <f t="shared" si="193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12">
        <f t="shared" si="194"/>
        <v>108</v>
      </c>
      <c r="R2086">
        <f t="shared" si="195"/>
        <v>2050</v>
      </c>
      <c r="S2086" t="str">
        <f t="shared" si="196"/>
        <v>music</v>
      </c>
      <c r="T2086" s="3" t="str">
        <f t="shared" si="197"/>
        <v>indie rock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2"/>
        <v>41105.627164351848</v>
      </c>
      <c r="K2087">
        <v>1339790587</v>
      </c>
      <c r="L2087" s="9">
        <f t="shared" si="193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12">
        <f t="shared" si="194"/>
        <v>124</v>
      </c>
      <c r="R2087">
        <f t="shared" si="195"/>
        <v>5331</v>
      </c>
      <c r="S2087" t="str">
        <f t="shared" si="196"/>
        <v>music</v>
      </c>
      <c r="T2087" s="3" t="str">
        <f t="shared" si="197"/>
        <v>indie rock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2"/>
        <v>40890.999305555553</v>
      </c>
      <c r="K2088">
        <v>1321200332</v>
      </c>
      <c r="L2088" s="9">
        <f t="shared" si="193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12">
        <f t="shared" si="194"/>
        <v>101</v>
      </c>
      <c r="R2088">
        <f t="shared" si="195"/>
        <v>5720</v>
      </c>
      <c r="S2088" t="str">
        <f t="shared" si="196"/>
        <v>music</v>
      </c>
      <c r="T2088" s="3" t="str">
        <f t="shared" si="197"/>
        <v>indie rock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2"/>
        <v>40793.996041666665</v>
      </c>
      <c r="K2089">
        <v>1312865658</v>
      </c>
      <c r="L2089" s="9">
        <f t="shared" si="193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12">
        <f t="shared" si="194"/>
        <v>104</v>
      </c>
      <c r="R2089">
        <f t="shared" si="195"/>
        <v>2790.5</v>
      </c>
      <c r="S2089" t="str">
        <f t="shared" si="196"/>
        <v>music</v>
      </c>
      <c r="T2089" s="3" t="str">
        <f t="shared" si="197"/>
        <v>indie rock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2"/>
        <v>40431.957638888889</v>
      </c>
      <c r="K2090">
        <v>1281028152</v>
      </c>
      <c r="L2090" s="9">
        <f t="shared" si="193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12">
        <f t="shared" si="194"/>
        <v>116</v>
      </c>
      <c r="R2090">
        <f t="shared" si="195"/>
        <v>2509.16</v>
      </c>
      <c r="S2090" t="str">
        <f t="shared" si="196"/>
        <v>music</v>
      </c>
      <c r="T2090" s="3" t="str">
        <f t="shared" si="197"/>
        <v>indie rock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2"/>
        <v>41487.867986111109</v>
      </c>
      <c r="K2091">
        <v>1372384194</v>
      </c>
      <c r="L2091" s="9">
        <f t="shared" si="193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12">
        <f t="shared" si="194"/>
        <v>120</v>
      </c>
      <c r="R2091">
        <f t="shared" si="195"/>
        <v>3237.665</v>
      </c>
      <c r="S2091" t="str">
        <f t="shared" si="196"/>
        <v>music</v>
      </c>
      <c r="T2091" s="3" t="str">
        <f t="shared" si="197"/>
        <v>indie rock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2"/>
        <v>41329.173090277771</v>
      </c>
      <c r="K2092">
        <v>1359104955</v>
      </c>
      <c r="L2092" s="9">
        <f t="shared" si="193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12">
        <f t="shared" si="194"/>
        <v>115</v>
      </c>
      <c r="R2092">
        <f t="shared" si="195"/>
        <v>6106.62</v>
      </c>
      <c r="S2092" t="str">
        <f t="shared" si="196"/>
        <v>music</v>
      </c>
      <c r="T2092" s="3" t="str">
        <f t="shared" si="197"/>
        <v>indie rock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2"/>
        <v>40603.625</v>
      </c>
      <c r="K2093">
        <v>1294818278</v>
      </c>
      <c r="L2093" s="9">
        <f t="shared" si="193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12">
        <f t="shared" si="194"/>
        <v>120</v>
      </c>
      <c r="R2093">
        <f t="shared" si="195"/>
        <v>15443.715</v>
      </c>
      <c r="S2093" t="str">
        <f t="shared" si="196"/>
        <v>music</v>
      </c>
      <c r="T2093" s="3" t="str">
        <f t="shared" si="197"/>
        <v>indie rock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2"/>
        <v>40823.499212962961</v>
      </c>
      <c r="K2094">
        <v>1312822732</v>
      </c>
      <c r="L2094" s="9">
        <f t="shared" si="193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12">
        <f t="shared" si="194"/>
        <v>101</v>
      </c>
      <c r="R2094">
        <f t="shared" si="195"/>
        <v>13880.6</v>
      </c>
      <c r="S2094" t="str">
        <f t="shared" si="196"/>
        <v>music</v>
      </c>
      <c r="T2094" s="3" t="str">
        <f t="shared" si="197"/>
        <v>indie rock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2"/>
        <v>41265.68787037037</v>
      </c>
      <c r="K2095">
        <v>1351024232</v>
      </c>
      <c r="L2095" s="9">
        <f t="shared" si="193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12">
        <f t="shared" si="194"/>
        <v>102</v>
      </c>
      <c r="R2095">
        <f t="shared" si="195"/>
        <v>3807</v>
      </c>
      <c r="S2095" t="str">
        <f t="shared" si="196"/>
        <v>music</v>
      </c>
      <c r="T2095" s="3" t="str">
        <f t="shared" si="197"/>
        <v>indie rock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2"/>
        <v>40972.916666666664</v>
      </c>
      <c r="K2096">
        <v>1327969730</v>
      </c>
      <c r="L2096" s="9">
        <f t="shared" si="193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12">
        <f t="shared" si="194"/>
        <v>121</v>
      </c>
      <c r="R2096">
        <f t="shared" si="195"/>
        <v>2878</v>
      </c>
      <c r="S2096" t="str">
        <f t="shared" si="196"/>
        <v>music</v>
      </c>
      <c r="T2096" s="3" t="str">
        <f t="shared" si="197"/>
        <v>indie rock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2"/>
        <v>40818.525150462963</v>
      </c>
      <c r="K2097">
        <v>1312392973</v>
      </c>
      <c r="L2097" s="9">
        <f t="shared" si="193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12">
        <f t="shared" si="194"/>
        <v>100</v>
      </c>
      <c r="R2097">
        <f t="shared" si="195"/>
        <v>3359.5</v>
      </c>
      <c r="S2097" t="str">
        <f t="shared" si="196"/>
        <v>music</v>
      </c>
      <c r="T2097" s="3" t="str">
        <f t="shared" si="197"/>
        <v>indie rock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2"/>
        <v>41207.957638888889</v>
      </c>
      <c r="K2098">
        <v>1349892735</v>
      </c>
      <c r="L2098" s="9">
        <f t="shared" si="193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12">
        <f t="shared" si="194"/>
        <v>102</v>
      </c>
      <c r="R2098">
        <f t="shared" si="195"/>
        <v>1555</v>
      </c>
      <c r="S2098" t="str">
        <f t="shared" si="196"/>
        <v>music</v>
      </c>
      <c r="T2098" s="3" t="str">
        <f t="shared" si="197"/>
        <v>indie rock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2"/>
        <v>40878.418229166666</v>
      </c>
      <c r="K2099">
        <v>1317564135</v>
      </c>
      <c r="L2099" s="9">
        <f t="shared" si="193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12">
        <f t="shared" si="194"/>
        <v>100</v>
      </c>
      <c r="R2099">
        <f t="shared" si="195"/>
        <v>1805</v>
      </c>
      <c r="S2099" t="str">
        <f t="shared" si="196"/>
        <v>music</v>
      </c>
      <c r="T2099" s="3" t="str">
        <f t="shared" si="197"/>
        <v>indie rock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2"/>
        <v>40975.905497685184</v>
      </c>
      <c r="K2100">
        <v>1328582635</v>
      </c>
      <c r="L2100" s="9">
        <f t="shared" si="193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12">
        <f t="shared" si="194"/>
        <v>100</v>
      </c>
      <c r="R2100">
        <f t="shared" si="195"/>
        <v>4510</v>
      </c>
      <c r="S2100" t="str">
        <f t="shared" si="196"/>
        <v>music</v>
      </c>
      <c r="T2100" s="3" t="str">
        <f t="shared" si="197"/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2"/>
        <v>42186.944444444445</v>
      </c>
      <c r="K2101">
        <v>1434650084</v>
      </c>
      <c r="L2101" s="9">
        <f t="shared" si="193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12">
        <f t="shared" si="194"/>
        <v>132</v>
      </c>
      <c r="R2101">
        <f t="shared" si="195"/>
        <v>4995.5</v>
      </c>
      <c r="S2101" t="str">
        <f t="shared" si="196"/>
        <v>music</v>
      </c>
      <c r="T2101" s="3" t="str">
        <f t="shared" si="197"/>
        <v>indie rock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2"/>
        <v>41089.957638888889</v>
      </c>
      <c r="K2102">
        <v>1339704141</v>
      </c>
      <c r="L2102" s="9">
        <f t="shared" si="193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12">
        <f t="shared" si="194"/>
        <v>137</v>
      </c>
      <c r="R2102">
        <f t="shared" si="195"/>
        <v>2395.5</v>
      </c>
      <c r="S2102" t="str">
        <f t="shared" si="196"/>
        <v>music</v>
      </c>
      <c r="T2102" s="3" t="str">
        <f t="shared" si="197"/>
        <v>indie rock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2"/>
        <v>40951.941134259258</v>
      </c>
      <c r="K2103">
        <v>1323920114</v>
      </c>
      <c r="L2103" s="9">
        <f t="shared" si="193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12">
        <f t="shared" si="194"/>
        <v>113</v>
      </c>
      <c r="R2103">
        <f t="shared" si="195"/>
        <v>1542.5</v>
      </c>
      <c r="S2103" t="str">
        <f t="shared" si="196"/>
        <v>music</v>
      </c>
      <c r="T2103" s="3" t="str">
        <f t="shared" si="197"/>
        <v>indie rock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2"/>
        <v>40668.660277777773</v>
      </c>
      <c r="K2104">
        <v>1302036648</v>
      </c>
      <c r="L2104" s="9">
        <f t="shared" si="193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12">
        <f t="shared" si="194"/>
        <v>136</v>
      </c>
      <c r="R2104">
        <f t="shared" si="195"/>
        <v>1812.5</v>
      </c>
      <c r="S2104" t="str">
        <f t="shared" si="196"/>
        <v>music</v>
      </c>
      <c r="T2104" s="3" t="str">
        <f t="shared" si="197"/>
        <v>indie rock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2"/>
        <v>41222.588275462964</v>
      </c>
      <c r="K2105">
        <v>1349892427</v>
      </c>
      <c r="L2105" s="9">
        <f t="shared" si="193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12">
        <f t="shared" si="194"/>
        <v>146</v>
      </c>
      <c r="R2105">
        <f t="shared" si="195"/>
        <v>6362</v>
      </c>
      <c r="S2105" t="str">
        <f t="shared" si="196"/>
        <v>music</v>
      </c>
      <c r="T2105" s="3" t="str">
        <f t="shared" si="197"/>
        <v>indie rock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2"/>
        <v>41424.791666666664</v>
      </c>
      <c r="K2106">
        <v>1367286434</v>
      </c>
      <c r="L2106" s="9">
        <f t="shared" si="193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12">
        <f t="shared" si="194"/>
        <v>130</v>
      </c>
      <c r="R2106">
        <f t="shared" si="195"/>
        <v>6200</v>
      </c>
      <c r="S2106" t="str">
        <f t="shared" si="196"/>
        <v>music</v>
      </c>
      <c r="T2106" s="3" t="str">
        <f t="shared" si="197"/>
        <v>indie rock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2"/>
        <v>41963.958333333336</v>
      </c>
      <c r="K2107">
        <v>1415472953</v>
      </c>
      <c r="L2107" s="9">
        <f t="shared" si="193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12">
        <f t="shared" si="194"/>
        <v>254</v>
      </c>
      <c r="R2107">
        <f t="shared" si="195"/>
        <v>3058</v>
      </c>
      <c r="S2107" t="str">
        <f t="shared" si="196"/>
        <v>music</v>
      </c>
      <c r="T2107" s="3" t="str">
        <f t="shared" si="197"/>
        <v>indie rock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2"/>
        <v>41300.006643518514</v>
      </c>
      <c r="K2108">
        <v>1356584974</v>
      </c>
      <c r="L2108" s="9">
        <f t="shared" si="193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12">
        <f t="shared" si="194"/>
        <v>107</v>
      </c>
      <c r="R2108">
        <f t="shared" si="195"/>
        <v>3717.5</v>
      </c>
      <c r="S2108" t="str">
        <f t="shared" si="196"/>
        <v>music</v>
      </c>
      <c r="T2108" s="3" t="str">
        <f t="shared" si="197"/>
        <v>indie rock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2"/>
        <v>41955.543900462959</v>
      </c>
      <c r="K2109">
        <v>1413997393</v>
      </c>
      <c r="L2109" s="9">
        <f t="shared" si="193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12">
        <f t="shared" si="194"/>
        <v>108</v>
      </c>
      <c r="R2109">
        <f t="shared" si="195"/>
        <v>2254.83</v>
      </c>
      <c r="S2109" t="str">
        <f t="shared" si="196"/>
        <v>music</v>
      </c>
      <c r="T2109" s="3" t="str">
        <f t="shared" si="197"/>
        <v>indie rock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2"/>
        <v>41161.954861111109</v>
      </c>
      <c r="K2110">
        <v>1344917580</v>
      </c>
      <c r="L2110" s="9">
        <f t="shared" si="193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12">
        <f t="shared" si="194"/>
        <v>107</v>
      </c>
      <c r="R2110">
        <f t="shared" si="195"/>
        <v>9662.33</v>
      </c>
      <c r="S2110" t="str">
        <f t="shared" si="196"/>
        <v>music</v>
      </c>
      <c r="T2110" s="3" t="str">
        <f t="shared" si="197"/>
        <v>indie rock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2"/>
        <v>42190.500196759262</v>
      </c>
      <c r="K2111">
        <v>1433523617</v>
      </c>
      <c r="L2111" s="9">
        <f t="shared" si="193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12">
        <f t="shared" si="194"/>
        <v>107</v>
      </c>
      <c r="R2111">
        <f t="shared" si="195"/>
        <v>10715.5</v>
      </c>
      <c r="S2111" t="str">
        <f t="shared" si="196"/>
        <v>music</v>
      </c>
      <c r="T2111" s="3" t="str">
        <f t="shared" si="197"/>
        <v>indie rock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2"/>
        <v>41786.999305555553</v>
      </c>
      <c r="K2112">
        <v>1398873969</v>
      </c>
      <c r="L2112" s="9">
        <f t="shared" si="193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12">
        <f t="shared" si="194"/>
        <v>100</v>
      </c>
      <c r="R2112">
        <f t="shared" si="195"/>
        <v>3134</v>
      </c>
      <c r="S2112" t="str">
        <f t="shared" si="196"/>
        <v>music</v>
      </c>
      <c r="T2112" s="3" t="str">
        <f t="shared" si="197"/>
        <v>indie rock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2"/>
        <v>40769.833333333328</v>
      </c>
      <c r="K2113">
        <v>1307594625</v>
      </c>
      <c r="L2113" s="9">
        <f t="shared" si="193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12">
        <f t="shared" si="194"/>
        <v>107</v>
      </c>
      <c r="R2113">
        <f t="shared" si="195"/>
        <v>2068.5</v>
      </c>
      <c r="S2113" t="str">
        <f t="shared" si="196"/>
        <v>music</v>
      </c>
      <c r="T2113" s="3" t="str">
        <f t="shared" si="197"/>
        <v>indie rock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2"/>
        <v>41379.719826388886</v>
      </c>
      <c r="K2114">
        <v>1364854593</v>
      </c>
      <c r="L2114" s="9">
        <f t="shared" si="193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12">
        <f t="shared" si="194"/>
        <v>100</v>
      </c>
      <c r="R2114">
        <f t="shared" si="195"/>
        <v>1215</v>
      </c>
      <c r="S2114" t="str">
        <f t="shared" si="196"/>
        <v>music</v>
      </c>
      <c r="T2114" s="3" t="str">
        <f t="shared" si="197"/>
        <v>indie rock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8">(I2115/86400)+25569+(-5/24)</f>
        <v>41905.657129629624</v>
      </c>
      <c r="K2115">
        <v>1408481176</v>
      </c>
      <c r="L2115" s="9">
        <f t="shared" ref="L2115:L2178" si="199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12">
        <f t="shared" ref="Q2115:Q2178" si="200">ROUND(E2115/D2115*100,0)</f>
        <v>105</v>
      </c>
      <c r="R2115">
        <f t="shared" ref="R2115:R2178" si="201">AVERAGE(E2114:E2115)</f>
        <v>3820</v>
      </c>
      <c r="S2115" t="str">
        <f t="shared" ref="S2115:S2178" si="202">LEFT(P2115,FIND("/",P2115)-1)</f>
        <v>music</v>
      </c>
      <c r="T2115" s="3" t="str">
        <f t="shared" ref="T2115:T2178" si="203">RIGHT(P2115,LEN(P2115)-FIND("/",P2115))</f>
        <v>indie rock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8"/>
        <v>40520.999305555553</v>
      </c>
      <c r="K2116">
        <v>1286480070</v>
      </c>
      <c r="L2116" s="9">
        <f t="shared" si="1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12">
        <f t="shared" si="200"/>
        <v>105</v>
      </c>
      <c r="R2116">
        <f t="shared" si="201"/>
        <v>6287.5</v>
      </c>
      <c r="S2116" t="str">
        <f t="shared" si="202"/>
        <v>music</v>
      </c>
      <c r="T2116" s="3" t="str">
        <f t="shared" si="203"/>
        <v>indie rock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8"/>
        <v>40593.872696759259</v>
      </c>
      <c r="K2117">
        <v>1295575001</v>
      </c>
      <c r="L2117" s="9">
        <f t="shared" si="1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12">
        <f t="shared" si="200"/>
        <v>226</v>
      </c>
      <c r="R2117">
        <f t="shared" si="201"/>
        <v>4310</v>
      </c>
      <c r="S2117" t="str">
        <f t="shared" si="202"/>
        <v>music</v>
      </c>
      <c r="T2117" s="3" t="str">
        <f t="shared" si="203"/>
        <v>indie rock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8"/>
        <v>41184.569479166668</v>
      </c>
      <c r="K2118">
        <v>1345056003</v>
      </c>
      <c r="L2118" s="9">
        <f t="shared" si="1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12">
        <f t="shared" si="200"/>
        <v>101</v>
      </c>
      <c r="R2118">
        <f t="shared" si="201"/>
        <v>25909.5</v>
      </c>
      <c r="S2118" t="str">
        <f t="shared" si="202"/>
        <v>music</v>
      </c>
      <c r="T2118" s="3" t="str">
        <f t="shared" si="203"/>
        <v>indie rock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8"/>
        <v>42303.999305555553</v>
      </c>
      <c r="K2119">
        <v>1444699549</v>
      </c>
      <c r="L2119" s="9">
        <f t="shared" si="1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12">
        <f t="shared" si="200"/>
        <v>148</v>
      </c>
      <c r="R2119">
        <f t="shared" si="201"/>
        <v>25103.5</v>
      </c>
      <c r="S2119" t="str">
        <f t="shared" si="202"/>
        <v>music</v>
      </c>
      <c r="T2119" s="3" t="str">
        <f t="shared" si="203"/>
        <v>indie rock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8"/>
        <v>40748.631203703699</v>
      </c>
      <c r="K2120">
        <v>1308946136</v>
      </c>
      <c r="L2120" s="9">
        <f t="shared" si="1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12">
        <f t="shared" si="200"/>
        <v>135</v>
      </c>
      <c r="R2120">
        <f t="shared" si="201"/>
        <v>1559.5549999999998</v>
      </c>
      <c r="S2120" t="str">
        <f t="shared" si="202"/>
        <v>music</v>
      </c>
      <c r="T2120" s="3" t="str">
        <f t="shared" si="203"/>
        <v>indie rock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8"/>
        <v>41136.921817129631</v>
      </c>
      <c r="K2121">
        <v>1342494445</v>
      </c>
      <c r="L2121" s="9">
        <f t="shared" si="1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12">
        <f t="shared" si="200"/>
        <v>101</v>
      </c>
      <c r="R2121">
        <f t="shared" si="201"/>
        <v>1680.5549999999998</v>
      </c>
      <c r="S2121" t="str">
        <f t="shared" si="202"/>
        <v>music</v>
      </c>
      <c r="T2121" s="3" t="str">
        <f t="shared" si="203"/>
        <v>indie rock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8"/>
        <v>41640.756203703699</v>
      </c>
      <c r="K2122">
        <v>1384384136</v>
      </c>
      <c r="L2122" s="9">
        <f t="shared" si="1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12">
        <f t="shared" si="200"/>
        <v>101</v>
      </c>
      <c r="R2122">
        <f t="shared" si="201"/>
        <v>5042.7150000000001</v>
      </c>
      <c r="S2122" t="str">
        <f t="shared" si="202"/>
        <v>music</v>
      </c>
      <c r="T2122" s="3" t="str">
        <f t="shared" si="203"/>
        <v>indie rock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8"/>
        <v>42746.534120370365</v>
      </c>
      <c r="K2123">
        <v>1481564948</v>
      </c>
      <c r="L2123" s="9">
        <f t="shared" si="1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12">
        <f t="shared" si="200"/>
        <v>1</v>
      </c>
      <c r="R2123">
        <f t="shared" si="201"/>
        <v>4177.2150000000001</v>
      </c>
      <c r="S2123" t="str">
        <f t="shared" si="202"/>
        <v>games</v>
      </c>
      <c r="T2123" s="3" t="str">
        <f t="shared" si="203"/>
        <v>video games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8"/>
        <v>42742.092233796291</v>
      </c>
      <c r="K2124">
        <v>1481181169</v>
      </c>
      <c r="L2124" s="9">
        <f t="shared" si="1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12">
        <f t="shared" si="200"/>
        <v>0</v>
      </c>
      <c r="R2124">
        <f t="shared" si="201"/>
        <v>297</v>
      </c>
      <c r="S2124" t="str">
        <f t="shared" si="202"/>
        <v>games</v>
      </c>
      <c r="T2124" s="3" t="str">
        <f t="shared" si="203"/>
        <v>video games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8"/>
        <v>40252.082638888889</v>
      </c>
      <c r="K2125">
        <v>1263982307</v>
      </c>
      <c r="L2125" s="9">
        <f t="shared" si="1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12">
        <f t="shared" si="200"/>
        <v>10</v>
      </c>
      <c r="R2125">
        <f t="shared" si="201"/>
        <v>180</v>
      </c>
      <c r="S2125" t="str">
        <f t="shared" si="202"/>
        <v>games</v>
      </c>
      <c r="T2125" s="3" t="str">
        <f t="shared" si="203"/>
        <v>video games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8"/>
        <v>40512</v>
      </c>
      <c r="K2126">
        <v>1286930435</v>
      </c>
      <c r="L2126" s="9">
        <f t="shared" si="199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12">
        <f t="shared" si="200"/>
        <v>10</v>
      </c>
      <c r="R2126">
        <f t="shared" si="201"/>
        <v>82.5</v>
      </c>
      <c r="S2126" t="str">
        <f t="shared" si="202"/>
        <v>games</v>
      </c>
      <c r="T2126" s="3" t="str">
        <f t="shared" si="203"/>
        <v>video games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8"/>
        <v>42220.815196759257</v>
      </c>
      <c r="K2127">
        <v>1436142833</v>
      </c>
      <c r="L2127" s="9">
        <f t="shared" si="1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12">
        <f t="shared" si="200"/>
        <v>1</v>
      </c>
      <c r="R2127">
        <f t="shared" si="201"/>
        <v>483.5</v>
      </c>
      <c r="S2127" t="str">
        <f t="shared" si="202"/>
        <v>games</v>
      </c>
      <c r="T2127" s="3" t="str">
        <f t="shared" si="203"/>
        <v>video games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8"/>
        <v>41981.76489583333</v>
      </c>
      <c r="K2128">
        <v>1415488887</v>
      </c>
      <c r="L2128" s="9">
        <f t="shared" si="1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12">
        <f t="shared" si="200"/>
        <v>0</v>
      </c>
      <c r="R2128">
        <f t="shared" si="201"/>
        <v>431</v>
      </c>
      <c r="S2128" t="str">
        <f t="shared" si="202"/>
        <v>games</v>
      </c>
      <c r="T2128" s="3" t="str">
        <f t="shared" si="203"/>
        <v>video games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8"/>
        <v>42075.255358796298</v>
      </c>
      <c r="K2129">
        <v>1423570063</v>
      </c>
      <c r="L2129" s="9">
        <f t="shared" si="199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12">
        <f t="shared" si="200"/>
        <v>29</v>
      </c>
      <c r="R2129">
        <f t="shared" si="201"/>
        <v>4043</v>
      </c>
      <c r="S2129" t="str">
        <f t="shared" si="202"/>
        <v>games</v>
      </c>
      <c r="T2129" s="3" t="str">
        <f t="shared" si="203"/>
        <v>video games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8"/>
        <v>41903.564456018517</v>
      </c>
      <c r="K2130">
        <v>1406140369</v>
      </c>
      <c r="L2130" s="9">
        <f t="shared" si="1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12">
        <f t="shared" si="200"/>
        <v>0</v>
      </c>
      <c r="R2130">
        <f t="shared" si="201"/>
        <v>4050.5</v>
      </c>
      <c r="S2130" t="str">
        <f t="shared" si="202"/>
        <v>games</v>
      </c>
      <c r="T2130" s="3" t="str">
        <f t="shared" si="203"/>
        <v>video games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8"/>
        <v>42438.815972222219</v>
      </c>
      <c r="K2131">
        <v>1454978100</v>
      </c>
      <c r="L2131" s="9">
        <f t="shared" si="1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12">
        <f t="shared" si="200"/>
        <v>12</v>
      </c>
      <c r="R2131">
        <f t="shared" si="201"/>
        <v>130.5</v>
      </c>
      <c r="S2131" t="str">
        <f t="shared" si="202"/>
        <v>games</v>
      </c>
      <c r="T2131" s="3" t="str">
        <f t="shared" si="203"/>
        <v>video games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8"/>
        <v>41866.87804398148</v>
      </c>
      <c r="K2132">
        <v>1405130663</v>
      </c>
      <c r="L2132" s="9">
        <f t="shared" si="1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12">
        <f t="shared" si="200"/>
        <v>0</v>
      </c>
      <c r="R2132">
        <f t="shared" si="201"/>
        <v>160.5</v>
      </c>
      <c r="S2132" t="str">
        <f t="shared" si="202"/>
        <v>games</v>
      </c>
      <c r="T2132" s="3" t="str">
        <f t="shared" si="203"/>
        <v>video games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8"/>
        <v>42196.998738425922</v>
      </c>
      <c r="K2133">
        <v>1434085091</v>
      </c>
      <c r="L2133" s="9">
        <f t="shared" si="1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12">
        <f t="shared" si="200"/>
        <v>5</v>
      </c>
      <c r="R2133">
        <f t="shared" si="201"/>
        <v>55</v>
      </c>
      <c r="S2133" t="str">
        <f t="shared" si="202"/>
        <v>games</v>
      </c>
      <c r="T2133" s="3" t="str">
        <f t="shared" si="203"/>
        <v>video games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8"/>
        <v>41673.27884259259</v>
      </c>
      <c r="K2134">
        <v>1388835692</v>
      </c>
      <c r="L2134" s="9">
        <f t="shared" si="1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12">
        <f t="shared" si="200"/>
        <v>2</v>
      </c>
      <c r="R2134">
        <f t="shared" si="201"/>
        <v>1068.9949999999999</v>
      </c>
      <c r="S2134" t="str">
        <f t="shared" si="202"/>
        <v>games</v>
      </c>
      <c r="T2134" s="3" t="str">
        <f t="shared" si="203"/>
        <v>video games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8"/>
        <v>40657.082638888889</v>
      </c>
      <c r="K2135">
        <v>1300328399</v>
      </c>
      <c r="L2135" s="9">
        <f t="shared" si="1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12">
        <f t="shared" si="200"/>
        <v>2</v>
      </c>
      <c r="R2135">
        <f t="shared" si="201"/>
        <v>1064.4949999999999</v>
      </c>
      <c r="S2135" t="str">
        <f t="shared" si="202"/>
        <v>games</v>
      </c>
      <c r="T2135" s="3" t="str">
        <f t="shared" si="203"/>
        <v>video games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8"/>
        <v>41391.678136574068</v>
      </c>
      <c r="K2136">
        <v>1364505391</v>
      </c>
      <c r="L2136" s="9">
        <f t="shared" si="1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12">
        <f t="shared" si="200"/>
        <v>2</v>
      </c>
      <c r="R2136">
        <f t="shared" si="201"/>
        <v>60</v>
      </c>
      <c r="S2136" t="str">
        <f t="shared" si="202"/>
        <v>games</v>
      </c>
      <c r="T2136" s="3" t="str">
        <f t="shared" si="203"/>
        <v>video games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8"/>
        <v>41186.755011574074</v>
      </c>
      <c r="K2137">
        <v>1346800033</v>
      </c>
      <c r="L2137" s="9">
        <f t="shared" si="199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12">
        <f t="shared" si="200"/>
        <v>10</v>
      </c>
      <c r="R2137">
        <f t="shared" si="201"/>
        <v>291</v>
      </c>
      <c r="S2137" t="str">
        <f t="shared" si="202"/>
        <v>games</v>
      </c>
      <c r="T2137" s="3" t="str">
        <f t="shared" si="203"/>
        <v>video games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8"/>
        <v>41566.300763888888</v>
      </c>
      <c r="K2138">
        <v>1379592786</v>
      </c>
      <c r="L2138" s="9">
        <f t="shared" si="1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12">
        <f t="shared" si="200"/>
        <v>0</v>
      </c>
      <c r="R2138">
        <f t="shared" si="201"/>
        <v>262.84500000000003</v>
      </c>
      <c r="S2138" t="str">
        <f t="shared" si="202"/>
        <v>games</v>
      </c>
      <c r="T2138" s="3" t="str">
        <f t="shared" si="203"/>
        <v>video games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8"/>
        <v>41978.562835648147</v>
      </c>
      <c r="K2139">
        <v>1415212229</v>
      </c>
      <c r="L2139" s="9">
        <f t="shared" si="1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12">
        <f t="shared" si="200"/>
        <v>28</v>
      </c>
      <c r="R2139">
        <f t="shared" si="201"/>
        <v>7125.3450000000003</v>
      </c>
      <c r="S2139" t="str">
        <f t="shared" si="202"/>
        <v>games</v>
      </c>
      <c r="T2139" s="3" t="str">
        <f t="shared" si="203"/>
        <v>video games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8"/>
        <v>41586.846516203703</v>
      </c>
      <c r="K2140">
        <v>1381364339</v>
      </c>
      <c r="L2140" s="9">
        <f t="shared" si="1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12">
        <f t="shared" si="200"/>
        <v>13</v>
      </c>
      <c r="R2140">
        <f t="shared" si="201"/>
        <v>7165.5</v>
      </c>
      <c r="S2140" t="str">
        <f t="shared" si="202"/>
        <v>games</v>
      </c>
      <c r="T2140" s="3" t="str">
        <f t="shared" si="203"/>
        <v>video games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8"/>
        <v>42677.541759259257</v>
      </c>
      <c r="K2141">
        <v>1475604008</v>
      </c>
      <c r="L2141" s="9">
        <f t="shared" si="1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12">
        <f t="shared" si="200"/>
        <v>5</v>
      </c>
      <c r="R2141">
        <f t="shared" si="201"/>
        <v>877</v>
      </c>
      <c r="S2141" t="str">
        <f t="shared" si="202"/>
        <v>games</v>
      </c>
      <c r="T2141" s="3" t="str">
        <f t="shared" si="203"/>
        <v>video games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8"/>
        <v>41285.625277777777</v>
      </c>
      <c r="K2142">
        <v>1355342424</v>
      </c>
      <c r="L2142" s="9">
        <f t="shared" si="1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12">
        <f t="shared" si="200"/>
        <v>0</v>
      </c>
      <c r="R2142">
        <f t="shared" si="201"/>
        <v>1093</v>
      </c>
      <c r="S2142" t="str">
        <f t="shared" si="202"/>
        <v>games</v>
      </c>
      <c r="T2142" s="3" t="str">
        <f t="shared" si="203"/>
        <v>video games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8"/>
        <v>41957.068969907406</v>
      </c>
      <c r="K2143">
        <v>1413351559</v>
      </c>
      <c r="L2143" s="9">
        <f t="shared" si="1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12">
        <f t="shared" si="200"/>
        <v>0</v>
      </c>
      <c r="R2143">
        <f t="shared" si="201"/>
        <v>280</v>
      </c>
      <c r="S2143" t="str">
        <f t="shared" si="202"/>
        <v>games</v>
      </c>
      <c r="T2143" s="3" t="str">
        <f t="shared" si="203"/>
        <v>video games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8"/>
        <v>42368.493171296293</v>
      </c>
      <c r="K2144">
        <v>1449075010</v>
      </c>
      <c r="L2144" s="9">
        <f t="shared" si="1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12">
        <f t="shared" si="200"/>
        <v>6</v>
      </c>
      <c r="R2144">
        <f t="shared" si="201"/>
        <v>300.5</v>
      </c>
      <c r="S2144" t="str">
        <f t="shared" si="202"/>
        <v>games</v>
      </c>
      <c r="T2144" s="3" t="str">
        <f t="shared" si="203"/>
        <v>video games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8"/>
        <v>40380.583333333328</v>
      </c>
      <c r="K2145">
        <v>1275599812</v>
      </c>
      <c r="L2145" s="9">
        <f t="shared" si="1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12">
        <f t="shared" si="200"/>
        <v>11</v>
      </c>
      <c r="R2145">
        <f t="shared" si="201"/>
        <v>413</v>
      </c>
      <c r="S2145" t="str">
        <f t="shared" si="202"/>
        <v>games</v>
      </c>
      <c r="T2145" s="3" t="str">
        <f t="shared" si="203"/>
        <v>video games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8"/>
        <v>41531.338425925926</v>
      </c>
      <c r="K2146">
        <v>1376399240</v>
      </c>
      <c r="L2146" s="9">
        <f t="shared" si="1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12">
        <f t="shared" si="200"/>
        <v>2</v>
      </c>
      <c r="R2146">
        <f t="shared" si="201"/>
        <v>416</v>
      </c>
      <c r="S2146" t="str">
        <f t="shared" si="202"/>
        <v>games</v>
      </c>
      <c r="T2146" s="3" t="str">
        <f t="shared" si="203"/>
        <v>video games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8"/>
        <v>41605.070763888885</v>
      </c>
      <c r="K2147">
        <v>1382938914</v>
      </c>
      <c r="L2147" s="9">
        <f t="shared" si="1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12">
        <f t="shared" si="200"/>
        <v>30</v>
      </c>
      <c r="R2147">
        <f t="shared" si="201"/>
        <v>2586</v>
      </c>
      <c r="S2147" t="str">
        <f t="shared" si="202"/>
        <v>games</v>
      </c>
      <c r="T2147" s="3" t="str">
        <f t="shared" si="203"/>
        <v>video games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8"/>
        <v>42411.471180555549</v>
      </c>
      <c r="K2148">
        <v>1453997910</v>
      </c>
      <c r="L2148" s="9">
        <f t="shared" si="1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12">
        <f t="shared" si="200"/>
        <v>0</v>
      </c>
      <c r="R2148">
        <f t="shared" si="201"/>
        <v>2283</v>
      </c>
      <c r="S2148" t="str">
        <f t="shared" si="202"/>
        <v>games</v>
      </c>
      <c r="T2148" s="3" t="str">
        <f t="shared" si="203"/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8"/>
        <v>41959.129027777781</v>
      </c>
      <c r="K2149">
        <v>1413356748</v>
      </c>
      <c r="L2149" s="9">
        <f t="shared" si="1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12">
        <f t="shared" si="200"/>
        <v>1</v>
      </c>
      <c r="R2149">
        <f t="shared" si="201"/>
        <v>1358.5</v>
      </c>
      <c r="S2149" t="str">
        <f t="shared" si="202"/>
        <v>games</v>
      </c>
      <c r="T2149" s="3" t="str">
        <f t="shared" si="203"/>
        <v>video games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8"/>
        <v>42096.483587962961</v>
      </c>
      <c r="K2150">
        <v>1425404182</v>
      </c>
      <c r="L2150" s="9">
        <f t="shared" si="1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12">
        <f t="shared" si="200"/>
        <v>2</v>
      </c>
      <c r="R2150">
        <f t="shared" si="201"/>
        <v>1359</v>
      </c>
      <c r="S2150" t="str">
        <f t="shared" si="202"/>
        <v>games</v>
      </c>
      <c r="T2150" s="3" t="str">
        <f t="shared" si="203"/>
        <v>video games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8"/>
        <v>40389.791666666664</v>
      </c>
      <c r="K2151">
        <v>1277512556</v>
      </c>
      <c r="L2151" s="9">
        <f t="shared" si="1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12">
        <f t="shared" si="200"/>
        <v>0</v>
      </c>
      <c r="R2151">
        <f t="shared" si="201"/>
        <v>1</v>
      </c>
      <c r="S2151" t="str">
        <f t="shared" si="202"/>
        <v>games</v>
      </c>
      <c r="T2151" s="3" t="str">
        <f t="shared" si="203"/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8"/>
        <v>42564.076377314814</v>
      </c>
      <c r="K2152">
        <v>1465800599</v>
      </c>
      <c r="L2152" s="9">
        <f t="shared" si="1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12">
        <f t="shared" si="200"/>
        <v>1</v>
      </c>
      <c r="R2152">
        <f t="shared" si="201"/>
        <v>202.5</v>
      </c>
      <c r="S2152" t="str">
        <f t="shared" si="202"/>
        <v>games</v>
      </c>
      <c r="T2152" s="3" t="str">
        <f t="shared" si="203"/>
        <v>video games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8"/>
        <v>42550.639050925922</v>
      </c>
      <c r="K2153">
        <v>1464639614</v>
      </c>
      <c r="L2153" s="9">
        <f t="shared" si="199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12">
        <f t="shared" si="200"/>
        <v>0</v>
      </c>
      <c r="R2153">
        <f t="shared" si="201"/>
        <v>261.5</v>
      </c>
      <c r="S2153" t="str">
        <f t="shared" si="202"/>
        <v>games</v>
      </c>
      <c r="T2153" s="3" t="str">
        <f t="shared" si="203"/>
        <v>video games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8"/>
        <v>41713.582280092589</v>
      </c>
      <c r="K2154">
        <v>1392321509</v>
      </c>
      <c r="L2154" s="9">
        <f t="shared" si="1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12">
        <f t="shared" si="200"/>
        <v>0</v>
      </c>
      <c r="R2154">
        <f t="shared" si="201"/>
        <v>84</v>
      </c>
      <c r="S2154" t="str">
        <f t="shared" si="202"/>
        <v>games</v>
      </c>
      <c r="T2154" s="3" t="str">
        <f t="shared" si="203"/>
        <v>video games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8"/>
        <v>42014.124305555553</v>
      </c>
      <c r="K2155">
        <v>1417470718</v>
      </c>
      <c r="L2155" s="9">
        <f t="shared" si="1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12">
        <f t="shared" si="200"/>
        <v>0</v>
      </c>
      <c r="R2155">
        <f t="shared" si="201"/>
        <v>42</v>
      </c>
      <c r="S2155" t="str">
        <f t="shared" si="202"/>
        <v>games</v>
      </c>
      <c r="T2155" s="3" t="str">
        <f t="shared" si="203"/>
        <v>video games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8"/>
        <v>41667.42392361111</v>
      </c>
      <c r="K2156">
        <v>1389193827</v>
      </c>
      <c r="L2156" s="9">
        <f t="shared" si="1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12">
        <f t="shared" si="200"/>
        <v>1</v>
      </c>
      <c r="R2156">
        <f t="shared" si="201"/>
        <v>18</v>
      </c>
      <c r="S2156" t="str">
        <f t="shared" si="202"/>
        <v>games</v>
      </c>
      <c r="T2156" s="3" t="str">
        <f t="shared" si="203"/>
        <v>video games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8"/>
        <v>42460.497511574074</v>
      </c>
      <c r="K2157">
        <v>1456854985</v>
      </c>
      <c r="L2157" s="9">
        <f t="shared" si="1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12">
        <f t="shared" si="200"/>
        <v>2</v>
      </c>
      <c r="R2157">
        <f t="shared" si="201"/>
        <v>58.5</v>
      </c>
      <c r="S2157" t="str">
        <f t="shared" si="202"/>
        <v>games</v>
      </c>
      <c r="T2157" s="3" t="str">
        <f t="shared" si="203"/>
        <v>video games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8"/>
        <v>41533.645902777775</v>
      </c>
      <c r="K2158">
        <v>1375475406</v>
      </c>
      <c r="L2158" s="9">
        <f t="shared" si="1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12">
        <f t="shared" si="200"/>
        <v>3</v>
      </c>
      <c r="R2158">
        <f t="shared" si="201"/>
        <v>804</v>
      </c>
      <c r="S2158" t="str">
        <f t="shared" si="202"/>
        <v>games</v>
      </c>
      <c r="T2158" s="3" t="str">
        <f t="shared" si="203"/>
        <v>video games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8"/>
        <v>42727.124305555553</v>
      </c>
      <c r="K2159">
        <v>1479684783</v>
      </c>
      <c r="L2159" s="9">
        <f t="shared" si="1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12">
        <f t="shared" si="200"/>
        <v>28</v>
      </c>
      <c r="R2159">
        <f t="shared" si="201"/>
        <v>11318.5</v>
      </c>
      <c r="S2159" t="str">
        <f t="shared" si="202"/>
        <v>games</v>
      </c>
      <c r="T2159" s="3" t="str">
        <f t="shared" si="203"/>
        <v>video games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8"/>
        <v>41309.645532407405</v>
      </c>
      <c r="K2160">
        <v>1356121774</v>
      </c>
      <c r="L2160" s="9">
        <f t="shared" si="1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12">
        <f t="shared" si="200"/>
        <v>7</v>
      </c>
      <c r="R2160">
        <f t="shared" si="201"/>
        <v>20457.055</v>
      </c>
      <c r="S2160" t="str">
        <f t="shared" si="202"/>
        <v>games</v>
      </c>
      <c r="T2160" s="3" t="str">
        <f t="shared" si="203"/>
        <v>video games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8"/>
        <v>40740.522847222222</v>
      </c>
      <c r="K2161">
        <v>1308245574</v>
      </c>
      <c r="L2161" s="9">
        <f t="shared" si="199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12">
        <f t="shared" si="200"/>
        <v>1</v>
      </c>
      <c r="R2161">
        <f t="shared" si="201"/>
        <v>9898.0550000000003</v>
      </c>
      <c r="S2161" t="str">
        <f t="shared" si="202"/>
        <v>games</v>
      </c>
      <c r="T2161" s="3" t="str">
        <f t="shared" si="203"/>
        <v>video games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8"/>
        <v>41048.503530092588</v>
      </c>
      <c r="K2162">
        <v>1334855105</v>
      </c>
      <c r="L2162" s="9">
        <f t="shared" si="1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12">
        <f t="shared" si="200"/>
        <v>1</v>
      </c>
      <c r="R2162">
        <f t="shared" si="201"/>
        <v>55.5</v>
      </c>
      <c r="S2162" t="str">
        <f t="shared" si="202"/>
        <v>games</v>
      </c>
      <c r="T2162" s="3" t="str">
        <f t="shared" si="203"/>
        <v>video games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8"/>
        <v>42270.644201388888</v>
      </c>
      <c r="K2163">
        <v>1440448059</v>
      </c>
      <c r="L2163" s="9">
        <f t="shared" si="199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12">
        <f t="shared" si="200"/>
        <v>116</v>
      </c>
      <c r="R2163">
        <f t="shared" si="201"/>
        <v>274</v>
      </c>
      <c r="S2163" t="str">
        <f t="shared" si="202"/>
        <v>music</v>
      </c>
      <c r="T2163" s="3" t="str">
        <f t="shared" si="203"/>
        <v>rock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8"/>
        <v>41844.557766203703</v>
      </c>
      <c r="K2164">
        <v>1403547791</v>
      </c>
      <c r="L2164" s="9">
        <f t="shared" si="1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12">
        <f t="shared" si="200"/>
        <v>112</v>
      </c>
      <c r="R2164">
        <f t="shared" si="201"/>
        <v>2757.5</v>
      </c>
      <c r="S2164" t="str">
        <f t="shared" si="202"/>
        <v>music</v>
      </c>
      <c r="T2164" s="3" t="str">
        <f t="shared" si="203"/>
        <v>rock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8"/>
        <v>42162.951388888883</v>
      </c>
      <c r="K2165">
        <v>1429306520</v>
      </c>
      <c r="L2165" s="9">
        <f t="shared" si="1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12">
        <f t="shared" si="200"/>
        <v>132</v>
      </c>
      <c r="R2165">
        <f t="shared" si="201"/>
        <v>4178.5</v>
      </c>
      <c r="S2165" t="str">
        <f t="shared" si="202"/>
        <v>music</v>
      </c>
      <c r="T2165" s="3" t="str">
        <f t="shared" si="203"/>
        <v>rock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8"/>
        <v>42545.957638888889</v>
      </c>
      <c r="K2166">
        <v>1464196414</v>
      </c>
      <c r="L2166" s="9">
        <f t="shared" si="1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12">
        <f t="shared" si="200"/>
        <v>103</v>
      </c>
      <c r="R2166">
        <f t="shared" si="201"/>
        <v>4475</v>
      </c>
      <c r="S2166" t="str">
        <f t="shared" si="202"/>
        <v>music</v>
      </c>
      <c r="T2166" s="3" t="str">
        <f t="shared" si="203"/>
        <v>rock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8"/>
        <v>42468.417071759257</v>
      </c>
      <c r="K2167">
        <v>1457539235</v>
      </c>
      <c r="L2167" s="9">
        <f t="shared" si="1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12">
        <f t="shared" si="200"/>
        <v>139</v>
      </c>
      <c r="R2167">
        <f t="shared" si="201"/>
        <v>4555.5</v>
      </c>
      <c r="S2167" t="str">
        <f t="shared" si="202"/>
        <v>music</v>
      </c>
      <c r="T2167" s="3" t="str">
        <f t="shared" si="203"/>
        <v>rock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8"/>
        <v>41978.671504629623</v>
      </c>
      <c r="K2168">
        <v>1413922018</v>
      </c>
      <c r="L2168" s="9">
        <f t="shared" si="1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12">
        <f t="shared" si="200"/>
        <v>147</v>
      </c>
      <c r="R2168">
        <f t="shared" si="201"/>
        <v>3199</v>
      </c>
      <c r="S2168" t="str">
        <f t="shared" si="202"/>
        <v>music</v>
      </c>
      <c r="T2168" s="3" t="str">
        <f t="shared" si="203"/>
        <v>rock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8"/>
        <v>41166.858067129629</v>
      </c>
      <c r="K2169">
        <v>1346463337</v>
      </c>
      <c r="L2169" s="9">
        <f t="shared" si="1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12">
        <f t="shared" si="200"/>
        <v>120</v>
      </c>
      <c r="R2169">
        <f t="shared" si="201"/>
        <v>1556</v>
      </c>
      <c r="S2169" t="str">
        <f t="shared" si="202"/>
        <v>music</v>
      </c>
      <c r="T2169" s="3" t="str">
        <f t="shared" si="203"/>
        <v>rock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8"/>
        <v>42775.999999999993</v>
      </c>
      <c r="K2170">
        <v>1484058261</v>
      </c>
      <c r="L2170" s="9">
        <f t="shared" si="1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12">
        <f t="shared" si="200"/>
        <v>122</v>
      </c>
      <c r="R2170">
        <f t="shared" si="201"/>
        <v>11032.344999999999</v>
      </c>
      <c r="S2170" t="str">
        <f t="shared" si="202"/>
        <v>music</v>
      </c>
      <c r="T2170" s="3" t="str">
        <f t="shared" si="203"/>
        <v>rock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8"/>
        <v>42796.492488425924</v>
      </c>
      <c r="K2171">
        <v>1488214151</v>
      </c>
      <c r="L2171" s="9">
        <f t="shared" si="1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12">
        <f t="shared" si="200"/>
        <v>100</v>
      </c>
      <c r="R2171">
        <f t="shared" si="201"/>
        <v>11018.844999999999</v>
      </c>
      <c r="S2171" t="str">
        <f t="shared" si="202"/>
        <v>music</v>
      </c>
      <c r="T2171" s="3" t="str">
        <f t="shared" si="203"/>
        <v>rock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8"/>
        <v>42238.541921296295</v>
      </c>
      <c r="K2172">
        <v>1436810422</v>
      </c>
      <c r="L2172" s="9">
        <f t="shared" si="1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12">
        <f t="shared" si="200"/>
        <v>181</v>
      </c>
      <c r="R2172">
        <f t="shared" si="201"/>
        <v>393</v>
      </c>
      <c r="S2172" t="str">
        <f t="shared" si="202"/>
        <v>music</v>
      </c>
      <c r="T2172" s="3" t="str">
        <f t="shared" si="203"/>
        <v>rock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8"/>
        <v>42176.999999999993</v>
      </c>
      <c r="K2173">
        <v>1431903495</v>
      </c>
      <c r="L2173" s="9">
        <f t="shared" si="1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12">
        <f t="shared" si="200"/>
        <v>106</v>
      </c>
      <c r="R2173">
        <f t="shared" si="201"/>
        <v>2438</v>
      </c>
      <c r="S2173" t="str">
        <f t="shared" si="202"/>
        <v>music</v>
      </c>
      <c r="T2173" s="3" t="str">
        <f t="shared" si="203"/>
        <v>rock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8"/>
        <v>42112.371759259258</v>
      </c>
      <c r="K2174">
        <v>1426773320</v>
      </c>
      <c r="L2174" s="9">
        <f t="shared" si="199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12">
        <f t="shared" si="200"/>
        <v>100</v>
      </c>
      <c r="R2174">
        <f t="shared" si="201"/>
        <v>2621.5</v>
      </c>
      <c r="S2174" t="str">
        <f t="shared" si="202"/>
        <v>music</v>
      </c>
      <c r="T2174" s="3" t="str">
        <f t="shared" si="203"/>
        <v>rock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8"/>
        <v>41526.957638888889</v>
      </c>
      <c r="K2175">
        <v>1376066243</v>
      </c>
      <c r="L2175" s="9">
        <f t="shared" si="1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12">
        <f t="shared" si="200"/>
        <v>127</v>
      </c>
      <c r="R2175">
        <f t="shared" si="201"/>
        <v>3165.5</v>
      </c>
      <c r="S2175" t="str">
        <f t="shared" si="202"/>
        <v>music</v>
      </c>
      <c r="T2175" s="3" t="str">
        <f t="shared" si="203"/>
        <v>rock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8"/>
        <v>42495.334571759253</v>
      </c>
      <c r="K2176">
        <v>1459861307</v>
      </c>
      <c r="L2176" s="9">
        <f t="shared" si="1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12">
        <f t="shared" si="200"/>
        <v>103</v>
      </c>
      <c r="R2176">
        <f t="shared" si="201"/>
        <v>4725</v>
      </c>
      <c r="S2176" t="str">
        <f t="shared" si="202"/>
        <v>music</v>
      </c>
      <c r="T2176" s="3" t="str">
        <f t="shared" si="203"/>
        <v>rock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8"/>
        <v>42571.800763888888</v>
      </c>
      <c r="K2177">
        <v>1468455186</v>
      </c>
      <c r="L2177" s="9">
        <f t="shared" si="1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12">
        <f t="shared" si="200"/>
        <v>250</v>
      </c>
      <c r="R2177">
        <f t="shared" si="201"/>
        <v>2934.5</v>
      </c>
      <c r="S2177" t="str">
        <f t="shared" si="202"/>
        <v>music</v>
      </c>
      <c r="T2177" s="3" t="str">
        <f t="shared" si="203"/>
        <v>rock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8"/>
        <v>42126.424872685187</v>
      </c>
      <c r="K2178">
        <v>1427987509</v>
      </c>
      <c r="L2178" s="9">
        <f t="shared" si="1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12">
        <f t="shared" si="200"/>
        <v>126</v>
      </c>
      <c r="R2178">
        <f t="shared" si="201"/>
        <v>4025.5</v>
      </c>
      <c r="S2178" t="str">
        <f t="shared" si="202"/>
        <v>music</v>
      </c>
      <c r="T2178" s="3" t="str">
        <f t="shared" si="203"/>
        <v>rock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4">(I2179/86400)+25569+(-5/24)</f>
        <v>42527.042442129627</v>
      </c>
      <c r="K2179">
        <v>1463032867</v>
      </c>
      <c r="L2179" s="9">
        <f t="shared" ref="L2179:L2242" si="205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12">
        <f t="shared" ref="Q2179:Q2242" si="206">ROUND(E2179/D2179*100,0)</f>
        <v>100</v>
      </c>
      <c r="R2179">
        <f t="shared" ref="R2179:R2242" si="207">AVERAGE(E2178:E2179)</f>
        <v>4402</v>
      </c>
      <c r="S2179" t="str">
        <f t="shared" ref="S2179:S2242" si="208">LEFT(P2179,FIND("/",P2179)-1)</f>
        <v>music</v>
      </c>
      <c r="T2179" s="3" t="str">
        <f t="shared" ref="T2179:T2242" si="209">RIGHT(P2179,LEN(P2179)-FIND("/",P2179))</f>
        <v>rock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4"/>
        <v>42753.428206018514</v>
      </c>
      <c r="K2180">
        <v>1482160597</v>
      </c>
      <c r="L2180" s="9">
        <f t="shared" si="20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12">
        <f t="shared" si="206"/>
        <v>139</v>
      </c>
      <c r="R2180">
        <f t="shared" si="207"/>
        <v>18581.5</v>
      </c>
      <c r="S2180" t="str">
        <f t="shared" si="208"/>
        <v>music</v>
      </c>
      <c r="T2180" s="3" t="str">
        <f t="shared" si="209"/>
        <v>rock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4"/>
        <v>42104.962870370371</v>
      </c>
      <c r="K2181">
        <v>1426133192</v>
      </c>
      <c r="L2181" s="9">
        <f t="shared" si="20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12">
        <f t="shared" si="206"/>
        <v>161</v>
      </c>
      <c r="R2181">
        <f t="shared" si="207"/>
        <v>18137</v>
      </c>
      <c r="S2181" t="str">
        <f t="shared" si="208"/>
        <v>music</v>
      </c>
      <c r="T2181" s="3" t="str">
        <f t="shared" si="209"/>
        <v>rock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4"/>
        <v>42321.503101851849</v>
      </c>
      <c r="K2182">
        <v>1443801868</v>
      </c>
      <c r="L2182" s="9">
        <f t="shared" si="20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12">
        <f t="shared" si="206"/>
        <v>107</v>
      </c>
      <c r="R2182">
        <f t="shared" si="207"/>
        <v>3486.605</v>
      </c>
      <c r="S2182" t="str">
        <f t="shared" si="208"/>
        <v>music</v>
      </c>
      <c r="T2182" s="3" t="str">
        <f t="shared" si="209"/>
        <v>rock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4"/>
        <v>42786.796909722216</v>
      </c>
      <c r="K2183">
        <v>1486426053</v>
      </c>
      <c r="L2183" s="9">
        <f t="shared" si="20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12">
        <f t="shared" si="206"/>
        <v>153</v>
      </c>
      <c r="R2183">
        <f t="shared" si="207"/>
        <v>4210.6049999999996</v>
      </c>
      <c r="S2183" t="str">
        <f t="shared" si="208"/>
        <v>games</v>
      </c>
      <c r="T2183" s="3" t="str">
        <f t="shared" si="209"/>
        <v>tabletop games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4"/>
        <v>41914.692418981482</v>
      </c>
      <c r="K2184">
        <v>1409261825</v>
      </c>
      <c r="L2184" s="9">
        <f t="shared" si="20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12">
        <f t="shared" si="206"/>
        <v>524</v>
      </c>
      <c r="R2184">
        <f t="shared" si="207"/>
        <v>9393.5</v>
      </c>
      <c r="S2184" t="str">
        <f t="shared" si="208"/>
        <v>games</v>
      </c>
      <c r="T2184" s="3" t="str">
        <f t="shared" si="209"/>
        <v>tabletop games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4"/>
        <v>42774.999999999993</v>
      </c>
      <c r="K2185">
        <v>1484037977</v>
      </c>
      <c r="L2185" s="9">
        <f t="shared" si="205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12">
        <f t="shared" si="206"/>
        <v>489</v>
      </c>
      <c r="R2185">
        <f t="shared" si="207"/>
        <v>12266</v>
      </c>
      <c r="S2185" t="str">
        <f t="shared" si="208"/>
        <v>games</v>
      </c>
      <c r="T2185" s="3" t="str">
        <f t="shared" si="209"/>
        <v>tabletop games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4"/>
        <v>42394.458333333336</v>
      </c>
      <c r="K2186">
        <v>1452530041</v>
      </c>
      <c r="L2186" s="9">
        <f t="shared" si="20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12">
        <f t="shared" si="206"/>
        <v>285</v>
      </c>
      <c r="R2186">
        <f t="shared" si="207"/>
        <v>18640.5</v>
      </c>
      <c r="S2186" t="str">
        <f t="shared" si="208"/>
        <v>games</v>
      </c>
      <c r="T2186" s="3" t="str">
        <f t="shared" si="209"/>
        <v>tabletop games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4"/>
        <v>41359.141655092586</v>
      </c>
      <c r="K2187">
        <v>1360830239</v>
      </c>
      <c r="L2187" s="9">
        <f t="shared" si="205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12">
        <f t="shared" si="206"/>
        <v>1857</v>
      </c>
      <c r="R2187">
        <f t="shared" si="207"/>
        <v>60661.25</v>
      </c>
      <c r="S2187" t="str">
        <f t="shared" si="208"/>
        <v>games</v>
      </c>
      <c r="T2187" s="3" t="str">
        <f t="shared" si="209"/>
        <v>tabletop games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4"/>
        <v>42619.874999999993</v>
      </c>
      <c r="K2188">
        <v>1470062743</v>
      </c>
      <c r="L2188" s="9">
        <f t="shared" si="20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12">
        <f t="shared" si="206"/>
        <v>110</v>
      </c>
      <c r="R2188">
        <f t="shared" si="207"/>
        <v>57391.75</v>
      </c>
      <c r="S2188" t="str">
        <f t="shared" si="208"/>
        <v>games</v>
      </c>
      <c r="T2188" s="3" t="str">
        <f t="shared" si="209"/>
        <v>tabletop games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4"/>
        <v>42096.957638888889</v>
      </c>
      <c r="K2189">
        <v>1425531666</v>
      </c>
      <c r="L2189" s="9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12">
        <f t="shared" si="206"/>
        <v>1015</v>
      </c>
      <c r="R2189">
        <f t="shared" si="207"/>
        <v>112431.75</v>
      </c>
      <c r="S2189" t="str">
        <f t="shared" si="208"/>
        <v>games</v>
      </c>
      <c r="T2189" s="3" t="str">
        <f t="shared" si="209"/>
        <v>tabletop games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4"/>
        <v>42668.499999999993</v>
      </c>
      <c r="K2190">
        <v>1474380241</v>
      </c>
      <c r="L2190" s="9">
        <f t="shared" si="20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12">
        <f t="shared" si="206"/>
        <v>412</v>
      </c>
      <c r="R2190">
        <f t="shared" si="207"/>
        <v>112786.75</v>
      </c>
      <c r="S2190" t="str">
        <f t="shared" si="208"/>
        <v>games</v>
      </c>
      <c r="T2190" s="3" t="str">
        <f t="shared" si="209"/>
        <v>tabletop games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4"/>
        <v>42481.708333333336</v>
      </c>
      <c r="K2191">
        <v>1460055300</v>
      </c>
      <c r="L2191" s="9">
        <f t="shared" si="20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12">
        <f t="shared" si="206"/>
        <v>503</v>
      </c>
      <c r="R2191">
        <f t="shared" si="207"/>
        <v>14342</v>
      </c>
      <c r="S2191" t="str">
        <f t="shared" si="208"/>
        <v>games</v>
      </c>
      <c r="T2191" s="3" t="str">
        <f t="shared" si="209"/>
        <v>tabletop games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4"/>
        <v>42452.082638888889</v>
      </c>
      <c r="K2192">
        <v>1455721204</v>
      </c>
      <c r="L2192" s="9">
        <f t="shared" si="20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12">
        <f t="shared" si="206"/>
        <v>185</v>
      </c>
      <c r="R2192">
        <f t="shared" si="207"/>
        <v>20557.5</v>
      </c>
      <c r="S2192" t="str">
        <f t="shared" si="208"/>
        <v>games</v>
      </c>
      <c r="T2192" s="3" t="str">
        <f t="shared" si="209"/>
        <v>tabletop games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4"/>
        <v>42780.6253125</v>
      </c>
      <c r="K2193">
        <v>1486065627</v>
      </c>
      <c r="L2193" s="9">
        <f t="shared" si="20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12">
        <f t="shared" si="206"/>
        <v>120</v>
      </c>
      <c r="R2193">
        <f t="shared" si="207"/>
        <v>17987</v>
      </c>
      <c r="S2193" t="str">
        <f t="shared" si="208"/>
        <v>games</v>
      </c>
      <c r="T2193" s="3" t="str">
        <f t="shared" si="209"/>
        <v>tabletop games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4"/>
        <v>42719.749999999993</v>
      </c>
      <c r="K2194">
        <v>1479414344</v>
      </c>
      <c r="L2194" s="9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12">
        <f t="shared" si="206"/>
        <v>1081</v>
      </c>
      <c r="R2194">
        <f t="shared" si="207"/>
        <v>65323.41</v>
      </c>
      <c r="S2194" t="str">
        <f t="shared" si="208"/>
        <v>games</v>
      </c>
      <c r="T2194" s="3" t="str">
        <f t="shared" si="209"/>
        <v>tabletop games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4"/>
        <v>42694.999305555553</v>
      </c>
      <c r="K2195">
        <v>1477043072</v>
      </c>
      <c r="L2195" s="9">
        <f t="shared" si="20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12">
        <f t="shared" si="206"/>
        <v>452</v>
      </c>
      <c r="R2195">
        <f t="shared" si="207"/>
        <v>98802.41</v>
      </c>
      <c r="S2195" t="str">
        <f t="shared" si="208"/>
        <v>games</v>
      </c>
      <c r="T2195" s="3" t="str">
        <f t="shared" si="209"/>
        <v>tabletop games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4"/>
        <v>42455.507986111108</v>
      </c>
      <c r="K2196">
        <v>1456423890</v>
      </c>
      <c r="L2196" s="9">
        <f t="shared" si="20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12">
        <f t="shared" si="206"/>
        <v>537</v>
      </c>
      <c r="R2196">
        <f t="shared" si="207"/>
        <v>60796.5</v>
      </c>
      <c r="S2196" t="str">
        <f t="shared" si="208"/>
        <v>games</v>
      </c>
      <c r="T2196" s="3" t="str">
        <f t="shared" si="209"/>
        <v>tabletop games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4"/>
        <v>42227.563657407409</v>
      </c>
      <c r="K2197">
        <v>1436725900</v>
      </c>
      <c r="L2197" s="9">
        <f t="shared" si="20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12">
        <f t="shared" si="206"/>
        <v>120</v>
      </c>
      <c r="R2197">
        <f t="shared" si="207"/>
        <v>29636</v>
      </c>
      <c r="S2197" t="str">
        <f t="shared" si="208"/>
        <v>games</v>
      </c>
      <c r="T2197" s="3" t="str">
        <f t="shared" si="209"/>
        <v>tabletop games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4"/>
        <v>42706.083333333336</v>
      </c>
      <c r="K2198">
        <v>1478000502</v>
      </c>
      <c r="L2198" s="9">
        <f t="shared" si="20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12">
        <f t="shared" si="206"/>
        <v>114</v>
      </c>
      <c r="R2198">
        <f t="shared" si="207"/>
        <v>10736</v>
      </c>
      <c r="S2198" t="str">
        <f t="shared" si="208"/>
        <v>games</v>
      </c>
      <c r="T2198" s="3" t="str">
        <f t="shared" si="209"/>
        <v>tabletop games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4"/>
        <v>42063.37568287037</v>
      </c>
      <c r="K2199">
        <v>1422540059</v>
      </c>
      <c r="L2199" s="9">
        <f t="shared" si="20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12">
        <f t="shared" si="206"/>
        <v>951</v>
      </c>
      <c r="R2199">
        <f t="shared" si="207"/>
        <v>150623.16500000001</v>
      </c>
      <c r="S2199" t="str">
        <f t="shared" si="208"/>
        <v>games</v>
      </c>
      <c r="T2199" s="3" t="str">
        <f t="shared" si="209"/>
        <v>tabletop games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4"/>
        <v>42322.347222222219</v>
      </c>
      <c r="K2200">
        <v>1444911600</v>
      </c>
      <c r="L2200" s="9">
        <f t="shared" si="20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12">
        <f t="shared" si="206"/>
        <v>133</v>
      </c>
      <c r="R2200">
        <f t="shared" si="207"/>
        <v>169233.16500000001</v>
      </c>
      <c r="S2200" t="str">
        <f t="shared" si="208"/>
        <v>games</v>
      </c>
      <c r="T2200" s="3" t="str">
        <f t="shared" si="209"/>
        <v>tabletop games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4"/>
        <v>42292.208310185182</v>
      </c>
      <c r="K2201">
        <v>1442311198</v>
      </c>
      <c r="L2201" s="9">
        <f t="shared" si="20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12">
        <f t="shared" si="206"/>
        <v>147</v>
      </c>
      <c r="R2201">
        <f t="shared" si="207"/>
        <v>33192.5</v>
      </c>
      <c r="S2201" t="str">
        <f t="shared" si="208"/>
        <v>games</v>
      </c>
      <c r="T2201" s="3" t="str">
        <f t="shared" si="209"/>
        <v>tabletop games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4"/>
        <v>42190.916666666664</v>
      </c>
      <c r="K2202">
        <v>1433775668</v>
      </c>
      <c r="L2202" s="9">
        <f t="shared" si="20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12">
        <f t="shared" si="206"/>
        <v>542</v>
      </c>
      <c r="R2202">
        <f t="shared" si="207"/>
        <v>12035.5</v>
      </c>
      <c r="S2202" t="str">
        <f t="shared" si="208"/>
        <v>games</v>
      </c>
      <c r="T2202" s="3" t="str">
        <f t="shared" si="209"/>
        <v>tabletop games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4"/>
        <v>41290.638483796291</v>
      </c>
      <c r="K2203">
        <v>1357157965</v>
      </c>
      <c r="L2203" s="9">
        <f t="shared" si="205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12">
        <f t="shared" si="206"/>
        <v>383</v>
      </c>
      <c r="R2203">
        <f t="shared" si="207"/>
        <v>5631.9949999999999</v>
      </c>
      <c r="S2203" t="str">
        <f t="shared" si="208"/>
        <v>music</v>
      </c>
      <c r="T2203" s="3" t="str">
        <f t="shared" si="209"/>
        <v>electronic music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4"/>
        <v>41214.640833333331</v>
      </c>
      <c r="K2204">
        <v>1349209368</v>
      </c>
      <c r="L2204" s="9">
        <f t="shared" si="20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12">
        <f t="shared" si="206"/>
        <v>704</v>
      </c>
      <c r="R2204">
        <f t="shared" si="207"/>
        <v>14294.12</v>
      </c>
      <c r="S2204" t="str">
        <f t="shared" si="208"/>
        <v>music</v>
      </c>
      <c r="T2204" s="3" t="str">
        <f t="shared" si="209"/>
        <v>electronic music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4"/>
        <v>42271.651412037034</v>
      </c>
      <c r="K2205">
        <v>1440535082</v>
      </c>
      <c r="L2205" s="9">
        <f t="shared" si="20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12">
        <f t="shared" si="206"/>
        <v>110</v>
      </c>
      <c r="R2205">
        <f t="shared" si="207"/>
        <v>15179.125</v>
      </c>
      <c r="S2205" t="str">
        <f t="shared" si="208"/>
        <v>music</v>
      </c>
      <c r="T2205" s="3" t="str">
        <f t="shared" si="209"/>
        <v>electronic music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4"/>
        <v>41342.103229166663</v>
      </c>
      <c r="K2206">
        <v>1360222119</v>
      </c>
      <c r="L2206" s="9">
        <f t="shared" si="20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12">
        <f t="shared" si="206"/>
        <v>133</v>
      </c>
      <c r="R2206">
        <f t="shared" si="207"/>
        <v>2092</v>
      </c>
      <c r="S2206" t="str">
        <f t="shared" si="208"/>
        <v>music</v>
      </c>
      <c r="T2206" s="3" t="str">
        <f t="shared" si="209"/>
        <v>electronic music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4"/>
        <v>41061.613298611112</v>
      </c>
      <c r="K2207">
        <v>1335987789</v>
      </c>
      <c r="L2207" s="9">
        <f t="shared" si="205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12">
        <f t="shared" si="206"/>
        <v>152</v>
      </c>
      <c r="R2207">
        <f t="shared" si="207"/>
        <v>1566.5</v>
      </c>
      <c r="S2207" t="str">
        <f t="shared" si="208"/>
        <v>music</v>
      </c>
      <c r="T2207" s="3" t="str">
        <f t="shared" si="209"/>
        <v>electronic music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4"/>
        <v>41015.048888888887</v>
      </c>
      <c r="K2208">
        <v>1333001424</v>
      </c>
      <c r="L2208" s="9">
        <f t="shared" si="20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12">
        <f t="shared" si="206"/>
        <v>103</v>
      </c>
      <c r="R2208">
        <f t="shared" si="207"/>
        <v>1135</v>
      </c>
      <c r="S2208" t="str">
        <f t="shared" si="208"/>
        <v>music</v>
      </c>
      <c r="T2208" s="3" t="str">
        <f t="shared" si="209"/>
        <v>electronic music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4"/>
        <v>41594.027465277773</v>
      </c>
      <c r="K2209">
        <v>1381984773</v>
      </c>
      <c r="L2209" s="9">
        <f t="shared" si="20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12">
        <f t="shared" si="206"/>
        <v>100</v>
      </c>
      <c r="R2209">
        <f t="shared" si="207"/>
        <v>1565</v>
      </c>
      <c r="S2209" t="str">
        <f t="shared" si="208"/>
        <v>music</v>
      </c>
      <c r="T2209" s="3" t="str">
        <f t="shared" si="209"/>
        <v>electronic music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4"/>
        <v>41005.958333333328</v>
      </c>
      <c r="K2210">
        <v>1328649026</v>
      </c>
      <c r="L2210" s="9">
        <f t="shared" si="20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12">
        <f t="shared" si="206"/>
        <v>102</v>
      </c>
      <c r="R2210">
        <f t="shared" si="207"/>
        <v>1508</v>
      </c>
      <c r="S2210" t="str">
        <f t="shared" si="208"/>
        <v>music</v>
      </c>
      <c r="T2210" s="3" t="str">
        <f t="shared" si="209"/>
        <v>electronic music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4"/>
        <v>41743.75</v>
      </c>
      <c r="K2211">
        <v>1396524644</v>
      </c>
      <c r="L2211" s="9">
        <f t="shared" si="20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12">
        <f t="shared" si="206"/>
        <v>151</v>
      </c>
      <c r="R2211">
        <f t="shared" si="207"/>
        <v>885</v>
      </c>
      <c r="S2211" t="str">
        <f t="shared" si="208"/>
        <v>music</v>
      </c>
      <c r="T2211" s="3" t="str">
        <f t="shared" si="209"/>
        <v>electronic music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4"/>
        <v>41013.525000000001</v>
      </c>
      <c r="K2212">
        <v>1329442510</v>
      </c>
      <c r="L2212" s="9">
        <f t="shared" si="20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12">
        <f t="shared" si="206"/>
        <v>111</v>
      </c>
      <c r="R2212">
        <f t="shared" si="207"/>
        <v>2605.5</v>
      </c>
      <c r="S2212" t="str">
        <f t="shared" si="208"/>
        <v>music</v>
      </c>
      <c r="T2212" s="3" t="str">
        <f t="shared" si="209"/>
        <v>electronic music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4"/>
        <v>41739.082638888889</v>
      </c>
      <c r="K2213">
        <v>1395168625</v>
      </c>
      <c r="L2213" s="9">
        <f t="shared" si="20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12">
        <f t="shared" si="206"/>
        <v>196</v>
      </c>
      <c r="R2213">
        <f t="shared" si="207"/>
        <v>4673.5</v>
      </c>
      <c r="S2213" t="str">
        <f t="shared" si="208"/>
        <v>music</v>
      </c>
      <c r="T2213" s="3" t="str">
        <f t="shared" si="209"/>
        <v>electronic music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4"/>
        <v>41581.833333333328</v>
      </c>
      <c r="K2214">
        <v>1380650177</v>
      </c>
      <c r="L2214" s="9">
        <f t="shared" si="20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12">
        <f t="shared" si="206"/>
        <v>114</v>
      </c>
      <c r="R2214">
        <f t="shared" si="207"/>
        <v>5876.5</v>
      </c>
      <c r="S2214" t="str">
        <f t="shared" si="208"/>
        <v>music</v>
      </c>
      <c r="T2214" s="3" t="str">
        <f t="shared" si="209"/>
        <v>electronic music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4"/>
        <v>42139.617812499993</v>
      </c>
      <c r="K2215">
        <v>1429127379</v>
      </c>
      <c r="L2215" s="9">
        <f t="shared" si="20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12">
        <f t="shared" si="206"/>
        <v>200</v>
      </c>
      <c r="R2215">
        <f t="shared" si="207"/>
        <v>3436.5</v>
      </c>
      <c r="S2215" t="str">
        <f t="shared" si="208"/>
        <v>music</v>
      </c>
      <c r="T2215" s="3" t="str">
        <f t="shared" si="209"/>
        <v>electronic music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4"/>
        <v>41676.58388888889</v>
      </c>
      <c r="K2216">
        <v>1389121248</v>
      </c>
      <c r="L2216" s="9">
        <f t="shared" si="20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12">
        <f t="shared" si="206"/>
        <v>293</v>
      </c>
      <c r="R2216">
        <f t="shared" si="207"/>
        <v>882.505</v>
      </c>
      <c r="S2216" t="str">
        <f t="shared" si="208"/>
        <v>music</v>
      </c>
      <c r="T2216" s="3" t="str">
        <f t="shared" si="209"/>
        <v>electronic music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4"/>
        <v>40981.082638888889</v>
      </c>
      <c r="K2217">
        <v>1329671572</v>
      </c>
      <c r="L2217" s="9">
        <f t="shared" si="20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12">
        <f t="shared" si="206"/>
        <v>156</v>
      </c>
      <c r="R2217">
        <f t="shared" si="207"/>
        <v>1307.5050000000001</v>
      </c>
      <c r="S2217" t="str">
        <f t="shared" si="208"/>
        <v>music</v>
      </c>
      <c r="T2217" s="3" t="str">
        <f t="shared" si="209"/>
        <v>electronic music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4"/>
        <v>42208.543344907404</v>
      </c>
      <c r="K2218">
        <v>1436464945</v>
      </c>
      <c r="L2218" s="9">
        <f t="shared" si="205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12">
        <f t="shared" si="206"/>
        <v>106</v>
      </c>
      <c r="R2218">
        <f t="shared" si="207"/>
        <v>588.5</v>
      </c>
      <c r="S2218" t="str">
        <f t="shared" si="208"/>
        <v>music</v>
      </c>
      <c r="T2218" s="3" t="str">
        <f t="shared" si="209"/>
        <v>electronic music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4"/>
        <v>42310.124999999993</v>
      </c>
      <c r="K2219">
        <v>1445539113</v>
      </c>
      <c r="L2219" s="9">
        <f t="shared" si="20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12">
        <f t="shared" si="206"/>
        <v>101</v>
      </c>
      <c r="R2219">
        <f t="shared" si="207"/>
        <v>371</v>
      </c>
      <c r="S2219" t="str">
        <f t="shared" si="208"/>
        <v>music</v>
      </c>
      <c r="T2219" s="3" t="str">
        <f t="shared" si="209"/>
        <v>electronic music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4"/>
        <v>41149.791666666664</v>
      </c>
      <c r="K2220">
        <v>1344281383</v>
      </c>
      <c r="L2220" s="9">
        <f t="shared" si="20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12">
        <f t="shared" si="206"/>
        <v>123</v>
      </c>
      <c r="R2220">
        <f t="shared" si="207"/>
        <v>1440.83</v>
      </c>
      <c r="S2220" t="str">
        <f t="shared" si="208"/>
        <v>music</v>
      </c>
      <c r="T2220" s="3" t="str">
        <f t="shared" si="209"/>
        <v>electronic music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4"/>
        <v>42235.510555555556</v>
      </c>
      <c r="K2221">
        <v>1437412512</v>
      </c>
      <c r="L2221" s="9">
        <f t="shared" si="20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12">
        <f t="shared" si="206"/>
        <v>102</v>
      </c>
      <c r="R2221">
        <f t="shared" si="207"/>
        <v>1735.83</v>
      </c>
      <c r="S2221" t="str">
        <f t="shared" si="208"/>
        <v>music</v>
      </c>
      <c r="T2221" s="3" t="str">
        <f t="shared" si="209"/>
        <v>electronic music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4"/>
        <v>41481.852268518516</v>
      </c>
      <c r="K2222">
        <v>1372296436</v>
      </c>
      <c r="L2222" s="9">
        <f t="shared" si="20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12">
        <f t="shared" si="206"/>
        <v>101</v>
      </c>
      <c r="R2222">
        <f t="shared" si="207"/>
        <v>2277.5</v>
      </c>
      <c r="S2222" t="str">
        <f t="shared" si="208"/>
        <v>music</v>
      </c>
      <c r="T2222" s="3" t="str">
        <f t="shared" si="209"/>
        <v>electronic music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4"/>
        <v>42482.791666666664</v>
      </c>
      <c r="K2223">
        <v>1458748809</v>
      </c>
      <c r="L2223" s="9">
        <f t="shared" si="20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12">
        <f t="shared" si="206"/>
        <v>108</v>
      </c>
      <c r="R2223">
        <f t="shared" si="207"/>
        <v>5824.5</v>
      </c>
      <c r="S2223" t="str">
        <f t="shared" si="208"/>
        <v>games</v>
      </c>
      <c r="T2223" s="3" t="str">
        <f t="shared" si="209"/>
        <v>tabletop games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4"/>
        <v>40936.579247685186</v>
      </c>
      <c r="K2224">
        <v>1325184847</v>
      </c>
      <c r="L2224" s="9">
        <f t="shared" si="20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12">
        <f t="shared" si="206"/>
        <v>163</v>
      </c>
      <c r="R2224">
        <f t="shared" si="207"/>
        <v>4461</v>
      </c>
      <c r="S2224" t="str">
        <f t="shared" si="208"/>
        <v>games</v>
      </c>
      <c r="T2224" s="3" t="str">
        <f t="shared" si="209"/>
        <v>tabletop games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4"/>
        <v>42182.432500000003</v>
      </c>
      <c r="K2225">
        <v>1432826568</v>
      </c>
      <c r="L2225" s="9">
        <f t="shared" si="20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12">
        <f t="shared" si="206"/>
        <v>106</v>
      </c>
      <c r="R2225">
        <f t="shared" si="207"/>
        <v>10722</v>
      </c>
      <c r="S2225" t="str">
        <f t="shared" si="208"/>
        <v>games</v>
      </c>
      <c r="T2225" s="3" t="str">
        <f t="shared" si="209"/>
        <v>tabletop games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4"/>
        <v>42672.583333333336</v>
      </c>
      <c r="K2226">
        <v>1475337675</v>
      </c>
      <c r="L2226" s="9">
        <f t="shared" si="20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12">
        <f t="shared" si="206"/>
        <v>243</v>
      </c>
      <c r="R2226">
        <f t="shared" si="207"/>
        <v>22473</v>
      </c>
      <c r="S2226" t="str">
        <f t="shared" si="208"/>
        <v>games</v>
      </c>
      <c r="T2226" s="3" t="str">
        <f t="shared" si="209"/>
        <v>tabletop games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4"/>
        <v>41903.583506944444</v>
      </c>
      <c r="K2227">
        <v>1408734015</v>
      </c>
      <c r="L2227" s="9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12">
        <f t="shared" si="206"/>
        <v>945</v>
      </c>
      <c r="R2227">
        <f t="shared" si="207"/>
        <v>111365.005</v>
      </c>
      <c r="S2227" t="str">
        <f t="shared" si="208"/>
        <v>games</v>
      </c>
      <c r="T2227" s="3" t="str">
        <f t="shared" si="209"/>
        <v>tabletop games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4"/>
        <v>42411.999305555553</v>
      </c>
      <c r="K2228">
        <v>1452625822</v>
      </c>
      <c r="L2228" s="9">
        <f t="shared" si="20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12">
        <f t="shared" si="206"/>
        <v>108</v>
      </c>
      <c r="R2228">
        <f t="shared" si="207"/>
        <v>108969.16</v>
      </c>
      <c r="S2228" t="str">
        <f t="shared" si="208"/>
        <v>games</v>
      </c>
      <c r="T2228" s="3" t="str">
        <f t="shared" si="209"/>
        <v>tabletop games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4"/>
        <v>41591.640682870369</v>
      </c>
      <c r="K2229">
        <v>1381778555</v>
      </c>
      <c r="L2229" s="9">
        <f t="shared" si="20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12">
        <f t="shared" si="206"/>
        <v>157</v>
      </c>
      <c r="R2229">
        <f t="shared" si="207"/>
        <v>19991.154999999999</v>
      </c>
      <c r="S2229" t="str">
        <f t="shared" si="208"/>
        <v>games</v>
      </c>
      <c r="T2229" s="3" t="str">
        <f t="shared" si="209"/>
        <v>tabletop games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4"/>
        <v>42232.069861111107</v>
      </c>
      <c r="K2230">
        <v>1437115236</v>
      </c>
      <c r="L2230" s="9">
        <f t="shared" si="20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12">
        <f t="shared" si="206"/>
        <v>1174</v>
      </c>
      <c r="R2230">
        <f t="shared" si="207"/>
        <v>16101.95</v>
      </c>
      <c r="S2230" t="str">
        <f t="shared" si="208"/>
        <v>games</v>
      </c>
      <c r="T2230" s="3" t="str">
        <f t="shared" si="209"/>
        <v>tabletop games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4"/>
        <v>41519.958333333328</v>
      </c>
      <c r="K2231">
        <v>1375113391</v>
      </c>
      <c r="L2231" s="9">
        <f t="shared" si="20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12">
        <f t="shared" si="206"/>
        <v>171</v>
      </c>
      <c r="R2231">
        <f t="shared" si="207"/>
        <v>12724.615</v>
      </c>
      <c r="S2231" t="str">
        <f t="shared" si="208"/>
        <v>games</v>
      </c>
      <c r="T2231" s="3" t="str">
        <f t="shared" si="209"/>
        <v>tabletop games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4"/>
        <v>41754.672766203701</v>
      </c>
      <c r="K2232">
        <v>1395868127</v>
      </c>
      <c r="L2232" s="9">
        <f t="shared" si="20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12">
        <f t="shared" si="206"/>
        <v>126</v>
      </c>
      <c r="R2232">
        <f t="shared" si="207"/>
        <v>12205.165000000001</v>
      </c>
      <c r="S2232" t="str">
        <f t="shared" si="208"/>
        <v>games</v>
      </c>
      <c r="T2232" s="3" t="str">
        <f t="shared" si="209"/>
        <v>tabletop games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4"/>
        <v>41450</v>
      </c>
      <c r="K2233">
        <v>1369864301</v>
      </c>
      <c r="L2233" s="9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12">
        <f t="shared" si="206"/>
        <v>1212</v>
      </c>
      <c r="R2233">
        <f t="shared" si="207"/>
        <v>20504.620000000003</v>
      </c>
      <c r="S2233" t="str">
        <f t="shared" si="208"/>
        <v>games</v>
      </c>
      <c r="T2233" s="3" t="str">
        <f t="shared" si="209"/>
        <v>tabletop games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4"/>
        <v>41838.916666666664</v>
      </c>
      <c r="K2234">
        <v>1402945408</v>
      </c>
      <c r="L2234" s="9">
        <f t="shared" si="20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12">
        <f t="shared" si="206"/>
        <v>496</v>
      </c>
      <c r="R2234">
        <f t="shared" si="207"/>
        <v>27546.620000000003</v>
      </c>
      <c r="S2234" t="str">
        <f t="shared" si="208"/>
        <v>games</v>
      </c>
      <c r="T2234" s="3" t="str">
        <f t="shared" si="209"/>
        <v>tabletop games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4"/>
        <v>42351.791666666664</v>
      </c>
      <c r="K2235">
        <v>1448269539</v>
      </c>
      <c r="L2235" s="9">
        <f t="shared" si="205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12">
        <f t="shared" si="206"/>
        <v>332</v>
      </c>
      <c r="R2235">
        <f t="shared" si="207"/>
        <v>16545.5</v>
      </c>
      <c r="S2235" t="str">
        <f t="shared" si="208"/>
        <v>games</v>
      </c>
      <c r="T2235" s="3" t="str">
        <f t="shared" si="209"/>
        <v>tabletop games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4"/>
        <v>42740.616284722222</v>
      </c>
      <c r="K2236">
        <v>1481053647</v>
      </c>
      <c r="L2236" s="9">
        <f t="shared" si="20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12">
        <f t="shared" si="206"/>
        <v>1165</v>
      </c>
      <c r="R2236">
        <f t="shared" si="207"/>
        <v>4733</v>
      </c>
      <c r="S2236" t="str">
        <f t="shared" si="208"/>
        <v>games</v>
      </c>
      <c r="T2236" s="3" t="str">
        <f t="shared" si="209"/>
        <v>tabletop games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4"/>
        <v>42091.772118055553</v>
      </c>
      <c r="K2237">
        <v>1424997111</v>
      </c>
      <c r="L2237" s="9">
        <f t="shared" si="20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12">
        <f t="shared" si="206"/>
        <v>153</v>
      </c>
      <c r="R2237">
        <f t="shared" si="207"/>
        <v>10548</v>
      </c>
      <c r="S2237" t="str">
        <f t="shared" si="208"/>
        <v>games</v>
      </c>
      <c r="T2237" s="3" t="str">
        <f t="shared" si="209"/>
        <v>tabletop games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4"/>
        <v>42401.408831018511</v>
      </c>
      <c r="K2238">
        <v>1451746123</v>
      </c>
      <c r="L2238" s="9">
        <f t="shared" si="20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12">
        <f t="shared" si="206"/>
        <v>537</v>
      </c>
      <c r="R2238">
        <f t="shared" si="207"/>
        <v>17485</v>
      </c>
      <c r="S2238" t="str">
        <f t="shared" si="208"/>
        <v>games</v>
      </c>
      <c r="T2238" s="3" t="str">
        <f t="shared" si="209"/>
        <v>tabletop games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4"/>
        <v>41955.124305555553</v>
      </c>
      <c r="K2239">
        <v>1412294683</v>
      </c>
      <c r="L2239" s="9">
        <f t="shared" si="20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12">
        <f t="shared" si="206"/>
        <v>353</v>
      </c>
      <c r="R2239">
        <f t="shared" si="207"/>
        <v>39283</v>
      </c>
      <c r="S2239" t="str">
        <f t="shared" si="208"/>
        <v>games</v>
      </c>
      <c r="T2239" s="3" t="str">
        <f t="shared" si="209"/>
        <v>tabletop games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4"/>
        <v>42804.41337962963</v>
      </c>
      <c r="K2240">
        <v>1486565716</v>
      </c>
      <c r="L2240" s="9">
        <f t="shared" si="20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12">
        <f t="shared" si="206"/>
        <v>137</v>
      </c>
      <c r="R2240">
        <f t="shared" si="207"/>
        <v>34511.5</v>
      </c>
      <c r="S2240" t="str">
        <f t="shared" si="208"/>
        <v>games</v>
      </c>
      <c r="T2240" s="3" t="str">
        <f t="shared" si="209"/>
        <v>tabletop games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4"/>
        <v>41608.959722222222</v>
      </c>
      <c r="K2241">
        <v>1382742014</v>
      </c>
      <c r="L2241" s="9">
        <f t="shared" si="20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12">
        <f t="shared" si="206"/>
        <v>128</v>
      </c>
      <c r="R2241">
        <f t="shared" si="207"/>
        <v>18751.334999999999</v>
      </c>
      <c r="S2241" t="str">
        <f t="shared" si="208"/>
        <v>games</v>
      </c>
      <c r="T2241" s="3" t="str">
        <f t="shared" si="209"/>
        <v>tabletop games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4"/>
        <v>42482.617407407401</v>
      </c>
      <c r="K2242">
        <v>1458762544</v>
      </c>
      <c r="L2242" s="9">
        <f t="shared" si="20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12">
        <f t="shared" si="206"/>
        <v>271</v>
      </c>
      <c r="R2242">
        <f t="shared" si="207"/>
        <v>22770.334999999999</v>
      </c>
      <c r="S2242" t="str">
        <f t="shared" si="208"/>
        <v>games</v>
      </c>
      <c r="T2242" s="3" t="str">
        <f t="shared" si="209"/>
        <v>tabletop games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0">(I2243/86400)+25569+(-5/24)</f>
        <v>42796.619212962956</v>
      </c>
      <c r="K2243">
        <v>1485892300</v>
      </c>
      <c r="L2243" s="9">
        <f t="shared" ref="L2243:L2306" si="21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12">
        <f t="shared" ref="Q2243:Q2306" si="212">ROUND(E2243/D2243*100,0)</f>
        <v>806</v>
      </c>
      <c r="R2243">
        <f t="shared" ref="R2243:R2306" si="213">AVERAGE(E2242:E2243)</f>
        <v>10799</v>
      </c>
      <c r="S2243" t="str">
        <f t="shared" ref="S2243:S2306" si="214">LEFT(P2243,FIND("/",P2243)-1)</f>
        <v>games</v>
      </c>
      <c r="T2243" s="3" t="str">
        <f t="shared" ref="T2243:T2306" si="215">RIGHT(P2243,LEN(P2243)-FIND("/",P2243))</f>
        <v>tabletop games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0"/>
        <v>41604.918055555558</v>
      </c>
      <c r="K2244">
        <v>1382449733</v>
      </c>
      <c r="L2244" s="9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12">
        <f t="shared" si="212"/>
        <v>1360</v>
      </c>
      <c r="R2244">
        <f t="shared" si="213"/>
        <v>72036.88</v>
      </c>
      <c r="S2244" t="str">
        <f t="shared" si="214"/>
        <v>games</v>
      </c>
      <c r="T2244" s="3" t="str">
        <f t="shared" si="215"/>
        <v>tabletop games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0"/>
        <v>42806.916666666664</v>
      </c>
      <c r="K2245">
        <v>1488823290</v>
      </c>
      <c r="L2245" s="9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12">
        <f t="shared" si="212"/>
        <v>930250</v>
      </c>
      <c r="R2245">
        <f t="shared" si="213"/>
        <v>72656.13</v>
      </c>
      <c r="S2245" t="str">
        <f t="shared" si="214"/>
        <v>games</v>
      </c>
      <c r="T2245" s="3" t="str">
        <f t="shared" si="215"/>
        <v>tabletop games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0"/>
        <v>42659.645833333336</v>
      </c>
      <c r="K2246">
        <v>1475609946</v>
      </c>
      <c r="L2246" s="9">
        <f t="shared" si="21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12">
        <f t="shared" si="212"/>
        <v>377</v>
      </c>
      <c r="R2246">
        <f t="shared" si="213"/>
        <v>14076.75</v>
      </c>
      <c r="S2246" t="str">
        <f t="shared" si="214"/>
        <v>games</v>
      </c>
      <c r="T2246" s="3" t="str">
        <f t="shared" si="215"/>
        <v>tabletop games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0"/>
        <v>41691.541666666664</v>
      </c>
      <c r="K2247">
        <v>1390323617</v>
      </c>
      <c r="L2247" s="9">
        <f t="shared" si="21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12">
        <f t="shared" si="212"/>
        <v>2647</v>
      </c>
      <c r="R2247">
        <f t="shared" si="213"/>
        <v>62366</v>
      </c>
      <c r="S2247" t="str">
        <f t="shared" si="214"/>
        <v>games</v>
      </c>
      <c r="T2247" s="3" t="str">
        <f t="shared" si="215"/>
        <v>tabletop games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0"/>
        <v>42251.583449074074</v>
      </c>
      <c r="K2248">
        <v>1438801210</v>
      </c>
      <c r="L2248" s="9">
        <f t="shared" si="21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12">
        <f t="shared" si="212"/>
        <v>100</v>
      </c>
      <c r="R2248">
        <f t="shared" si="213"/>
        <v>54192</v>
      </c>
      <c r="S2248" t="str">
        <f t="shared" si="214"/>
        <v>games</v>
      </c>
      <c r="T2248" s="3" t="str">
        <f t="shared" si="215"/>
        <v>tabletop games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0"/>
        <v>42214.457928240743</v>
      </c>
      <c r="K2249">
        <v>1436975965</v>
      </c>
      <c r="L2249" s="9">
        <f t="shared" si="21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12">
        <f t="shared" si="212"/>
        <v>104</v>
      </c>
      <c r="R2249">
        <f t="shared" si="213"/>
        <v>10913.5</v>
      </c>
      <c r="S2249" t="str">
        <f t="shared" si="214"/>
        <v>games</v>
      </c>
      <c r="T2249" s="3" t="str">
        <f t="shared" si="215"/>
        <v>tabletop games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0"/>
        <v>42718.667569444442</v>
      </c>
      <c r="K2250">
        <v>1479157278</v>
      </c>
      <c r="L2250" s="9">
        <f t="shared" si="21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12">
        <f t="shared" si="212"/>
        <v>107</v>
      </c>
      <c r="R2250">
        <f t="shared" si="213"/>
        <v>13414.5</v>
      </c>
      <c r="S2250" t="str">
        <f t="shared" si="214"/>
        <v>games</v>
      </c>
      <c r="T2250" s="3" t="str">
        <f t="shared" si="215"/>
        <v>tabletop games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0"/>
        <v>41366.453298611108</v>
      </c>
      <c r="K2251">
        <v>1362329565</v>
      </c>
      <c r="L2251" s="9">
        <f t="shared" si="21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12">
        <f t="shared" si="212"/>
        <v>169</v>
      </c>
      <c r="R2251">
        <f t="shared" si="213"/>
        <v>6706</v>
      </c>
      <c r="S2251" t="str">
        <f t="shared" si="214"/>
        <v>games</v>
      </c>
      <c r="T2251" s="3" t="str">
        <f t="shared" si="215"/>
        <v>tabletop games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0"/>
        <v>42706.838807870365</v>
      </c>
      <c r="K2252">
        <v>1478131673</v>
      </c>
      <c r="L2252" s="9">
        <f t="shared" si="21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12">
        <f t="shared" si="212"/>
        <v>975</v>
      </c>
      <c r="R2252">
        <f t="shared" si="213"/>
        <v>124842.5</v>
      </c>
      <c r="S2252" t="str">
        <f t="shared" si="214"/>
        <v>games</v>
      </c>
      <c r="T2252" s="3" t="str">
        <f t="shared" si="215"/>
        <v>tabletop games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0"/>
        <v>41867.137465277774</v>
      </c>
      <c r="K2253">
        <v>1406362677</v>
      </c>
      <c r="L2253" s="9">
        <f t="shared" si="21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12">
        <f t="shared" si="212"/>
        <v>134</v>
      </c>
      <c r="R2253">
        <f t="shared" si="213"/>
        <v>127603.095</v>
      </c>
      <c r="S2253" t="str">
        <f t="shared" si="214"/>
        <v>games</v>
      </c>
      <c r="T2253" s="3" t="str">
        <f t="shared" si="215"/>
        <v>tabletop games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0"/>
        <v>42588.119652777772</v>
      </c>
      <c r="K2254">
        <v>1469173938</v>
      </c>
      <c r="L2254" s="9">
        <f t="shared" si="21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12">
        <f t="shared" si="212"/>
        <v>272</v>
      </c>
      <c r="R2254">
        <f t="shared" si="213"/>
        <v>17966.595000000001</v>
      </c>
      <c r="S2254" t="str">
        <f t="shared" si="214"/>
        <v>games</v>
      </c>
      <c r="T2254" s="3" t="str">
        <f t="shared" si="215"/>
        <v>tabletop games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0"/>
        <v>42326.46466435185</v>
      </c>
      <c r="K2255">
        <v>1445267347</v>
      </c>
      <c r="L2255" s="9">
        <f t="shared" si="21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12">
        <f t="shared" si="212"/>
        <v>113</v>
      </c>
      <c r="R2255">
        <f t="shared" si="213"/>
        <v>16760</v>
      </c>
      <c r="S2255" t="str">
        <f t="shared" si="214"/>
        <v>games</v>
      </c>
      <c r="T2255" s="3" t="str">
        <f t="shared" si="215"/>
        <v>tabletop games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0"/>
        <v>42759.439444444441</v>
      </c>
      <c r="K2256">
        <v>1484667168</v>
      </c>
      <c r="L2256" s="9">
        <f t="shared" si="21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12">
        <f t="shared" si="212"/>
        <v>460</v>
      </c>
      <c r="R2256">
        <f t="shared" si="213"/>
        <v>5657</v>
      </c>
      <c r="S2256" t="str">
        <f t="shared" si="214"/>
        <v>games</v>
      </c>
      <c r="T2256" s="3" t="str">
        <f t="shared" si="215"/>
        <v>tabletop games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0"/>
        <v>42497.743645833332</v>
      </c>
      <c r="K2257">
        <v>1460069451</v>
      </c>
      <c r="L2257" s="9">
        <f t="shared" si="21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12">
        <f t="shared" si="212"/>
        <v>287</v>
      </c>
      <c r="R2257">
        <f t="shared" si="213"/>
        <v>6811</v>
      </c>
      <c r="S2257" t="str">
        <f t="shared" si="214"/>
        <v>games</v>
      </c>
      <c r="T2257" s="3" t="str">
        <f t="shared" si="215"/>
        <v>tabletop games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0"/>
        <v>42696.243587962956</v>
      </c>
      <c r="K2258">
        <v>1478602246</v>
      </c>
      <c r="L2258" s="9">
        <f t="shared" si="21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12">
        <f t="shared" si="212"/>
        <v>223</v>
      </c>
      <c r="R2258">
        <f t="shared" si="213"/>
        <v>6196</v>
      </c>
      <c r="S2258" t="str">
        <f t="shared" si="214"/>
        <v>games</v>
      </c>
      <c r="T2258" s="3" t="str">
        <f t="shared" si="215"/>
        <v>tabletop games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0"/>
        <v>42540.749999999993</v>
      </c>
      <c r="K2259">
        <v>1463351329</v>
      </c>
      <c r="L2259" s="9">
        <f t="shared" si="21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12">
        <f t="shared" si="212"/>
        <v>636</v>
      </c>
      <c r="R2259">
        <f t="shared" si="213"/>
        <v>8486.25</v>
      </c>
      <c r="S2259" t="str">
        <f t="shared" si="214"/>
        <v>games</v>
      </c>
      <c r="T2259" s="3" t="str">
        <f t="shared" si="215"/>
        <v>tabletop games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0"/>
        <v>42166.542673611104</v>
      </c>
      <c r="K2260">
        <v>1431453687</v>
      </c>
      <c r="L2260" s="9">
        <f t="shared" si="21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12">
        <f t="shared" si="212"/>
        <v>147</v>
      </c>
      <c r="R2260">
        <f t="shared" si="213"/>
        <v>9563.25</v>
      </c>
      <c r="S2260" t="str">
        <f t="shared" si="214"/>
        <v>games</v>
      </c>
      <c r="T2260" s="3" t="str">
        <f t="shared" si="215"/>
        <v>tabletop games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0"/>
        <v>42712.59648148148</v>
      </c>
      <c r="K2261">
        <v>1480360736</v>
      </c>
      <c r="L2261" s="9">
        <f t="shared" si="21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12">
        <f t="shared" si="212"/>
        <v>1867</v>
      </c>
      <c r="R2261">
        <f t="shared" si="213"/>
        <v>10947</v>
      </c>
      <c r="S2261" t="str">
        <f t="shared" si="214"/>
        <v>games</v>
      </c>
      <c r="T2261" s="3" t="str">
        <f t="shared" si="215"/>
        <v>tabletop games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0"/>
        <v>41724.766782407409</v>
      </c>
      <c r="K2262">
        <v>1393287850</v>
      </c>
      <c r="L2262" s="9">
        <f t="shared" si="21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12">
        <f t="shared" si="212"/>
        <v>327</v>
      </c>
      <c r="R2262">
        <f t="shared" si="213"/>
        <v>13422</v>
      </c>
      <c r="S2262" t="str">
        <f t="shared" si="214"/>
        <v>games</v>
      </c>
      <c r="T2262" s="3" t="str">
        <f t="shared" si="215"/>
        <v>tabletop games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0"/>
        <v>42780.516435185178</v>
      </c>
      <c r="K2263">
        <v>1485278620</v>
      </c>
      <c r="L2263" s="9">
        <f t="shared" si="21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12">
        <f t="shared" si="212"/>
        <v>780</v>
      </c>
      <c r="R2263">
        <f t="shared" si="213"/>
        <v>7984</v>
      </c>
      <c r="S2263" t="str">
        <f t="shared" si="214"/>
        <v>games</v>
      </c>
      <c r="T2263" s="3" t="str">
        <f t="shared" si="215"/>
        <v>tabletop games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0"/>
        <v>41960.791666666664</v>
      </c>
      <c r="K2264">
        <v>1413295358</v>
      </c>
      <c r="L2264" s="9">
        <f t="shared" si="21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12">
        <f t="shared" si="212"/>
        <v>154</v>
      </c>
      <c r="R2264">
        <f t="shared" si="213"/>
        <v>6441</v>
      </c>
      <c r="S2264" t="str">
        <f t="shared" si="214"/>
        <v>games</v>
      </c>
      <c r="T2264" s="3" t="str">
        <f t="shared" si="215"/>
        <v>tabletop games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0"/>
        <v>42035.623993055553</v>
      </c>
      <c r="K2265">
        <v>1420919913</v>
      </c>
      <c r="L2265" s="9">
        <f t="shared" si="21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12">
        <f t="shared" si="212"/>
        <v>116</v>
      </c>
      <c r="R2265">
        <f t="shared" si="213"/>
        <v>6876.5</v>
      </c>
      <c r="S2265" t="str">
        <f t="shared" si="214"/>
        <v>games</v>
      </c>
      <c r="T2265" s="3" t="str">
        <f t="shared" si="215"/>
        <v>tabletop games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0"/>
        <v>42512.916666666664</v>
      </c>
      <c r="K2266">
        <v>1462543114</v>
      </c>
      <c r="L2266" s="9">
        <f t="shared" si="21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12">
        <f t="shared" si="212"/>
        <v>180</v>
      </c>
      <c r="R2266">
        <f t="shared" si="213"/>
        <v>9734</v>
      </c>
      <c r="S2266" t="str">
        <f t="shared" si="214"/>
        <v>games</v>
      </c>
      <c r="T2266" s="3" t="str">
        <f t="shared" si="215"/>
        <v>tabletop games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0"/>
        <v>42696.644756944443</v>
      </c>
      <c r="K2267">
        <v>1479241707</v>
      </c>
      <c r="L2267" s="9">
        <f t="shared" si="21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12">
        <f t="shared" si="212"/>
        <v>299</v>
      </c>
      <c r="R2267">
        <f t="shared" si="213"/>
        <v>5699.5</v>
      </c>
      <c r="S2267" t="str">
        <f t="shared" si="214"/>
        <v>games</v>
      </c>
      <c r="T2267" s="3" t="str">
        <f t="shared" si="215"/>
        <v>tabletop games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0"/>
        <v>42486.874999999993</v>
      </c>
      <c r="K2268">
        <v>1460235592</v>
      </c>
      <c r="L2268" s="9">
        <f t="shared" si="21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12">
        <f t="shared" si="212"/>
        <v>320</v>
      </c>
      <c r="R2268">
        <f t="shared" si="213"/>
        <v>2700.5</v>
      </c>
      <c r="S2268" t="str">
        <f t="shared" si="214"/>
        <v>games</v>
      </c>
      <c r="T2268" s="3" t="str">
        <f t="shared" si="215"/>
        <v>tabletop games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0"/>
        <v>41993.833333333336</v>
      </c>
      <c r="K2269">
        <v>1416945297</v>
      </c>
      <c r="L2269" s="9">
        <f t="shared" si="21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12">
        <f t="shared" si="212"/>
        <v>381</v>
      </c>
      <c r="R2269">
        <f t="shared" si="213"/>
        <v>40454.5</v>
      </c>
      <c r="S2269" t="str">
        <f t="shared" si="214"/>
        <v>games</v>
      </c>
      <c r="T2269" s="3" t="str">
        <f t="shared" si="215"/>
        <v>tabletop games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0"/>
        <v>42805.874016203707</v>
      </c>
      <c r="K2270">
        <v>1486691915</v>
      </c>
      <c r="L2270" s="9">
        <f t="shared" si="21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12">
        <f t="shared" si="212"/>
        <v>103</v>
      </c>
      <c r="R2270">
        <f t="shared" si="213"/>
        <v>52416.5</v>
      </c>
      <c r="S2270" t="str">
        <f t="shared" si="214"/>
        <v>games</v>
      </c>
      <c r="T2270" s="3" t="str">
        <f t="shared" si="215"/>
        <v>tabletop games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0"/>
        <v>42800.999999999993</v>
      </c>
      <c r="K2271">
        <v>1486745663</v>
      </c>
      <c r="L2271" s="9">
        <f t="shared" si="21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12">
        <f t="shared" si="212"/>
        <v>1802</v>
      </c>
      <c r="R2271">
        <f t="shared" si="213"/>
        <v>36884.5</v>
      </c>
      <c r="S2271" t="str">
        <f t="shared" si="214"/>
        <v>games</v>
      </c>
      <c r="T2271" s="3" t="str">
        <f t="shared" si="215"/>
        <v>tabletop games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0"/>
        <v>42745.707638888889</v>
      </c>
      <c r="K2272">
        <v>1482353513</v>
      </c>
      <c r="L2272" s="9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12">
        <f t="shared" si="212"/>
        <v>720</v>
      </c>
      <c r="R2272">
        <f t="shared" si="213"/>
        <v>112551.5</v>
      </c>
      <c r="S2272" t="str">
        <f t="shared" si="214"/>
        <v>games</v>
      </c>
      <c r="T2272" s="3" t="str">
        <f t="shared" si="215"/>
        <v>tabletop games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0"/>
        <v>42713.791712962957</v>
      </c>
      <c r="K2273">
        <v>1478736004</v>
      </c>
      <c r="L2273" s="9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12">
        <f t="shared" si="212"/>
        <v>283</v>
      </c>
      <c r="R2273">
        <f t="shared" si="213"/>
        <v>118340</v>
      </c>
      <c r="S2273" t="str">
        <f t="shared" si="214"/>
        <v>games</v>
      </c>
      <c r="T2273" s="3" t="str">
        <f t="shared" si="215"/>
        <v>tabletop games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0"/>
        <v>42345.491157407407</v>
      </c>
      <c r="K2274">
        <v>1446914836</v>
      </c>
      <c r="L2274" s="9">
        <f t="shared" si="21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12">
        <f t="shared" si="212"/>
        <v>1357</v>
      </c>
      <c r="R2274">
        <f t="shared" si="213"/>
        <v>35092</v>
      </c>
      <c r="S2274" t="str">
        <f t="shared" si="214"/>
        <v>games</v>
      </c>
      <c r="T2274" s="3" t="str">
        <f t="shared" si="215"/>
        <v>tabletop games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0"/>
        <v>42806.299097222225</v>
      </c>
      <c r="K2275">
        <v>1487164242</v>
      </c>
      <c r="L2275" s="9">
        <f t="shared" si="21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12">
        <f t="shared" si="212"/>
        <v>220</v>
      </c>
      <c r="R2275">
        <f t="shared" si="213"/>
        <v>9537.5</v>
      </c>
      <c r="S2275" t="str">
        <f t="shared" si="214"/>
        <v>games</v>
      </c>
      <c r="T2275" s="3" t="str">
        <f t="shared" si="215"/>
        <v>tabletop games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0"/>
        <v>41693.292326388888</v>
      </c>
      <c r="K2276">
        <v>1390564857</v>
      </c>
      <c r="L2276" s="9">
        <f t="shared" si="21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12">
        <f t="shared" si="212"/>
        <v>120</v>
      </c>
      <c r="R2276">
        <f t="shared" si="213"/>
        <v>4249.5</v>
      </c>
      <c r="S2276" t="str">
        <f t="shared" si="214"/>
        <v>games</v>
      </c>
      <c r="T2276" s="3" t="str">
        <f t="shared" si="215"/>
        <v>tabletop games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0"/>
        <v>41995.408321759256</v>
      </c>
      <c r="K2277">
        <v>1416667679</v>
      </c>
      <c r="L2277" s="9">
        <f t="shared" si="21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12">
        <f t="shared" si="212"/>
        <v>408</v>
      </c>
      <c r="R2277">
        <f t="shared" si="213"/>
        <v>2820.25</v>
      </c>
      <c r="S2277" t="str">
        <f t="shared" si="214"/>
        <v>games</v>
      </c>
      <c r="T2277" s="3" t="str">
        <f t="shared" si="215"/>
        <v>tabletop games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0"/>
        <v>41644.443159722221</v>
      </c>
      <c r="K2278">
        <v>1386344289</v>
      </c>
      <c r="L2278" s="9">
        <f t="shared" si="21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12">
        <f t="shared" si="212"/>
        <v>106</v>
      </c>
      <c r="R2278">
        <f t="shared" si="213"/>
        <v>3753.25</v>
      </c>
      <c r="S2278" t="str">
        <f t="shared" si="214"/>
        <v>games</v>
      </c>
      <c r="T2278" s="3" t="str">
        <f t="shared" si="215"/>
        <v>tabletop games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0"/>
        <v>40966.470173611109</v>
      </c>
      <c r="K2279">
        <v>1327767423</v>
      </c>
      <c r="L2279" s="9">
        <f t="shared" si="21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12">
        <f t="shared" si="212"/>
        <v>141</v>
      </c>
      <c r="R2279">
        <f t="shared" si="213"/>
        <v>8424</v>
      </c>
      <c r="S2279" t="str">
        <f t="shared" si="214"/>
        <v>games</v>
      </c>
      <c r="T2279" s="3" t="str">
        <f t="shared" si="215"/>
        <v>tabletop games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0"/>
        <v>42372.749305555553</v>
      </c>
      <c r="K2280">
        <v>1448902867</v>
      </c>
      <c r="L2280" s="9">
        <f t="shared" si="21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12">
        <f t="shared" si="212"/>
        <v>271</v>
      </c>
      <c r="R2280">
        <f t="shared" si="213"/>
        <v>8703</v>
      </c>
      <c r="S2280" t="str">
        <f t="shared" si="214"/>
        <v>games</v>
      </c>
      <c r="T2280" s="3" t="str">
        <f t="shared" si="215"/>
        <v>tabletop games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0"/>
        <v>42038.958333333336</v>
      </c>
      <c r="K2281">
        <v>1421436099</v>
      </c>
      <c r="L2281" s="9">
        <f t="shared" si="21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12">
        <f t="shared" si="212"/>
        <v>154</v>
      </c>
      <c r="R2281">
        <f t="shared" si="213"/>
        <v>3476</v>
      </c>
      <c r="S2281" t="str">
        <f t="shared" si="214"/>
        <v>games</v>
      </c>
      <c r="T2281" s="3" t="str">
        <f t="shared" si="215"/>
        <v>tabletop games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0"/>
        <v>42264.416562499995</v>
      </c>
      <c r="K2282">
        <v>1439909991</v>
      </c>
      <c r="L2282" s="9">
        <f t="shared" si="21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12">
        <f t="shared" si="212"/>
        <v>404</v>
      </c>
      <c r="R2282">
        <f t="shared" si="213"/>
        <v>20544.25</v>
      </c>
      <c r="S2282" t="str">
        <f t="shared" si="214"/>
        <v>games</v>
      </c>
      <c r="T2282" s="3" t="str">
        <f t="shared" si="215"/>
        <v>tabletop games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0"/>
        <v>40749.076388888883</v>
      </c>
      <c r="K2283">
        <v>1306219897</v>
      </c>
      <c r="L2283" s="9">
        <f t="shared" si="21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12">
        <f t="shared" si="212"/>
        <v>185</v>
      </c>
      <c r="R2283">
        <f t="shared" si="213"/>
        <v>20052.75</v>
      </c>
      <c r="S2283" t="str">
        <f t="shared" si="214"/>
        <v>music</v>
      </c>
      <c r="T2283" s="3" t="str">
        <f t="shared" si="215"/>
        <v>rock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0"/>
        <v>42382.966273148144</v>
      </c>
      <c r="K2284">
        <v>1447560686</v>
      </c>
      <c r="L2284" s="9">
        <f t="shared" si="21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12">
        <f t="shared" si="212"/>
        <v>185</v>
      </c>
      <c r="R2284">
        <f t="shared" si="213"/>
        <v>972.5</v>
      </c>
      <c r="S2284" t="str">
        <f t="shared" si="214"/>
        <v>music</v>
      </c>
      <c r="T2284" s="3" t="str">
        <f t="shared" si="215"/>
        <v>rock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0"/>
        <v>41037.875046296293</v>
      </c>
      <c r="K2285">
        <v>1331348404</v>
      </c>
      <c r="L2285" s="9">
        <f t="shared" si="21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12">
        <f t="shared" si="212"/>
        <v>101</v>
      </c>
      <c r="R2285">
        <f t="shared" si="213"/>
        <v>2207.83</v>
      </c>
      <c r="S2285" t="str">
        <f t="shared" si="214"/>
        <v>music</v>
      </c>
      <c r="T2285" s="3" t="str">
        <f t="shared" si="215"/>
        <v>rock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0"/>
        <v>40613.958333333328</v>
      </c>
      <c r="K2286">
        <v>1297451245</v>
      </c>
      <c r="L2286" s="9">
        <f t="shared" si="21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12">
        <f t="shared" si="212"/>
        <v>106</v>
      </c>
      <c r="R2286">
        <f t="shared" si="213"/>
        <v>4699.4650000000001</v>
      </c>
      <c r="S2286" t="str">
        <f t="shared" si="214"/>
        <v>music</v>
      </c>
      <c r="T2286" s="3" t="str">
        <f t="shared" si="215"/>
        <v>rock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0"/>
        <v>41088.977349537039</v>
      </c>
      <c r="K2287">
        <v>1338352043</v>
      </c>
      <c r="L2287" s="9">
        <f t="shared" si="21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12">
        <f t="shared" si="212"/>
        <v>121</v>
      </c>
      <c r="R2287">
        <f t="shared" si="213"/>
        <v>5007.1350000000002</v>
      </c>
      <c r="S2287" t="str">
        <f t="shared" si="214"/>
        <v>music</v>
      </c>
      <c r="T2287" s="3" t="str">
        <f t="shared" si="215"/>
        <v>rock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0"/>
        <v>41522.957638888889</v>
      </c>
      <c r="K2288">
        <v>1376003254</v>
      </c>
      <c r="L2288" s="9">
        <f t="shared" si="21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12">
        <f t="shared" si="212"/>
        <v>100</v>
      </c>
      <c r="R2288">
        <f t="shared" si="213"/>
        <v>2571</v>
      </c>
      <c r="S2288" t="str">
        <f t="shared" si="214"/>
        <v>music</v>
      </c>
      <c r="T2288" s="3" t="str">
        <f t="shared" si="215"/>
        <v>rock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0"/>
        <v>41813.459027777775</v>
      </c>
      <c r="K2289">
        <v>1401724860</v>
      </c>
      <c r="L2289" s="9">
        <f t="shared" si="21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12">
        <f t="shared" si="212"/>
        <v>120</v>
      </c>
      <c r="R2289">
        <f t="shared" si="213"/>
        <v>3449.9949999999999</v>
      </c>
      <c r="S2289" t="str">
        <f t="shared" si="214"/>
        <v>music</v>
      </c>
      <c r="T2289" s="3" t="str">
        <f t="shared" si="215"/>
        <v>rock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0"/>
        <v>41086.541666666664</v>
      </c>
      <c r="K2290">
        <v>1339098689</v>
      </c>
      <c r="L2290" s="9">
        <f t="shared" si="21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12">
        <f t="shared" si="212"/>
        <v>100</v>
      </c>
      <c r="R2290">
        <f t="shared" si="213"/>
        <v>3199.9949999999999</v>
      </c>
      <c r="S2290" t="str">
        <f t="shared" si="214"/>
        <v>music</v>
      </c>
      <c r="T2290" s="3" t="str">
        <f t="shared" si="215"/>
        <v>rock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0"/>
        <v>41614.765277777777</v>
      </c>
      <c r="K2291">
        <v>1382659060</v>
      </c>
      <c r="L2291" s="9">
        <f t="shared" si="21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12">
        <f t="shared" si="212"/>
        <v>107</v>
      </c>
      <c r="R2291">
        <f t="shared" si="213"/>
        <v>1306</v>
      </c>
      <c r="S2291" t="str">
        <f t="shared" si="214"/>
        <v>music</v>
      </c>
      <c r="T2291" s="3" t="str">
        <f t="shared" si="215"/>
        <v>rock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0"/>
        <v>40148.5</v>
      </c>
      <c r="K2292">
        <v>1252908330</v>
      </c>
      <c r="L2292" s="9">
        <f t="shared" si="21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12">
        <f t="shared" si="212"/>
        <v>104</v>
      </c>
      <c r="R2292">
        <f t="shared" si="213"/>
        <v>1586</v>
      </c>
      <c r="S2292" t="str">
        <f t="shared" si="214"/>
        <v>music</v>
      </c>
      <c r="T2292" s="3" t="str">
        <f t="shared" si="215"/>
        <v>rock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0"/>
        <v>41021.958333333328</v>
      </c>
      <c r="K2293">
        <v>1332199618</v>
      </c>
      <c r="L2293" s="9">
        <f t="shared" si="21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12">
        <f t="shared" si="212"/>
        <v>173</v>
      </c>
      <c r="R2293">
        <f t="shared" si="213"/>
        <v>2940.5</v>
      </c>
      <c r="S2293" t="str">
        <f t="shared" si="214"/>
        <v>music</v>
      </c>
      <c r="T2293" s="3" t="str">
        <f t="shared" si="215"/>
        <v>rock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0"/>
        <v>41017.489305555551</v>
      </c>
      <c r="K2294">
        <v>1332175476</v>
      </c>
      <c r="L2294" s="9">
        <f t="shared" si="21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12">
        <f t="shared" si="212"/>
        <v>107</v>
      </c>
      <c r="R2294">
        <f t="shared" si="213"/>
        <v>3232.5050000000001</v>
      </c>
      <c r="S2294" t="str">
        <f t="shared" si="214"/>
        <v>music</v>
      </c>
      <c r="T2294" s="3" t="str">
        <f t="shared" si="215"/>
        <v>rock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0"/>
        <v>41176.957638888889</v>
      </c>
      <c r="K2295">
        <v>1346345999</v>
      </c>
      <c r="L2295" s="9">
        <f t="shared" si="21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12">
        <f t="shared" si="212"/>
        <v>108</v>
      </c>
      <c r="R2295">
        <f t="shared" si="213"/>
        <v>1532.5050000000001</v>
      </c>
      <c r="S2295" t="str">
        <f t="shared" si="214"/>
        <v>music</v>
      </c>
      <c r="T2295" s="3" t="str">
        <f t="shared" si="215"/>
        <v>rock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0"/>
        <v>41294.514814814815</v>
      </c>
      <c r="K2296">
        <v>1356110480</v>
      </c>
      <c r="L2296" s="9">
        <f t="shared" si="21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12">
        <f t="shared" si="212"/>
        <v>146</v>
      </c>
      <c r="R2296">
        <f t="shared" si="213"/>
        <v>4112.0200000000004</v>
      </c>
      <c r="S2296" t="str">
        <f t="shared" si="214"/>
        <v>music</v>
      </c>
      <c r="T2296" s="3" t="str">
        <f t="shared" si="215"/>
        <v>rock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0"/>
        <v>41300.746018518512</v>
      </c>
      <c r="K2297">
        <v>1356648856</v>
      </c>
      <c r="L2297" s="9">
        <f t="shared" si="21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12">
        <f t="shared" si="212"/>
        <v>125</v>
      </c>
      <c r="R2297">
        <f t="shared" si="213"/>
        <v>4403.5200000000004</v>
      </c>
      <c r="S2297" t="str">
        <f t="shared" si="214"/>
        <v>music</v>
      </c>
      <c r="T2297" s="3" t="str">
        <f t="shared" si="215"/>
        <v>rock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0"/>
        <v>40962.52344907407</v>
      </c>
      <c r="K2298">
        <v>1326994426</v>
      </c>
      <c r="L2298" s="9">
        <f t="shared" si="21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12">
        <f t="shared" si="212"/>
        <v>149</v>
      </c>
      <c r="R2298">
        <f t="shared" si="213"/>
        <v>5969</v>
      </c>
      <c r="S2298" t="str">
        <f t="shared" si="214"/>
        <v>music</v>
      </c>
      <c r="T2298" s="3" t="str">
        <f t="shared" si="215"/>
        <v>rock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0"/>
        <v>40981.957638888889</v>
      </c>
      <c r="K2299">
        <v>1328749249</v>
      </c>
      <c r="L2299" s="9">
        <f t="shared" si="21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12">
        <f t="shared" si="212"/>
        <v>101</v>
      </c>
      <c r="R2299">
        <f t="shared" si="213"/>
        <v>5720.5</v>
      </c>
      <c r="S2299" t="str">
        <f t="shared" si="214"/>
        <v>music</v>
      </c>
      <c r="T2299" s="3" t="str">
        <f t="shared" si="215"/>
        <v>rock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0"/>
        <v>41724.59065972222</v>
      </c>
      <c r="K2300">
        <v>1393272633</v>
      </c>
      <c r="L2300" s="9">
        <f t="shared" si="21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12">
        <f t="shared" si="212"/>
        <v>105</v>
      </c>
      <c r="R2300">
        <f t="shared" si="213"/>
        <v>16264</v>
      </c>
      <c r="S2300" t="str">
        <f t="shared" si="214"/>
        <v>music</v>
      </c>
      <c r="T2300" s="3" t="str">
        <f t="shared" si="215"/>
        <v>rock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0"/>
        <v>40579.824178240735</v>
      </c>
      <c r="K2301">
        <v>1295657209</v>
      </c>
      <c r="L2301" s="9">
        <f t="shared" si="21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12">
        <f t="shared" si="212"/>
        <v>350</v>
      </c>
      <c r="R2301">
        <f t="shared" si="213"/>
        <v>16286.25</v>
      </c>
      <c r="S2301" t="str">
        <f t="shared" si="214"/>
        <v>music</v>
      </c>
      <c r="T2301" s="3" t="str">
        <f t="shared" si="215"/>
        <v>rock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0"/>
        <v>41088.518703703703</v>
      </c>
      <c r="K2302">
        <v>1339694816</v>
      </c>
      <c r="L2302" s="9">
        <f t="shared" si="21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12">
        <f t="shared" si="212"/>
        <v>101</v>
      </c>
      <c r="R2302">
        <f t="shared" si="213"/>
        <v>930.25</v>
      </c>
      <c r="S2302" t="str">
        <f t="shared" si="214"/>
        <v>music</v>
      </c>
      <c r="T2302" s="3" t="str">
        <f t="shared" si="215"/>
        <v>rock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0"/>
        <v>41445.938611111109</v>
      </c>
      <c r="K2303">
        <v>1369193496</v>
      </c>
      <c r="L2303" s="9">
        <f t="shared" si="21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12">
        <f t="shared" si="212"/>
        <v>134</v>
      </c>
      <c r="R2303">
        <f t="shared" si="213"/>
        <v>3745.11</v>
      </c>
      <c r="S2303" t="str">
        <f t="shared" si="214"/>
        <v>music</v>
      </c>
      <c r="T2303" s="3" t="str">
        <f t="shared" si="215"/>
        <v>indie rock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0"/>
        <v>41639.083333333328</v>
      </c>
      <c r="K2304">
        <v>1385585434</v>
      </c>
      <c r="L2304" s="9">
        <f t="shared" si="21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12">
        <f t="shared" si="212"/>
        <v>171</v>
      </c>
      <c r="R2304">
        <f t="shared" si="213"/>
        <v>5302.6100000000006</v>
      </c>
      <c r="S2304" t="str">
        <f t="shared" si="214"/>
        <v>music</v>
      </c>
      <c r="T2304" s="3" t="str">
        <f t="shared" si="215"/>
        <v>indie rock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0"/>
        <v>40889.944398148145</v>
      </c>
      <c r="K2305">
        <v>1320287996</v>
      </c>
      <c r="L2305" s="9">
        <f t="shared" si="21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12">
        <f t="shared" si="212"/>
        <v>109</v>
      </c>
      <c r="R2305">
        <f t="shared" si="213"/>
        <v>5489.3050000000003</v>
      </c>
      <c r="S2305" t="str">
        <f t="shared" si="214"/>
        <v>music</v>
      </c>
      <c r="T2305" s="3" t="str">
        <f t="shared" si="215"/>
        <v>indie rock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0"/>
        <v>40543.999305555553</v>
      </c>
      <c r="K2306">
        <v>1290281691</v>
      </c>
      <c r="L2306" s="9">
        <f t="shared" si="21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12">
        <f t="shared" si="212"/>
        <v>101</v>
      </c>
      <c r="R2306">
        <f t="shared" si="213"/>
        <v>6547.8150000000005</v>
      </c>
      <c r="S2306" t="str">
        <f t="shared" si="214"/>
        <v>music</v>
      </c>
      <c r="T2306" s="3" t="str">
        <f t="shared" si="215"/>
        <v>indie rock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6">(I2307/86400)+25569+(-5/24)</f>
        <v>41859.541666666664</v>
      </c>
      <c r="K2307">
        <v>1405356072</v>
      </c>
      <c r="L2307" s="9">
        <f t="shared" ref="L2307:L2370" si="21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12">
        <f t="shared" ref="Q2307:Q2370" si="218">ROUND(E2307/D2307*100,0)</f>
        <v>101</v>
      </c>
      <c r="R2307">
        <f t="shared" ref="R2307:R2370" si="219">AVERAGE(E2306:E2307)</f>
        <v>12131.51</v>
      </c>
      <c r="S2307" t="str">
        <f t="shared" ref="S2307:S2370" si="220">LEFT(P2307,FIND("/",P2307)-1)</f>
        <v>music</v>
      </c>
      <c r="T2307" s="3" t="str">
        <f t="shared" ref="T2307:T2370" si="221">RIGHT(P2307,LEN(P2307)-FIND("/",P2307))</f>
        <v>indie rock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6"/>
        <v>40977.959826388884</v>
      </c>
      <c r="K2308">
        <v>1328760129</v>
      </c>
      <c r="L2308" s="9">
        <f t="shared" si="21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12">
        <f t="shared" si="218"/>
        <v>107</v>
      </c>
      <c r="R2308">
        <f t="shared" si="219"/>
        <v>10978.775</v>
      </c>
      <c r="S2308" t="str">
        <f t="shared" si="220"/>
        <v>music</v>
      </c>
      <c r="T2308" s="3" t="str">
        <f t="shared" si="221"/>
        <v>indie rock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6"/>
        <v>41034.59407407407</v>
      </c>
      <c r="K2309">
        <v>1333653333</v>
      </c>
      <c r="L2309" s="9">
        <f t="shared" si="21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12">
        <f t="shared" si="218"/>
        <v>107</v>
      </c>
      <c r="R2309">
        <f t="shared" si="219"/>
        <v>2915.9050000000002</v>
      </c>
      <c r="S2309" t="str">
        <f t="shared" si="220"/>
        <v>music</v>
      </c>
      <c r="T2309" s="3" t="str">
        <f t="shared" si="221"/>
        <v>indie rock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6"/>
        <v>41879.833333333328</v>
      </c>
      <c r="K2310">
        <v>1406847996</v>
      </c>
      <c r="L2310" s="9">
        <f t="shared" si="21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12">
        <f t="shared" si="218"/>
        <v>101</v>
      </c>
      <c r="R2310">
        <f t="shared" si="219"/>
        <v>26374.185000000001</v>
      </c>
      <c r="S2310" t="str">
        <f t="shared" si="220"/>
        <v>music</v>
      </c>
      <c r="T2310" s="3" t="str">
        <f t="shared" si="221"/>
        <v>indie rock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6"/>
        <v>41342.779363425921</v>
      </c>
      <c r="K2311">
        <v>1359848537</v>
      </c>
      <c r="L2311" s="9">
        <f t="shared" si="21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12">
        <f t="shared" si="218"/>
        <v>107</v>
      </c>
      <c r="R2311">
        <f t="shared" si="219"/>
        <v>28526.79</v>
      </c>
      <c r="S2311" t="str">
        <f t="shared" si="220"/>
        <v>music</v>
      </c>
      <c r="T2311" s="3" t="str">
        <f t="shared" si="221"/>
        <v>indie rock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6"/>
        <v>41354.54415509259</v>
      </c>
      <c r="K2312">
        <v>1361300615</v>
      </c>
      <c r="L2312" s="9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12">
        <f t="shared" si="218"/>
        <v>429</v>
      </c>
      <c r="R2312">
        <f t="shared" si="219"/>
        <v>42867.915000000001</v>
      </c>
      <c r="S2312" t="str">
        <f t="shared" si="220"/>
        <v>music</v>
      </c>
      <c r="T2312" s="3" t="str">
        <f t="shared" si="221"/>
        <v>indie rock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6"/>
        <v>41765.796168981477</v>
      </c>
      <c r="K2313">
        <v>1396829189</v>
      </c>
      <c r="L2313" s="9">
        <f t="shared" si="21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12">
        <f t="shared" si="218"/>
        <v>104</v>
      </c>
      <c r="R2313">
        <f t="shared" si="219"/>
        <v>44352.68</v>
      </c>
      <c r="S2313" t="str">
        <f t="shared" si="220"/>
        <v>music</v>
      </c>
      <c r="T2313" s="3" t="str">
        <f t="shared" si="221"/>
        <v>indie rock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6"/>
        <v>41747.75</v>
      </c>
      <c r="K2314">
        <v>1395155478</v>
      </c>
      <c r="L2314" s="9">
        <f t="shared" si="21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12">
        <f t="shared" si="218"/>
        <v>108</v>
      </c>
      <c r="R2314">
        <f t="shared" si="219"/>
        <v>6303</v>
      </c>
      <c r="S2314" t="str">
        <f t="shared" si="220"/>
        <v>music</v>
      </c>
      <c r="T2314" s="3" t="str">
        <f t="shared" si="221"/>
        <v>indie rock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6"/>
        <v>41032.750300925924</v>
      </c>
      <c r="K2315">
        <v>1333494026</v>
      </c>
      <c r="L2315" s="9">
        <f t="shared" si="21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12">
        <f t="shared" si="218"/>
        <v>176</v>
      </c>
      <c r="R2315">
        <f t="shared" si="219"/>
        <v>6014.01</v>
      </c>
      <c r="S2315" t="str">
        <f t="shared" si="220"/>
        <v>music</v>
      </c>
      <c r="T2315" s="3" t="str">
        <f t="shared" si="221"/>
        <v>indie rock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6"/>
        <v>41067.343252314815</v>
      </c>
      <c r="K2316">
        <v>1336482857</v>
      </c>
      <c r="L2316" s="9">
        <f t="shared" si="21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12">
        <f t="shared" si="218"/>
        <v>157</v>
      </c>
      <c r="R2316">
        <f t="shared" si="219"/>
        <v>5337.83</v>
      </c>
      <c r="S2316" t="str">
        <f t="shared" si="220"/>
        <v>music</v>
      </c>
      <c r="T2316" s="3" t="str">
        <f t="shared" si="221"/>
        <v>indie rock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6"/>
        <v>41034.517858796295</v>
      </c>
      <c r="K2317">
        <v>1333646743</v>
      </c>
      <c r="L2317" s="9">
        <f t="shared" si="21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12">
        <f t="shared" si="218"/>
        <v>103</v>
      </c>
      <c r="R2317">
        <f t="shared" si="219"/>
        <v>2224.3200000000002</v>
      </c>
      <c r="S2317" t="str">
        <f t="shared" si="220"/>
        <v>music</v>
      </c>
      <c r="T2317" s="3" t="str">
        <f t="shared" si="221"/>
        <v>indie rock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6"/>
        <v>40156.558333333327</v>
      </c>
      <c r="K2318">
        <v>1253726650</v>
      </c>
      <c r="L2318" s="9">
        <f t="shared" si="21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12">
        <f t="shared" si="218"/>
        <v>104</v>
      </c>
      <c r="R2318">
        <f t="shared" si="219"/>
        <v>9085.7000000000007</v>
      </c>
      <c r="S2318" t="str">
        <f t="shared" si="220"/>
        <v>music</v>
      </c>
      <c r="T2318" s="3" t="str">
        <f t="shared" si="221"/>
        <v>indie rock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6"/>
        <v>40224</v>
      </c>
      <c r="K2319">
        <v>1263474049</v>
      </c>
      <c r="L2319" s="9">
        <f t="shared" si="21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12">
        <f t="shared" si="218"/>
        <v>104</v>
      </c>
      <c r="R2319">
        <f t="shared" si="219"/>
        <v>8011.2</v>
      </c>
      <c r="S2319" t="str">
        <f t="shared" si="220"/>
        <v>music</v>
      </c>
      <c r="T2319" s="3" t="str">
        <f t="shared" si="221"/>
        <v>indie rock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6"/>
        <v>40081.957638888889</v>
      </c>
      <c r="K2320">
        <v>1251214014</v>
      </c>
      <c r="L2320" s="9">
        <f t="shared" si="21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12">
        <f t="shared" si="218"/>
        <v>121</v>
      </c>
      <c r="R2320">
        <f t="shared" si="219"/>
        <v>3234.5</v>
      </c>
      <c r="S2320" t="str">
        <f t="shared" si="220"/>
        <v>music</v>
      </c>
      <c r="T2320" s="3" t="str">
        <f t="shared" si="221"/>
        <v>indie rock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6"/>
        <v>41622.873668981476</v>
      </c>
      <c r="K2321">
        <v>1384480685</v>
      </c>
      <c r="L2321" s="9">
        <f t="shared" si="21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12">
        <f t="shared" si="218"/>
        <v>108</v>
      </c>
      <c r="R2321">
        <f t="shared" si="219"/>
        <v>4642</v>
      </c>
      <c r="S2321" t="str">
        <f t="shared" si="220"/>
        <v>music</v>
      </c>
      <c r="T2321" s="3" t="str">
        <f t="shared" si="221"/>
        <v>indie rock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6"/>
        <v>41731.567129629628</v>
      </c>
      <c r="K2322">
        <v>1393443400</v>
      </c>
      <c r="L2322" s="9">
        <f t="shared" si="21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12">
        <f t="shared" si="218"/>
        <v>109</v>
      </c>
      <c r="R2322">
        <f t="shared" si="219"/>
        <v>4332</v>
      </c>
      <c r="S2322" t="str">
        <f t="shared" si="220"/>
        <v>music</v>
      </c>
      <c r="T2322" s="3" t="str">
        <f t="shared" si="221"/>
        <v>indie rock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6"/>
        <v>42829.010428240734</v>
      </c>
      <c r="K2323">
        <v>1488694501</v>
      </c>
      <c r="L2323" s="9">
        <f t="shared" si="21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12">
        <f t="shared" si="218"/>
        <v>39</v>
      </c>
      <c r="R2323">
        <f t="shared" si="219"/>
        <v>4781.5</v>
      </c>
      <c r="S2323" t="str">
        <f t="shared" si="220"/>
        <v>food</v>
      </c>
      <c r="T2323" s="3" t="str">
        <f t="shared" si="221"/>
        <v>small batch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6"/>
        <v>42834.645474537036</v>
      </c>
      <c r="K2324">
        <v>1489181369</v>
      </c>
      <c r="L2324" s="9">
        <f t="shared" si="21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12">
        <f t="shared" si="218"/>
        <v>3</v>
      </c>
      <c r="R2324">
        <f t="shared" si="219"/>
        <v>2107.5</v>
      </c>
      <c r="S2324" t="str">
        <f t="shared" si="220"/>
        <v>food</v>
      </c>
      <c r="T2324" s="3" t="str">
        <f t="shared" si="221"/>
        <v>small batch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6"/>
        <v>42814.546840277777</v>
      </c>
      <c r="K2325">
        <v>1489428447</v>
      </c>
      <c r="L2325" s="9">
        <f t="shared" si="21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12">
        <f t="shared" si="218"/>
        <v>48</v>
      </c>
      <c r="R2325">
        <f t="shared" si="219"/>
        <v>102.5</v>
      </c>
      <c r="S2325" t="str">
        <f t="shared" si="220"/>
        <v>food</v>
      </c>
      <c r="T2325" s="3" t="str">
        <f t="shared" si="221"/>
        <v>small batch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6"/>
        <v>42820.635243055549</v>
      </c>
      <c r="K2326">
        <v>1487970885</v>
      </c>
      <c r="L2326" s="9">
        <f t="shared" si="21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12">
        <f t="shared" si="218"/>
        <v>21</v>
      </c>
      <c r="R2326">
        <f t="shared" si="219"/>
        <v>837.5</v>
      </c>
      <c r="S2326" t="str">
        <f t="shared" si="220"/>
        <v>food</v>
      </c>
      <c r="T2326" s="3" t="str">
        <f t="shared" si="221"/>
        <v>small batch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6"/>
        <v>42823.772349537037</v>
      </c>
      <c r="K2327">
        <v>1488241931</v>
      </c>
      <c r="L2327" s="9">
        <f t="shared" si="21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12">
        <f t="shared" si="218"/>
        <v>8</v>
      </c>
      <c r="R2327">
        <f t="shared" si="219"/>
        <v>817.5</v>
      </c>
      <c r="S2327" t="str">
        <f t="shared" si="220"/>
        <v>food</v>
      </c>
      <c r="T2327" s="3" t="str">
        <f t="shared" si="221"/>
        <v>small batch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6"/>
        <v>42855.499999999993</v>
      </c>
      <c r="K2328">
        <v>1489106948</v>
      </c>
      <c r="L2328" s="9">
        <f t="shared" si="21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12">
        <f t="shared" si="218"/>
        <v>1</v>
      </c>
      <c r="R2328">
        <f t="shared" si="219"/>
        <v>94</v>
      </c>
      <c r="S2328" t="str">
        <f t="shared" si="220"/>
        <v>food</v>
      </c>
      <c r="T2328" s="3" t="str">
        <f t="shared" si="221"/>
        <v>small batch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6"/>
        <v>41877.708796296291</v>
      </c>
      <c r="K2329">
        <v>1406066440</v>
      </c>
      <c r="L2329" s="9">
        <f t="shared" si="21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12">
        <f t="shared" si="218"/>
        <v>526</v>
      </c>
      <c r="R2329">
        <f t="shared" si="219"/>
        <v>92120.505000000005</v>
      </c>
      <c r="S2329" t="str">
        <f t="shared" si="220"/>
        <v>food</v>
      </c>
      <c r="T2329" s="3" t="str">
        <f t="shared" si="221"/>
        <v>small batch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6"/>
        <v>42169.573344907403</v>
      </c>
      <c r="K2330">
        <v>1431715537</v>
      </c>
      <c r="L2330" s="9">
        <f t="shared" si="21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12">
        <f t="shared" si="218"/>
        <v>254</v>
      </c>
      <c r="R2330">
        <f t="shared" si="219"/>
        <v>104789.005</v>
      </c>
      <c r="S2330" t="str">
        <f t="shared" si="220"/>
        <v>food</v>
      </c>
      <c r="T2330" s="3" t="str">
        <f t="shared" si="221"/>
        <v>small batch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6"/>
        <v>41837.416041666664</v>
      </c>
      <c r="K2331">
        <v>1403017146</v>
      </c>
      <c r="L2331" s="9">
        <f t="shared" si="21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12">
        <f t="shared" si="218"/>
        <v>106</v>
      </c>
      <c r="R2331">
        <f t="shared" si="219"/>
        <v>25962.5</v>
      </c>
      <c r="S2331" t="str">
        <f t="shared" si="220"/>
        <v>food</v>
      </c>
      <c r="T2331" s="3" t="str">
        <f t="shared" si="221"/>
        <v>small batch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6"/>
        <v>42362.791666666664</v>
      </c>
      <c r="K2332">
        <v>1448400943</v>
      </c>
      <c r="L2332" s="9">
        <f t="shared" si="21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12">
        <f t="shared" si="218"/>
        <v>102</v>
      </c>
      <c r="R2332">
        <f t="shared" si="219"/>
        <v>31164</v>
      </c>
      <c r="S2332" t="str">
        <f t="shared" si="220"/>
        <v>food</v>
      </c>
      <c r="T2332" s="3" t="str">
        <f t="shared" si="221"/>
        <v>small batch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6"/>
        <v>41868.797337962962</v>
      </c>
      <c r="K2333">
        <v>1405728490</v>
      </c>
      <c r="L2333" s="9">
        <f t="shared" si="21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12">
        <f t="shared" si="218"/>
        <v>144</v>
      </c>
      <c r="R2333">
        <f t="shared" si="219"/>
        <v>23696.55</v>
      </c>
      <c r="S2333" t="str">
        <f t="shared" si="220"/>
        <v>food</v>
      </c>
      <c r="T2333" s="3" t="str">
        <f t="shared" si="221"/>
        <v>small batch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6"/>
        <v>42041.419803240737</v>
      </c>
      <c r="K2334">
        <v>1420643071</v>
      </c>
      <c r="L2334" s="9">
        <f t="shared" si="21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12">
        <f t="shared" si="218"/>
        <v>106</v>
      </c>
      <c r="R2334">
        <f t="shared" si="219"/>
        <v>19061.05</v>
      </c>
      <c r="S2334" t="str">
        <f t="shared" si="220"/>
        <v>food</v>
      </c>
      <c r="T2334" s="3" t="str">
        <f t="shared" si="221"/>
        <v>small batch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6"/>
        <v>41788.534722222219</v>
      </c>
      <c r="K2335">
        <v>1399563390</v>
      </c>
      <c r="L2335" s="9">
        <f t="shared" si="21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12">
        <f t="shared" si="218"/>
        <v>212</v>
      </c>
      <c r="R2335">
        <f t="shared" si="219"/>
        <v>13925</v>
      </c>
      <c r="S2335" t="str">
        <f t="shared" si="220"/>
        <v>food</v>
      </c>
      <c r="T2335" s="3" t="str">
        <f t="shared" si="221"/>
        <v>small batch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6"/>
        <v>41948.523611111108</v>
      </c>
      <c r="K2336">
        <v>1412611498</v>
      </c>
      <c r="L2336" s="9">
        <f t="shared" si="21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12">
        <f t="shared" si="218"/>
        <v>102</v>
      </c>
      <c r="R2336">
        <f t="shared" si="219"/>
        <v>2675.5</v>
      </c>
      <c r="S2336" t="str">
        <f t="shared" si="220"/>
        <v>food</v>
      </c>
      <c r="T2336" s="3" t="str">
        <f t="shared" si="221"/>
        <v>small batch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6"/>
        <v>41801.363923611112</v>
      </c>
      <c r="K2337">
        <v>1399902243</v>
      </c>
      <c r="L2337" s="9">
        <f t="shared" si="21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12">
        <f t="shared" si="218"/>
        <v>102</v>
      </c>
      <c r="R2337">
        <f t="shared" si="219"/>
        <v>14823</v>
      </c>
      <c r="S2337" t="str">
        <f t="shared" si="220"/>
        <v>food</v>
      </c>
      <c r="T2337" s="3" t="str">
        <f t="shared" si="221"/>
        <v>small batch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6"/>
        <v>41706.716377314813</v>
      </c>
      <c r="K2338">
        <v>1390860695</v>
      </c>
      <c r="L2338" s="9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12">
        <f t="shared" si="218"/>
        <v>521</v>
      </c>
      <c r="R2338">
        <f t="shared" si="219"/>
        <v>64857.254999999997</v>
      </c>
      <c r="S2338" t="str">
        <f t="shared" si="220"/>
        <v>food</v>
      </c>
      <c r="T2338" s="3" t="str">
        <f t="shared" si="221"/>
        <v>small batch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6"/>
        <v>41816.432210648149</v>
      </c>
      <c r="K2339">
        <v>1401204143</v>
      </c>
      <c r="L2339" s="9">
        <f t="shared" si="21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12">
        <f t="shared" si="218"/>
        <v>111</v>
      </c>
      <c r="R2339">
        <f t="shared" si="219"/>
        <v>58712.754999999997</v>
      </c>
      <c r="S2339" t="str">
        <f t="shared" si="220"/>
        <v>food</v>
      </c>
      <c r="T2339" s="3" t="str">
        <f t="shared" si="221"/>
        <v>small batch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6"/>
        <v>41819.688472222224</v>
      </c>
      <c r="K2340">
        <v>1401485484</v>
      </c>
      <c r="L2340" s="9">
        <f t="shared" si="21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12">
        <f t="shared" si="218"/>
        <v>101</v>
      </c>
      <c r="R2340">
        <f t="shared" si="219"/>
        <v>14225.25</v>
      </c>
      <c r="S2340" t="str">
        <f t="shared" si="220"/>
        <v>food</v>
      </c>
      <c r="T2340" s="3" t="str">
        <f t="shared" si="221"/>
        <v>small batch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6"/>
        <v>42723.124305555553</v>
      </c>
      <c r="K2341">
        <v>1479496309</v>
      </c>
      <c r="L2341" s="9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12">
        <f t="shared" si="218"/>
        <v>294</v>
      </c>
      <c r="R2341">
        <f t="shared" si="219"/>
        <v>44361.75</v>
      </c>
      <c r="S2341" t="str">
        <f t="shared" si="220"/>
        <v>food</v>
      </c>
      <c r="T2341" s="3" t="str">
        <f t="shared" si="221"/>
        <v>small batch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6"/>
        <v>42673.434467592589</v>
      </c>
      <c r="K2342">
        <v>1475249138</v>
      </c>
      <c r="L2342" s="9">
        <f t="shared" si="21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12">
        <f t="shared" si="218"/>
        <v>106</v>
      </c>
      <c r="R2342">
        <f t="shared" si="219"/>
        <v>57931.5</v>
      </c>
      <c r="S2342" t="str">
        <f t="shared" si="220"/>
        <v>food</v>
      </c>
      <c r="T2342" s="3" t="str">
        <f t="shared" si="221"/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6"/>
        <v>42197.605370370373</v>
      </c>
      <c r="K2343">
        <v>1434137504</v>
      </c>
      <c r="L2343" s="9">
        <f t="shared" si="21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12">
        <f t="shared" si="218"/>
        <v>0</v>
      </c>
      <c r="R2343">
        <f t="shared" si="219"/>
        <v>21155.5</v>
      </c>
      <c r="S2343" t="str">
        <f t="shared" si="220"/>
        <v>technology</v>
      </c>
      <c r="T2343" s="3" t="str">
        <f t="shared" si="221"/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6"/>
        <v>41918</v>
      </c>
      <c r="K2344">
        <v>1410799870</v>
      </c>
      <c r="L2344" s="9">
        <f t="shared" si="21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12">
        <f t="shared" si="218"/>
        <v>0</v>
      </c>
      <c r="R2344">
        <f t="shared" si="219"/>
        <v>0</v>
      </c>
      <c r="S2344" t="str">
        <f t="shared" si="220"/>
        <v>technology</v>
      </c>
      <c r="T2344" s="3" t="str">
        <f t="shared" si="221"/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6"/>
        <v>42377.615972222215</v>
      </c>
      <c r="K2345">
        <v>1447962505</v>
      </c>
      <c r="L2345" s="9">
        <f t="shared" si="21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12">
        <f t="shared" si="218"/>
        <v>3</v>
      </c>
      <c r="R2345">
        <f t="shared" si="219"/>
        <v>150</v>
      </c>
      <c r="S2345" t="str">
        <f t="shared" si="220"/>
        <v>technology</v>
      </c>
      <c r="T2345" s="3" t="str">
        <f t="shared" si="221"/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6"/>
        <v>42545.519317129627</v>
      </c>
      <c r="K2346">
        <v>1464197269</v>
      </c>
      <c r="L2346" s="9">
        <f t="shared" si="21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12">
        <f t="shared" si="218"/>
        <v>0</v>
      </c>
      <c r="R2346">
        <f t="shared" si="219"/>
        <v>150.5</v>
      </c>
      <c r="S2346" t="str">
        <f t="shared" si="220"/>
        <v>technology</v>
      </c>
      <c r="T2346" s="3" t="str">
        <f t="shared" si="221"/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6"/>
        <v>42094.777083333327</v>
      </c>
      <c r="K2347">
        <v>1424822556</v>
      </c>
      <c r="L2347" s="9">
        <f t="shared" si="21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12">
        <f t="shared" si="218"/>
        <v>0</v>
      </c>
      <c r="R2347">
        <f t="shared" si="219"/>
        <v>0.5</v>
      </c>
      <c r="S2347" t="str">
        <f t="shared" si="220"/>
        <v>technology</v>
      </c>
      <c r="T2347" s="3" t="str">
        <f t="shared" si="221"/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6"/>
        <v>42660.590636574074</v>
      </c>
      <c r="K2348">
        <v>1472843431</v>
      </c>
      <c r="L2348" s="9">
        <f t="shared" si="21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12">
        <f t="shared" si="218"/>
        <v>0</v>
      </c>
      <c r="R2348">
        <f t="shared" si="219"/>
        <v>19.5</v>
      </c>
      <c r="S2348" t="str">
        <f t="shared" si="220"/>
        <v>technology</v>
      </c>
      <c r="T2348" s="3" t="str">
        <f t="shared" si="221"/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6"/>
        <v>42607.39902777777</v>
      </c>
      <c r="K2349">
        <v>1469543676</v>
      </c>
      <c r="L2349" s="9">
        <f t="shared" si="21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12">
        <f t="shared" si="218"/>
        <v>2</v>
      </c>
      <c r="R2349">
        <f t="shared" si="219"/>
        <v>27</v>
      </c>
      <c r="S2349" t="str">
        <f t="shared" si="220"/>
        <v>technology</v>
      </c>
      <c r="T2349" s="3" t="str">
        <f t="shared" si="221"/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6"/>
        <v>42420.723819444444</v>
      </c>
      <c r="K2350">
        <v>1450822938</v>
      </c>
      <c r="L2350" s="9">
        <f t="shared" si="21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12">
        <f t="shared" si="218"/>
        <v>0</v>
      </c>
      <c r="R2350">
        <f t="shared" si="219"/>
        <v>142.5</v>
      </c>
      <c r="S2350" t="str">
        <f t="shared" si="220"/>
        <v>technology</v>
      </c>
      <c r="T2350" s="3" t="str">
        <f t="shared" si="221"/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6"/>
        <v>42227.567453703705</v>
      </c>
      <c r="K2351">
        <v>1436812628</v>
      </c>
      <c r="L2351" s="9">
        <f t="shared" si="21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12">
        <f t="shared" si="218"/>
        <v>0</v>
      </c>
      <c r="R2351">
        <f t="shared" si="219"/>
        <v>135</v>
      </c>
      <c r="S2351" t="str">
        <f t="shared" si="220"/>
        <v>technology</v>
      </c>
      <c r="T2351" s="3" t="str">
        <f t="shared" si="221"/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6"/>
        <v>42738.633912037032</v>
      </c>
      <c r="K2352">
        <v>1480882370</v>
      </c>
      <c r="L2352" s="9">
        <f t="shared" si="21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12">
        <f t="shared" si="218"/>
        <v>0</v>
      </c>
      <c r="R2352">
        <f t="shared" si="219"/>
        <v>0</v>
      </c>
      <c r="S2352" t="str">
        <f t="shared" si="220"/>
        <v>technology</v>
      </c>
      <c r="T2352" s="3" t="str">
        <f t="shared" si="221"/>
        <v>web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6"/>
        <v>42123.892812500002</v>
      </c>
      <c r="K2353">
        <v>1427768739</v>
      </c>
      <c r="L2353" s="9">
        <f t="shared" si="21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12">
        <f t="shared" si="218"/>
        <v>1</v>
      </c>
      <c r="R2353">
        <f t="shared" si="219"/>
        <v>54</v>
      </c>
      <c r="S2353" t="str">
        <f t="shared" si="220"/>
        <v>technology</v>
      </c>
      <c r="T2353" s="3" t="str">
        <f t="shared" si="221"/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6"/>
        <v>42161.425370370365</v>
      </c>
      <c r="K2354">
        <v>1428419552</v>
      </c>
      <c r="L2354" s="9">
        <f t="shared" si="21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12">
        <f t="shared" si="218"/>
        <v>0</v>
      </c>
      <c r="R2354">
        <f t="shared" si="219"/>
        <v>54</v>
      </c>
      <c r="S2354" t="str">
        <f t="shared" si="220"/>
        <v>technology</v>
      </c>
      <c r="T2354" s="3" t="str">
        <f t="shared" si="221"/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6"/>
        <v>42115.467847222222</v>
      </c>
      <c r="K2355">
        <v>1428596022</v>
      </c>
      <c r="L2355" s="9">
        <f t="shared" si="21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12">
        <f t="shared" si="218"/>
        <v>0</v>
      </c>
      <c r="R2355">
        <f t="shared" si="219"/>
        <v>0</v>
      </c>
      <c r="S2355" t="str">
        <f t="shared" si="220"/>
        <v>technology</v>
      </c>
      <c r="T2355" s="3" t="str">
        <f t="shared" si="221"/>
        <v>web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6"/>
        <v>42014.51458333333</v>
      </c>
      <c r="K2356">
        <v>1415726460</v>
      </c>
      <c r="L2356" s="9">
        <f t="shared" si="21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12">
        <f t="shared" si="218"/>
        <v>0</v>
      </c>
      <c r="R2356">
        <f t="shared" si="219"/>
        <v>12.5</v>
      </c>
      <c r="S2356" t="str">
        <f t="shared" si="220"/>
        <v>technology</v>
      </c>
      <c r="T2356" s="3" t="str">
        <f t="shared" si="221"/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6"/>
        <v>42126.709907407407</v>
      </c>
      <c r="K2357">
        <v>1428012136</v>
      </c>
      <c r="L2357" s="9">
        <f t="shared" si="21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12">
        <f t="shared" si="218"/>
        <v>1</v>
      </c>
      <c r="R2357">
        <f t="shared" si="219"/>
        <v>40</v>
      </c>
      <c r="S2357" t="str">
        <f t="shared" si="220"/>
        <v>technology</v>
      </c>
      <c r="T2357" s="3" t="str">
        <f t="shared" si="221"/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6"/>
        <v>42160.575277777774</v>
      </c>
      <c r="K2358">
        <v>1430938104</v>
      </c>
      <c r="L2358" s="9">
        <f t="shared" si="21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12">
        <f t="shared" si="218"/>
        <v>0</v>
      </c>
      <c r="R2358">
        <f t="shared" si="219"/>
        <v>27.5</v>
      </c>
      <c r="S2358" t="str">
        <f t="shared" si="220"/>
        <v>technology</v>
      </c>
      <c r="T2358" s="3" t="str">
        <f t="shared" si="221"/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6"/>
        <v>42294.411782407406</v>
      </c>
      <c r="K2359">
        <v>1442501578</v>
      </c>
      <c r="L2359" s="9">
        <f t="shared" si="21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12">
        <f t="shared" si="218"/>
        <v>0</v>
      </c>
      <c r="R2359">
        <f t="shared" si="219"/>
        <v>0</v>
      </c>
      <c r="S2359" t="str">
        <f t="shared" si="220"/>
        <v>technology</v>
      </c>
      <c r="T2359" s="3" t="str">
        <f t="shared" si="221"/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6"/>
        <v>42034.818749999999</v>
      </c>
      <c r="K2360">
        <v>1417818036</v>
      </c>
      <c r="L2360" s="9">
        <f t="shared" si="21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12">
        <f t="shared" si="218"/>
        <v>0</v>
      </c>
      <c r="R2360">
        <f t="shared" si="219"/>
        <v>0</v>
      </c>
      <c r="S2360" t="str">
        <f t="shared" si="220"/>
        <v>technology</v>
      </c>
      <c r="T2360" s="3" t="str">
        <f t="shared" si="221"/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6"/>
        <v>42219.441249999996</v>
      </c>
      <c r="K2361">
        <v>1433432124</v>
      </c>
      <c r="L2361" s="9">
        <f t="shared" si="21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12">
        <f t="shared" si="218"/>
        <v>15</v>
      </c>
      <c r="R2361">
        <f t="shared" si="219"/>
        <v>550.5</v>
      </c>
      <c r="S2361" t="str">
        <f t="shared" si="220"/>
        <v>technology</v>
      </c>
      <c r="T2361" s="3" t="str">
        <f t="shared" si="221"/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6"/>
        <v>42407.498611111114</v>
      </c>
      <c r="K2362">
        <v>1452272280</v>
      </c>
      <c r="L2362" s="9">
        <f t="shared" si="21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12">
        <f t="shared" si="218"/>
        <v>0</v>
      </c>
      <c r="R2362">
        <f t="shared" si="219"/>
        <v>551.5</v>
      </c>
      <c r="S2362" t="str">
        <f t="shared" si="220"/>
        <v>technology</v>
      </c>
      <c r="T2362" s="3" t="str">
        <f t="shared" si="221"/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6"/>
        <v>42490.708333333336</v>
      </c>
      <c r="K2363">
        <v>1459975008</v>
      </c>
      <c r="L2363" s="9">
        <f t="shared" si="21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12">
        <f t="shared" si="218"/>
        <v>0</v>
      </c>
      <c r="R2363">
        <f t="shared" si="219"/>
        <v>1</v>
      </c>
      <c r="S2363" t="str">
        <f t="shared" si="220"/>
        <v>technology</v>
      </c>
      <c r="T2363" s="3" t="str">
        <f t="shared" si="221"/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6"/>
        <v>41984.47997685185</v>
      </c>
      <c r="K2364">
        <v>1415723470</v>
      </c>
      <c r="L2364" s="9">
        <f t="shared" si="21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12">
        <f t="shared" si="218"/>
        <v>29</v>
      </c>
      <c r="R2364">
        <f t="shared" si="219"/>
        <v>60</v>
      </c>
      <c r="S2364" t="str">
        <f t="shared" si="220"/>
        <v>technology</v>
      </c>
      <c r="T2364" s="3" t="str">
        <f t="shared" si="221"/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6"/>
        <v>42366.803240740737</v>
      </c>
      <c r="K2365">
        <v>1447460200</v>
      </c>
      <c r="L2365" s="9">
        <f t="shared" si="21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12">
        <f t="shared" si="218"/>
        <v>0</v>
      </c>
      <c r="R2365">
        <f t="shared" si="219"/>
        <v>60</v>
      </c>
      <c r="S2365" t="str">
        <f t="shared" si="220"/>
        <v>technology</v>
      </c>
      <c r="T2365" s="3" t="str">
        <f t="shared" si="221"/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6"/>
        <v>42303.726342592585</v>
      </c>
      <c r="K2366">
        <v>1441146356</v>
      </c>
      <c r="L2366" s="9">
        <f t="shared" si="21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12">
        <f t="shared" si="218"/>
        <v>0</v>
      </c>
      <c r="R2366">
        <f t="shared" si="219"/>
        <v>0</v>
      </c>
      <c r="S2366" t="str">
        <f t="shared" si="220"/>
        <v>technology</v>
      </c>
      <c r="T2366" s="3" t="str">
        <f t="shared" si="221"/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6"/>
        <v>42386.749999999993</v>
      </c>
      <c r="K2367">
        <v>1449596425</v>
      </c>
      <c r="L2367" s="9">
        <f t="shared" si="21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12">
        <f t="shared" si="218"/>
        <v>0</v>
      </c>
      <c r="R2367">
        <f t="shared" si="219"/>
        <v>0</v>
      </c>
      <c r="S2367" t="str">
        <f t="shared" si="220"/>
        <v>technology</v>
      </c>
      <c r="T2367" s="3" t="str">
        <f t="shared" si="221"/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6"/>
        <v>42298.323298611103</v>
      </c>
      <c r="K2368">
        <v>1442839533</v>
      </c>
      <c r="L2368" s="9">
        <f t="shared" si="21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12">
        <f t="shared" si="218"/>
        <v>11</v>
      </c>
      <c r="R2368">
        <f t="shared" si="219"/>
        <v>1315</v>
      </c>
      <c r="S2368" t="str">
        <f t="shared" si="220"/>
        <v>technology</v>
      </c>
      <c r="T2368" s="3" t="str">
        <f t="shared" si="221"/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6"/>
        <v>42485.720092592594</v>
      </c>
      <c r="K2369">
        <v>1456442216</v>
      </c>
      <c r="L2369" s="9">
        <f t="shared" si="21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12">
        <f t="shared" si="218"/>
        <v>1</v>
      </c>
      <c r="R2369">
        <f t="shared" si="219"/>
        <v>1650</v>
      </c>
      <c r="S2369" t="str">
        <f t="shared" si="220"/>
        <v>technology</v>
      </c>
      <c r="T2369" s="3" t="str">
        <f t="shared" si="221"/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6"/>
        <v>42108.471817129626</v>
      </c>
      <c r="K2370">
        <v>1425143965</v>
      </c>
      <c r="L2370" s="9">
        <f t="shared" si="21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12">
        <f t="shared" si="218"/>
        <v>0</v>
      </c>
      <c r="R2370">
        <f t="shared" si="219"/>
        <v>385</v>
      </c>
      <c r="S2370" t="str">
        <f t="shared" si="220"/>
        <v>technology</v>
      </c>
      <c r="T2370" s="3" t="str">
        <f t="shared" si="221"/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2">(I2371/86400)+25569+(-5/24)</f>
        <v>42410.60429398148</v>
      </c>
      <c r="K2371">
        <v>1452540611</v>
      </c>
      <c r="L2371" s="9">
        <f t="shared" ref="L2371:L2434" si="223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12">
        <f t="shared" ref="Q2371:Q2434" si="224">ROUND(E2371/D2371*100,0)</f>
        <v>0</v>
      </c>
      <c r="R2371">
        <f t="shared" ref="R2371:R2434" si="225">AVERAGE(E2370:E2371)</f>
        <v>50</v>
      </c>
      <c r="S2371" t="str">
        <f t="shared" ref="S2371:S2434" si="226">LEFT(P2371,FIND("/",P2371)-1)</f>
        <v>technology</v>
      </c>
      <c r="T2371" s="3" t="str">
        <f t="shared" ref="T2371:T2434" si="227">RIGHT(P2371,LEN(P2371)-FIND("/",P2371))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2"/>
        <v>41990.980798611105</v>
      </c>
      <c r="K2372">
        <v>1416285141</v>
      </c>
      <c r="L2372" s="9">
        <f t="shared" si="22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12">
        <f t="shared" si="224"/>
        <v>0</v>
      </c>
      <c r="R2372">
        <f t="shared" si="225"/>
        <v>41</v>
      </c>
      <c r="S2372" t="str">
        <f t="shared" si="226"/>
        <v>technology</v>
      </c>
      <c r="T2372" s="3" t="str">
        <f t="shared" si="227"/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2"/>
        <v>42180.569398148145</v>
      </c>
      <c r="K2373">
        <v>1432665596</v>
      </c>
      <c r="L2373" s="9">
        <f t="shared" si="22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12">
        <f t="shared" si="224"/>
        <v>0</v>
      </c>
      <c r="R2373">
        <f t="shared" si="225"/>
        <v>41</v>
      </c>
      <c r="S2373" t="str">
        <f t="shared" si="226"/>
        <v>technology</v>
      </c>
      <c r="T2373" s="3" t="str">
        <f t="shared" si="227"/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2"/>
        <v>42117.860775462956</v>
      </c>
      <c r="K2374">
        <v>1427247571</v>
      </c>
      <c r="L2374" s="9">
        <f t="shared" si="22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12">
        <f t="shared" si="224"/>
        <v>3</v>
      </c>
      <c r="R2374">
        <f t="shared" si="225"/>
        <v>90</v>
      </c>
      <c r="S2374" t="str">
        <f t="shared" si="226"/>
        <v>technology</v>
      </c>
      <c r="T2374" s="3" t="str">
        <f t="shared" si="227"/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2"/>
        <v>42245.453981481478</v>
      </c>
      <c r="K2375">
        <v>1438271624</v>
      </c>
      <c r="L2375" s="9">
        <f t="shared" si="223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12">
        <f t="shared" si="224"/>
        <v>0</v>
      </c>
      <c r="R2375">
        <f t="shared" si="225"/>
        <v>115</v>
      </c>
      <c r="S2375" t="str">
        <f t="shared" si="226"/>
        <v>technology</v>
      </c>
      <c r="T2375" s="3" t="str">
        <f t="shared" si="227"/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2"/>
        <v>42047.634953703702</v>
      </c>
      <c r="K2376">
        <v>1421180060</v>
      </c>
      <c r="L2376" s="9">
        <f t="shared" si="223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12">
        <f t="shared" si="224"/>
        <v>0</v>
      </c>
      <c r="R2376">
        <f t="shared" si="225"/>
        <v>30</v>
      </c>
      <c r="S2376" t="str">
        <f t="shared" si="226"/>
        <v>technology</v>
      </c>
      <c r="T2376" s="3" t="str">
        <f t="shared" si="227"/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2"/>
        <v>42622.627743055556</v>
      </c>
      <c r="K2377">
        <v>1470859437</v>
      </c>
      <c r="L2377" s="9">
        <f t="shared" si="22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12">
        <f t="shared" si="224"/>
        <v>0</v>
      </c>
      <c r="R2377">
        <f t="shared" si="225"/>
        <v>5</v>
      </c>
      <c r="S2377" t="str">
        <f t="shared" si="226"/>
        <v>technology</v>
      </c>
      <c r="T2377" s="3" t="str">
        <f t="shared" si="227"/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2"/>
        <v>42348.717199074068</v>
      </c>
      <c r="K2378">
        <v>1447193566</v>
      </c>
      <c r="L2378" s="9">
        <f t="shared" si="22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12">
        <f t="shared" si="224"/>
        <v>11</v>
      </c>
      <c r="R2378">
        <f t="shared" si="225"/>
        <v>163.16499999999999</v>
      </c>
      <c r="S2378" t="str">
        <f t="shared" si="226"/>
        <v>technology</v>
      </c>
      <c r="T2378" s="3" t="str">
        <f t="shared" si="227"/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2"/>
        <v>42699.703506944446</v>
      </c>
      <c r="K2379">
        <v>1477515183</v>
      </c>
      <c r="L2379" s="9">
        <f t="shared" si="22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12">
        <f t="shared" si="224"/>
        <v>0</v>
      </c>
      <c r="R2379">
        <f t="shared" si="225"/>
        <v>163.16499999999999</v>
      </c>
      <c r="S2379" t="str">
        <f t="shared" si="226"/>
        <v>technology</v>
      </c>
      <c r="T2379" s="3" t="str">
        <f t="shared" si="227"/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2"/>
        <v>42241.804745370369</v>
      </c>
      <c r="K2380">
        <v>1438042730</v>
      </c>
      <c r="L2380" s="9">
        <f t="shared" si="22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12">
        <f t="shared" si="224"/>
        <v>0</v>
      </c>
      <c r="R2380">
        <f t="shared" si="225"/>
        <v>0</v>
      </c>
      <c r="S2380" t="str">
        <f t="shared" si="226"/>
        <v>technology</v>
      </c>
      <c r="T2380" s="3" t="str">
        <f t="shared" si="227"/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2"/>
        <v>42281.808055555557</v>
      </c>
      <c r="K2381">
        <v>1440116616</v>
      </c>
      <c r="L2381" s="9">
        <f t="shared" si="22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12">
        <f t="shared" si="224"/>
        <v>0</v>
      </c>
      <c r="R2381">
        <f t="shared" si="225"/>
        <v>0</v>
      </c>
      <c r="S2381" t="str">
        <f t="shared" si="226"/>
        <v>technology</v>
      </c>
      <c r="T2381" s="3" t="str">
        <f t="shared" si="227"/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2"/>
        <v>42278.584976851846</v>
      </c>
      <c r="K2382">
        <v>1441134142</v>
      </c>
      <c r="L2382" s="9">
        <f t="shared" si="22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12">
        <f t="shared" si="224"/>
        <v>0</v>
      </c>
      <c r="R2382">
        <f t="shared" si="225"/>
        <v>27.5</v>
      </c>
      <c r="S2382" t="str">
        <f t="shared" si="226"/>
        <v>technology</v>
      </c>
      <c r="T2382" s="3" t="str">
        <f t="shared" si="227"/>
        <v>web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2"/>
        <v>42104.727407407401</v>
      </c>
      <c r="K2383">
        <v>1426112848</v>
      </c>
      <c r="L2383" s="9">
        <f t="shared" si="22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12">
        <f t="shared" si="224"/>
        <v>2</v>
      </c>
      <c r="R2383">
        <f t="shared" si="225"/>
        <v>813</v>
      </c>
      <c r="S2383" t="str">
        <f t="shared" si="226"/>
        <v>technology</v>
      </c>
      <c r="T2383" s="3" t="str">
        <f t="shared" si="227"/>
        <v>web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2"/>
        <v>42219.979201388887</v>
      </c>
      <c r="K2384">
        <v>1436502603</v>
      </c>
      <c r="L2384" s="9">
        <f t="shared" si="22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12">
        <f t="shared" si="224"/>
        <v>3</v>
      </c>
      <c r="R2384">
        <f t="shared" si="225"/>
        <v>823</v>
      </c>
      <c r="S2384" t="str">
        <f t="shared" si="226"/>
        <v>technology</v>
      </c>
      <c r="T2384" s="3" t="str">
        <f t="shared" si="227"/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2"/>
        <v>42056.848460648143</v>
      </c>
      <c r="K2385">
        <v>1421976107</v>
      </c>
      <c r="L2385" s="9">
        <f t="shared" si="22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12">
        <f t="shared" si="224"/>
        <v>4</v>
      </c>
      <c r="R2385">
        <f t="shared" si="225"/>
        <v>255</v>
      </c>
      <c r="S2385" t="str">
        <f t="shared" si="226"/>
        <v>technology</v>
      </c>
      <c r="T2385" s="3" t="str">
        <f t="shared" si="227"/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2"/>
        <v>41956.900960648149</v>
      </c>
      <c r="K2386">
        <v>1413337043</v>
      </c>
      <c r="L2386" s="9">
        <f t="shared" si="22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12">
        <f t="shared" si="224"/>
        <v>1</v>
      </c>
      <c r="R2386">
        <f t="shared" si="225"/>
        <v>221.5</v>
      </c>
      <c r="S2386" t="str">
        <f t="shared" si="226"/>
        <v>technology</v>
      </c>
      <c r="T2386" s="3" t="str">
        <f t="shared" si="227"/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2"/>
        <v>42221.493425925924</v>
      </c>
      <c r="K2387">
        <v>1436201432</v>
      </c>
      <c r="L2387" s="9">
        <f t="shared" si="22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12">
        <f t="shared" si="224"/>
        <v>1</v>
      </c>
      <c r="R2387">
        <f t="shared" si="225"/>
        <v>398</v>
      </c>
      <c r="S2387" t="str">
        <f t="shared" si="226"/>
        <v>technology</v>
      </c>
      <c r="T2387" s="3" t="str">
        <f t="shared" si="227"/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2"/>
        <v>42014.629907407405</v>
      </c>
      <c r="K2388">
        <v>1415736424</v>
      </c>
      <c r="L2388" s="9">
        <f t="shared" si="22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12">
        <f t="shared" si="224"/>
        <v>0</v>
      </c>
      <c r="R2388">
        <f t="shared" si="225"/>
        <v>394</v>
      </c>
      <c r="S2388" t="str">
        <f t="shared" si="226"/>
        <v>technology</v>
      </c>
      <c r="T2388" s="3" t="str">
        <f t="shared" si="227"/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2"/>
        <v>42573.418287037035</v>
      </c>
      <c r="K2389">
        <v>1465311740</v>
      </c>
      <c r="L2389" s="9">
        <f t="shared" si="22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12">
        <f t="shared" si="224"/>
        <v>1</v>
      </c>
      <c r="R2389">
        <f t="shared" si="225"/>
        <v>513</v>
      </c>
      <c r="S2389" t="str">
        <f t="shared" si="226"/>
        <v>technology</v>
      </c>
      <c r="T2389" s="3" t="str">
        <f t="shared" si="227"/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2"/>
        <v>42019.603472222218</v>
      </c>
      <c r="K2390">
        <v>1418761759</v>
      </c>
      <c r="L2390" s="9">
        <f t="shared" si="22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12">
        <f t="shared" si="224"/>
        <v>1</v>
      </c>
      <c r="R2390">
        <f t="shared" si="225"/>
        <v>744.5</v>
      </c>
      <c r="S2390" t="str">
        <f t="shared" si="226"/>
        <v>technology</v>
      </c>
      <c r="T2390" s="3" t="str">
        <f t="shared" si="227"/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2"/>
        <v>42210.707638888889</v>
      </c>
      <c r="K2391">
        <v>1435160452</v>
      </c>
      <c r="L2391" s="9">
        <f t="shared" si="22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12">
        <f t="shared" si="224"/>
        <v>0</v>
      </c>
      <c r="R2391">
        <f t="shared" si="225"/>
        <v>246.5</v>
      </c>
      <c r="S2391" t="str">
        <f t="shared" si="226"/>
        <v>technology</v>
      </c>
      <c r="T2391" s="3" t="str">
        <f t="shared" si="227"/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2"/>
        <v>42008.053981481477</v>
      </c>
      <c r="K2392">
        <v>1416896264</v>
      </c>
      <c r="L2392" s="9">
        <f t="shared" si="22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12">
        <f t="shared" si="224"/>
        <v>0</v>
      </c>
      <c r="R2392">
        <f t="shared" si="225"/>
        <v>15</v>
      </c>
      <c r="S2392" t="str">
        <f t="shared" si="226"/>
        <v>technology</v>
      </c>
      <c r="T2392" s="3" t="str">
        <f t="shared" si="227"/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2"/>
        <v>42094.544490740744</v>
      </c>
      <c r="K2393">
        <v>1425236644</v>
      </c>
      <c r="L2393" s="9">
        <f t="shared" si="22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12">
        <f t="shared" si="224"/>
        <v>0</v>
      </c>
      <c r="R2393">
        <f t="shared" si="225"/>
        <v>12.5</v>
      </c>
      <c r="S2393" t="str">
        <f t="shared" si="226"/>
        <v>technology</v>
      </c>
      <c r="T2393" s="3" t="str">
        <f t="shared" si="227"/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2"/>
        <v>42305.912303240737</v>
      </c>
      <c r="K2394">
        <v>1443495223</v>
      </c>
      <c r="L2394" s="9">
        <f t="shared" si="22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12">
        <f t="shared" si="224"/>
        <v>0</v>
      </c>
      <c r="R2394">
        <f t="shared" si="225"/>
        <v>12.5</v>
      </c>
      <c r="S2394" t="str">
        <f t="shared" si="226"/>
        <v>technology</v>
      </c>
      <c r="T2394" s="3" t="str">
        <f t="shared" si="227"/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2"/>
        <v>42224.440011574072</v>
      </c>
      <c r="K2395">
        <v>1436456017</v>
      </c>
      <c r="L2395" s="9">
        <f t="shared" si="22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12">
        <f t="shared" si="224"/>
        <v>0</v>
      </c>
      <c r="R2395">
        <f t="shared" si="225"/>
        <v>25</v>
      </c>
      <c r="S2395" t="str">
        <f t="shared" si="226"/>
        <v>technology</v>
      </c>
      <c r="T2395" s="3" t="str">
        <f t="shared" si="227"/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2"/>
        <v>42061.15385416666</v>
      </c>
      <c r="K2396">
        <v>1422348093</v>
      </c>
      <c r="L2396" s="9">
        <f t="shared" si="22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12">
        <f t="shared" si="224"/>
        <v>0</v>
      </c>
      <c r="R2396">
        <f t="shared" si="225"/>
        <v>26.5</v>
      </c>
      <c r="S2396" t="str">
        <f t="shared" si="226"/>
        <v>technology</v>
      </c>
      <c r="T2396" s="3" t="str">
        <f t="shared" si="227"/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2"/>
        <v>42745.164583333331</v>
      </c>
      <c r="K2397">
        <v>1481597687</v>
      </c>
      <c r="L2397" s="9">
        <f t="shared" si="22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12">
        <f t="shared" si="224"/>
        <v>0</v>
      </c>
      <c r="R2397">
        <f t="shared" si="225"/>
        <v>1.5</v>
      </c>
      <c r="S2397" t="str">
        <f t="shared" si="226"/>
        <v>technology</v>
      </c>
      <c r="T2397" s="3" t="str">
        <f t="shared" si="227"/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2"/>
        <v>42292.640717592592</v>
      </c>
      <c r="K2398">
        <v>1442348558</v>
      </c>
      <c r="L2398" s="9">
        <f t="shared" si="22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12">
        <f t="shared" si="224"/>
        <v>0</v>
      </c>
      <c r="R2398">
        <f t="shared" si="225"/>
        <v>5</v>
      </c>
      <c r="S2398" t="str">
        <f t="shared" si="226"/>
        <v>technology</v>
      </c>
      <c r="T2398" s="3" t="str">
        <f t="shared" si="227"/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2"/>
        <v>42006.676574074074</v>
      </c>
      <c r="K2399">
        <v>1417641256</v>
      </c>
      <c r="L2399" s="9">
        <f t="shared" si="22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12">
        <f t="shared" si="224"/>
        <v>0</v>
      </c>
      <c r="R2399">
        <f t="shared" si="225"/>
        <v>5</v>
      </c>
      <c r="S2399" t="str">
        <f t="shared" si="226"/>
        <v>technology</v>
      </c>
      <c r="T2399" s="3" t="str">
        <f t="shared" si="227"/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2"/>
        <v>42187.708148148151</v>
      </c>
      <c r="K2400">
        <v>1433282384</v>
      </c>
      <c r="L2400" s="9">
        <f t="shared" si="22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12">
        <f t="shared" si="224"/>
        <v>0</v>
      </c>
      <c r="R2400">
        <f t="shared" si="225"/>
        <v>0</v>
      </c>
      <c r="S2400" t="str">
        <f t="shared" si="226"/>
        <v>technology</v>
      </c>
      <c r="T2400" s="3" t="str">
        <f t="shared" si="227"/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2"/>
        <v>41991.644745370366</v>
      </c>
      <c r="K2401">
        <v>1415910506</v>
      </c>
      <c r="L2401" s="9">
        <f t="shared" si="22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12">
        <f t="shared" si="224"/>
        <v>0</v>
      </c>
      <c r="R2401">
        <f t="shared" si="225"/>
        <v>0</v>
      </c>
      <c r="S2401" t="str">
        <f t="shared" si="226"/>
        <v>technology</v>
      </c>
      <c r="T2401" s="3" t="str">
        <f t="shared" si="227"/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2"/>
        <v>42474.059768518513</v>
      </c>
      <c r="K2402">
        <v>1458023164</v>
      </c>
      <c r="L2402" s="9">
        <f t="shared" si="22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12">
        <f t="shared" si="224"/>
        <v>0</v>
      </c>
      <c r="R2402">
        <f t="shared" si="225"/>
        <v>0</v>
      </c>
      <c r="S2402" t="str">
        <f t="shared" si="226"/>
        <v>technology</v>
      </c>
      <c r="T2402" s="3" t="str">
        <f t="shared" si="227"/>
        <v>web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2"/>
        <v>42434.614537037036</v>
      </c>
      <c r="K2403">
        <v>1452023096</v>
      </c>
      <c r="L2403" s="9">
        <f t="shared" si="22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12">
        <f t="shared" si="224"/>
        <v>1</v>
      </c>
      <c r="R2403">
        <f t="shared" si="225"/>
        <v>100.5</v>
      </c>
      <c r="S2403" t="str">
        <f t="shared" si="226"/>
        <v>food</v>
      </c>
      <c r="T2403" s="3" t="str">
        <f t="shared" si="227"/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2"/>
        <v>42137.47142361111</v>
      </c>
      <c r="K2404">
        <v>1428941931</v>
      </c>
      <c r="L2404" s="9">
        <f t="shared" si="22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12">
        <f t="shared" si="224"/>
        <v>0</v>
      </c>
      <c r="R2404">
        <f t="shared" si="225"/>
        <v>126.5</v>
      </c>
      <c r="S2404" t="str">
        <f t="shared" si="226"/>
        <v>food</v>
      </c>
      <c r="T2404" s="3" t="str">
        <f t="shared" si="227"/>
        <v>food trucks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2"/>
        <v>42459.632615740738</v>
      </c>
      <c r="K2405">
        <v>1454188258</v>
      </c>
      <c r="L2405" s="9">
        <f t="shared" si="223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12">
        <f t="shared" si="224"/>
        <v>17</v>
      </c>
      <c r="R2405">
        <f t="shared" si="225"/>
        <v>127</v>
      </c>
      <c r="S2405" t="str">
        <f t="shared" si="226"/>
        <v>food</v>
      </c>
      <c r="T2405" s="3" t="str">
        <f t="shared" si="227"/>
        <v>food trucks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2"/>
        <v>42371.831099537034</v>
      </c>
      <c r="K2406">
        <v>1449190607</v>
      </c>
      <c r="L2406" s="9">
        <f t="shared" si="22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12">
        <f t="shared" si="224"/>
        <v>0</v>
      </c>
      <c r="R2406">
        <f t="shared" si="225"/>
        <v>101</v>
      </c>
      <c r="S2406" t="str">
        <f t="shared" si="226"/>
        <v>food</v>
      </c>
      <c r="T2406" s="3" t="str">
        <f t="shared" si="227"/>
        <v>food trucks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2"/>
        <v>42616.377025462956</v>
      </c>
      <c r="K2407">
        <v>1471096975</v>
      </c>
      <c r="L2407" s="9">
        <f t="shared" si="22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12">
        <f t="shared" si="224"/>
        <v>23</v>
      </c>
      <c r="R2407">
        <f t="shared" si="225"/>
        <v>563</v>
      </c>
      <c r="S2407" t="str">
        <f t="shared" si="226"/>
        <v>food</v>
      </c>
      <c r="T2407" s="3" t="str">
        <f t="shared" si="227"/>
        <v>food trucks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2"/>
        <v>42022.902662037035</v>
      </c>
      <c r="K2408">
        <v>1418179190</v>
      </c>
      <c r="L2408" s="9">
        <f t="shared" si="22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12">
        <f t="shared" si="224"/>
        <v>41</v>
      </c>
      <c r="R2408">
        <f t="shared" si="225"/>
        <v>1235.5</v>
      </c>
      <c r="S2408" t="str">
        <f t="shared" si="226"/>
        <v>food</v>
      </c>
      <c r="T2408" s="3" t="str">
        <f t="shared" si="227"/>
        <v>food trucks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2"/>
        <v>42105.041666666664</v>
      </c>
      <c r="K2409">
        <v>1426772928</v>
      </c>
      <c r="L2409" s="9">
        <f t="shared" si="22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12">
        <f t="shared" si="224"/>
        <v>25</v>
      </c>
      <c r="R2409">
        <f t="shared" si="225"/>
        <v>3451</v>
      </c>
      <c r="S2409" t="str">
        <f t="shared" si="226"/>
        <v>food</v>
      </c>
      <c r="T2409" s="3" t="str">
        <f t="shared" si="227"/>
        <v>food trucks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2"/>
        <v>41948.974039351851</v>
      </c>
      <c r="K2410">
        <v>1412652157</v>
      </c>
      <c r="L2410" s="9">
        <f t="shared" si="22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12">
        <f t="shared" si="224"/>
        <v>0</v>
      </c>
      <c r="R2410">
        <f t="shared" si="225"/>
        <v>2793.5</v>
      </c>
      <c r="S2410" t="str">
        <f t="shared" si="226"/>
        <v>food</v>
      </c>
      <c r="T2410" s="3" t="str">
        <f t="shared" si="227"/>
        <v>food trucks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2"/>
        <v>42234.667534722219</v>
      </c>
      <c r="K2411">
        <v>1437339675</v>
      </c>
      <c r="L2411" s="9">
        <f t="shared" si="22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12">
        <f t="shared" si="224"/>
        <v>2</v>
      </c>
      <c r="R2411">
        <f t="shared" si="225"/>
        <v>245</v>
      </c>
      <c r="S2411" t="str">
        <f t="shared" si="226"/>
        <v>food</v>
      </c>
      <c r="T2411" s="3" t="str">
        <f t="shared" si="227"/>
        <v>food trucks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2"/>
        <v>42254.199942129628</v>
      </c>
      <c r="K2412">
        <v>1439027275</v>
      </c>
      <c r="L2412" s="9">
        <f t="shared" si="22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12">
        <f t="shared" si="224"/>
        <v>0</v>
      </c>
      <c r="R2412">
        <f t="shared" si="225"/>
        <v>230</v>
      </c>
      <c r="S2412" t="str">
        <f t="shared" si="226"/>
        <v>food</v>
      </c>
      <c r="T2412" s="3" t="str">
        <f t="shared" si="227"/>
        <v>food trucks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2"/>
        <v>42241.524097222216</v>
      </c>
      <c r="K2413">
        <v>1437932082</v>
      </c>
      <c r="L2413" s="9">
        <f t="shared" si="22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12">
        <f t="shared" si="224"/>
        <v>1</v>
      </c>
      <c r="R2413">
        <f t="shared" si="225"/>
        <v>75.5</v>
      </c>
      <c r="S2413" t="str">
        <f t="shared" si="226"/>
        <v>food</v>
      </c>
      <c r="T2413" s="3" t="str">
        <f t="shared" si="227"/>
        <v>food trucks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2"/>
        <v>42700.570289351854</v>
      </c>
      <c r="K2414">
        <v>1476294073</v>
      </c>
      <c r="L2414" s="9">
        <f t="shared" si="22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12">
        <f t="shared" si="224"/>
        <v>0</v>
      </c>
      <c r="R2414">
        <f t="shared" si="225"/>
        <v>75.5</v>
      </c>
      <c r="S2414" t="str">
        <f t="shared" si="226"/>
        <v>food</v>
      </c>
      <c r="T2414" s="3" t="str">
        <f t="shared" si="227"/>
        <v>food trucks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2"/>
        <v>41790.770833333328</v>
      </c>
      <c r="K2415">
        <v>1398911882</v>
      </c>
      <c r="L2415" s="9">
        <f t="shared" si="22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12">
        <f t="shared" si="224"/>
        <v>1</v>
      </c>
      <c r="R2415">
        <f t="shared" si="225"/>
        <v>12.5</v>
      </c>
      <c r="S2415" t="str">
        <f t="shared" si="226"/>
        <v>food</v>
      </c>
      <c r="T2415" s="3" t="str">
        <f t="shared" si="227"/>
        <v>food trucks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2"/>
        <v>42237.957638888889</v>
      </c>
      <c r="K2416">
        <v>1436805660</v>
      </c>
      <c r="L2416" s="9">
        <f t="shared" si="22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12">
        <f t="shared" si="224"/>
        <v>3</v>
      </c>
      <c r="R2416">
        <f t="shared" si="225"/>
        <v>242.5</v>
      </c>
      <c r="S2416" t="str">
        <f t="shared" si="226"/>
        <v>food</v>
      </c>
      <c r="T2416" s="3" t="str">
        <f t="shared" si="227"/>
        <v>food trucks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2"/>
        <v>42566.654467592591</v>
      </c>
      <c r="K2417">
        <v>1466023346</v>
      </c>
      <c r="L2417" s="9">
        <f t="shared" si="22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12">
        <f t="shared" si="224"/>
        <v>1</v>
      </c>
      <c r="R2417">
        <f t="shared" si="225"/>
        <v>397.5</v>
      </c>
      <c r="S2417" t="str">
        <f t="shared" si="226"/>
        <v>food</v>
      </c>
      <c r="T2417" s="3" t="str">
        <f t="shared" si="227"/>
        <v>food trucks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2"/>
        <v>42077.416666666664</v>
      </c>
      <c r="K2418">
        <v>1421343743</v>
      </c>
      <c r="L2418" s="9">
        <f t="shared" si="22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12">
        <f t="shared" si="224"/>
        <v>0</v>
      </c>
      <c r="R2418">
        <f t="shared" si="225"/>
        <v>170</v>
      </c>
      <c r="S2418" t="str">
        <f t="shared" si="226"/>
        <v>food</v>
      </c>
      <c r="T2418" s="3" t="str">
        <f t="shared" si="227"/>
        <v>food trucks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2"/>
        <v>41861.675775462958</v>
      </c>
      <c r="K2419">
        <v>1405113187</v>
      </c>
      <c r="L2419" s="9">
        <f t="shared" si="22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12">
        <f t="shared" si="224"/>
        <v>0</v>
      </c>
      <c r="R2419">
        <f t="shared" si="225"/>
        <v>2.5</v>
      </c>
      <c r="S2419" t="str">
        <f t="shared" si="226"/>
        <v>food</v>
      </c>
      <c r="T2419" s="3" t="str">
        <f t="shared" si="227"/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2"/>
        <v>42087.606990740744</v>
      </c>
      <c r="K2420">
        <v>1422045244</v>
      </c>
      <c r="L2420" s="9">
        <f t="shared" si="22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12">
        <f t="shared" si="224"/>
        <v>0</v>
      </c>
      <c r="R2420">
        <f t="shared" si="225"/>
        <v>2.5</v>
      </c>
      <c r="S2420" t="str">
        <f t="shared" si="226"/>
        <v>food</v>
      </c>
      <c r="T2420" s="3" t="str">
        <f t="shared" si="227"/>
        <v>food trucks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2"/>
        <v>42053.529965277776</v>
      </c>
      <c r="K2421">
        <v>1419097389</v>
      </c>
      <c r="L2421" s="9">
        <f t="shared" si="223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12">
        <f t="shared" si="224"/>
        <v>0</v>
      </c>
      <c r="R2421">
        <f t="shared" si="225"/>
        <v>2.5</v>
      </c>
      <c r="S2421" t="str">
        <f t="shared" si="226"/>
        <v>food</v>
      </c>
      <c r="T2421" s="3" t="str">
        <f t="shared" si="227"/>
        <v>food trucks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2"/>
        <v>41952.862210648142</v>
      </c>
      <c r="K2422">
        <v>1410396095</v>
      </c>
      <c r="L2422" s="9">
        <f t="shared" si="22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12">
        <f t="shared" si="224"/>
        <v>15</v>
      </c>
      <c r="R2422">
        <f t="shared" si="225"/>
        <v>1250.5</v>
      </c>
      <c r="S2422" t="str">
        <f t="shared" si="226"/>
        <v>food</v>
      </c>
      <c r="T2422" s="3" t="str">
        <f t="shared" si="227"/>
        <v>food trucks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2"/>
        <v>42056.479120370372</v>
      </c>
      <c r="K2423">
        <v>1421944196</v>
      </c>
      <c r="L2423" s="9">
        <f t="shared" si="22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12">
        <f t="shared" si="224"/>
        <v>0</v>
      </c>
      <c r="R2423">
        <f t="shared" si="225"/>
        <v>1251</v>
      </c>
      <c r="S2423" t="str">
        <f t="shared" si="226"/>
        <v>food</v>
      </c>
      <c r="T2423" s="3" t="str">
        <f t="shared" si="227"/>
        <v>food trucks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2"/>
        <v>42074.474953703706</v>
      </c>
      <c r="K2424">
        <v>1423502636</v>
      </c>
      <c r="L2424" s="9">
        <f t="shared" si="22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12">
        <f t="shared" si="224"/>
        <v>0</v>
      </c>
      <c r="R2424">
        <f t="shared" si="225"/>
        <v>1</v>
      </c>
      <c r="S2424" t="str">
        <f t="shared" si="226"/>
        <v>food</v>
      </c>
      <c r="T2424" s="3" t="str">
        <f t="shared" si="227"/>
        <v>food trucks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2"/>
        <v>42004.496412037035</v>
      </c>
      <c r="K2425">
        <v>1417452890</v>
      </c>
      <c r="L2425" s="9">
        <f t="shared" si="22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12">
        <f t="shared" si="224"/>
        <v>0</v>
      </c>
      <c r="R2425">
        <f t="shared" si="225"/>
        <v>4.5</v>
      </c>
      <c r="S2425" t="str">
        <f t="shared" si="226"/>
        <v>food</v>
      </c>
      <c r="T2425" s="3" t="str">
        <f t="shared" si="227"/>
        <v>food trucks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2"/>
        <v>41939.684120370366</v>
      </c>
      <c r="K2426">
        <v>1411853108</v>
      </c>
      <c r="L2426" s="9">
        <f t="shared" si="22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12">
        <f t="shared" si="224"/>
        <v>1</v>
      </c>
      <c r="R2426">
        <f t="shared" si="225"/>
        <v>159</v>
      </c>
      <c r="S2426" t="str">
        <f t="shared" si="226"/>
        <v>food</v>
      </c>
      <c r="T2426" s="3" t="str">
        <f t="shared" si="227"/>
        <v>food trucks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2"/>
        <v>42517.711111111108</v>
      </c>
      <c r="K2427">
        <v>1463090149</v>
      </c>
      <c r="L2427" s="9">
        <f t="shared" si="22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12">
        <f t="shared" si="224"/>
        <v>0</v>
      </c>
      <c r="R2427">
        <f t="shared" si="225"/>
        <v>155.5</v>
      </c>
      <c r="S2427" t="str">
        <f t="shared" si="226"/>
        <v>food</v>
      </c>
      <c r="T2427" s="3" t="str">
        <f t="shared" si="227"/>
        <v>food trucks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2"/>
        <v>42223.961712962962</v>
      </c>
      <c r="K2428">
        <v>1433822692</v>
      </c>
      <c r="L2428" s="9">
        <f t="shared" si="223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12">
        <f t="shared" si="224"/>
        <v>0</v>
      </c>
      <c r="R2428">
        <f t="shared" si="225"/>
        <v>0.5</v>
      </c>
      <c r="S2428" t="str">
        <f t="shared" si="226"/>
        <v>food</v>
      </c>
      <c r="T2428" s="3" t="str">
        <f t="shared" si="227"/>
        <v>food trucks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2"/>
        <v>42452.068668981483</v>
      </c>
      <c r="K2429">
        <v>1455262733</v>
      </c>
      <c r="L2429" s="9">
        <f t="shared" si="223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12">
        <f t="shared" si="224"/>
        <v>0</v>
      </c>
      <c r="R2429">
        <f t="shared" si="225"/>
        <v>0.5</v>
      </c>
      <c r="S2429" t="str">
        <f t="shared" si="226"/>
        <v>food</v>
      </c>
      <c r="T2429" s="3" t="str">
        <f t="shared" si="227"/>
        <v>food trucks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2"/>
        <v>42075.534155092588</v>
      </c>
      <c r="K2430">
        <v>1423594151</v>
      </c>
      <c r="L2430" s="9">
        <f t="shared" si="22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12">
        <f t="shared" si="224"/>
        <v>0</v>
      </c>
      <c r="R2430">
        <f t="shared" si="225"/>
        <v>1</v>
      </c>
      <c r="S2430" t="str">
        <f t="shared" si="226"/>
        <v>food</v>
      </c>
      <c r="T2430" s="3" t="str">
        <f t="shared" si="227"/>
        <v>food trucks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2"/>
        <v>42771.488888888889</v>
      </c>
      <c r="K2431">
        <v>1483131966</v>
      </c>
      <c r="L2431" s="9">
        <f t="shared" si="22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12">
        <f t="shared" si="224"/>
        <v>1</v>
      </c>
      <c r="R2431">
        <f t="shared" si="225"/>
        <v>1003</v>
      </c>
      <c r="S2431" t="str">
        <f t="shared" si="226"/>
        <v>food</v>
      </c>
      <c r="T2431" s="3" t="str">
        <f t="shared" si="227"/>
        <v>food trucks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2"/>
        <v>42411.922499999993</v>
      </c>
      <c r="K2432">
        <v>1452654504</v>
      </c>
      <c r="L2432" s="9">
        <f t="shared" si="22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12">
        <f t="shared" si="224"/>
        <v>1</v>
      </c>
      <c r="R2432">
        <f t="shared" si="225"/>
        <v>1013</v>
      </c>
      <c r="S2432" t="str">
        <f t="shared" si="226"/>
        <v>food</v>
      </c>
      <c r="T2432" s="3" t="str">
        <f t="shared" si="227"/>
        <v>food trucks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2"/>
        <v>42548.891354166662</v>
      </c>
      <c r="K2433">
        <v>1461896613</v>
      </c>
      <c r="L2433" s="9">
        <f t="shared" si="22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12">
        <f t="shared" si="224"/>
        <v>0</v>
      </c>
      <c r="R2433">
        <f t="shared" si="225"/>
        <v>11.5</v>
      </c>
      <c r="S2433" t="str">
        <f t="shared" si="226"/>
        <v>food</v>
      </c>
      <c r="T2433" s="3" t="str">
        <f t="shared" si="227"/>
        <v>food trucks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2"/>
        <v>42071.010381944441</v>
      </c>
      <c r="K2434">
        <v>1423199697</v>
      </c>
      <c r="L2434" s="9">
        <f t="shared" si="22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12">
        <f t="shared" si="224"/>
        <v>0</v>
      </c>
      <c r="R2434">
        <f t="shared" si="225"/>
        <v>2</v>
      </c>
      <c r="S2434" t="str">
        <f t="shared" si="226"/>
        <v>food</v>
      </c>
      <c r="T2434" s="3" t="str">
        <f t="shared" si="227"/>
        <v>food trucks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8">(I2435/86400)+25569+(-5/24)</f>
        <v>42427.691469907404</v>
      </c>
      <c r="K2435">
        <v>1454016943</v>
      </c>
      <c r="L2435" s="9">
        <f t="shared" ref="L2435:L2498" si="229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12">
        <f t="shared" ref="Q2435:Q2498" si="230">ROUND(E2435/D2435*100,0)</f>
        <v>0</v>
      </c>
      <c r="R2435">
        <f t="shared" ref="R2435:R2498" si="231">AVERAGE(E2434:E2435)</f>
        <v>1</v>
      </c>
      <c r="S2435" t="str">
        <f t="shared" ref="S2435:S2498" si="232">LEFT(P2435,FIND("/",P2435)-1)</f>
        <v>food</v>
      </c>
      <c r="T2435" s="3" t="str">
        <f t="shared" ref="T2435:T2498" si="233">RIGHT(P2435,LEN(P2435)-FIND("/",P2435))</f>
        <v>food trucks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8"/>
        <v>42219.977708333332</v>
      </c>
      <c r="K2436">
        <v>1435206474</v>
      </c>
      <c r="L2436" s="9">
        <f t="shared" si="229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12">
        <f t="shared" si="230"/>
        <v>0</v>
      </c>
      <c r="R2436">
        <f t="shared" si="231"/>
        <v>13</v>
      </c>
      <c r="S2436" t="str">
        <f t="shared" si="232"/>
        <v>food</v>
      </c>
      <c r="T2436" s="3" t="str">
        <f t="shared" si="233"/>
        <v>food trucks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8"/>
        <v>42282.069282407407</v>
      </c>
      <c r="K2437">
        <v>1441435186</v>
      </c>
      <c r="L2437" s="9">
        <f t="shared" si="229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12">
        <f t="shared" si="230"/>
        <v>0</v>
      </c>
      <c r="R2437">
        <f t="shared" si="231"/>
        <v>625</v>
      </c>
      <c r="S2437" t="str">
        <f t="shared" si="232"/>
        <v>food</v>
      </c>
      <c r="T2437" s="3" t="str">
        <f t="shared" si="233"/>
        <v>food trucks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8"/>
        <v>42398.407060185178</v>
      </c>
      <c r="K2438">
        <v>1448894770</v>
      </c>
      <c r="L2438" s="9">
        <f t="shared" si="229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12">
        <f t="shared" si="230"/>
        <v>0</v>
      </c>
      <c r="R2438">
        <f t="shared" si="231"/>
        <v>634.5</v>
      </c>
      <c r="S2438" t="str">
        <f t="shared" si="232"/>
        <v>food</v>
      </c>
      <c r="T2438" s="3" t="str">
        <f t="shared" si="233"/>
        <v>food trucks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8"/>
        <v>42080.541666666664</v>
      </c>
      <c r="K2439">
        <v>1422400188</v>
      </c>
      <c r="L2439" s="9">
        <f t="shared" si="229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12">
        <f t="shared" si="230"/>
        <v>0</v>
      </c>
      <c r="R2439">
        <f t="shared" si="231"/>
        <v>22.5</v>
      </c>
      <c r="S2439" t="str">
        <f t="shared" si="232"/>
        <v>food</v>
      </c>
      <c r="T2439" s="3" t="str">
        <f t="shared" si="233"/>
        <v>food trucks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8"/>
        <v>42345.748402777775</v>
      </c>
      <c r="K2440">
        <v>1444341462</v>
      </c>
      <c r="L2440" s="9">
        <f t="shared" si="229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12">
        <f t="shared" si="230"/>
        <v>0</v>
      </c>
      <c r="R2440">
        <f t="shared" si="231"/>
        <v>25</v>
      </c>
      <c r="S2440" t="str">
        <f t="shared" si="232"/>
        <v>food</v>
      </c>
      <c r="T2440" s="3" t="str">
        <f t="shared" si="233"/>
        <v>food trucks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8"/>
        <v>42295.610289351847</v>
      </c>
      <c r="K2441">
        <v>1442605129</v>
      </c>
      <c r="L2441" s="9">
        <f t="shared" si="229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12">
        <f t="shared" si="230"/>
        <v>0</v>
      </c>
      <c r="R2441">
        <f t="shared" si="231"/>
        <v>25</v>
      </c>
      <c r="S2441" t="str">
        <f t="shared" si="232"/>
        <v>food</v>
      </c>
      <c r="T2441" s="3" t="str">
        <f t="shared" si="233"/>
        <v>food trucks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8"/>
        <v>42413.691122685188</v>
      </c>
      <c r="K2442">
        <v>1452807313</v>
      </c>
      <c r="L2442" s="9">
        <f t="shared" si="229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12">
        <f t="shared" si="230"/>
        <v>0</v>
      </c>
      <c r="R2442">
        <f t="shared" si="231"/>
        <v>5</v>
      </c>
      <c r="S2442" t="str">
        <f t="shared" si="232"/>
        <v>food</v>
      </c>
      <c r="T2442" s="3" t="str">
        <f t="shared" si="233"/>
        <v>food trucks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8"/>
        <v>42207.999305555553</v>
      </c>
      <c r="K2443">
        <v>1435806054</v>
      </c>
      <c r="L2443" s="9">
        <f t="shared" si="229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12">
        <f t="shared" si="230"/>
        <v>108</v>
      </c>
      <c r="R2443">
        <f t="shared" si="231"/>
        <v>4050.5</v>
      </c>
      <c r="S2443" t="str">
        <f t="shared" si="232"/>
        <v>food</v>
      </c>
      <c r="T2443" s="3" t="str">
        <f t="shared" si="233"/>
        <v>small batch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8"/>
        <v>42082.416990740741</v>
      </c>
      <c r="K2444">
        <v>1424188828</v>
      </c>
      <c r="L2444" s="9">
        <f t="shared" si="229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12">
        <f t="shared" si="230"/>
        <v>126</v>
      </c>
      <c r="R2444">
        <f t="shared" si="231"/>
        <v>19158.5</v>
      </c>
      <c r="S2444" t="str">
        <f t="shared" si="232"/>
        <v>food</v>
      </c>
      <c r="T2444" s="3" t="str">
        <f t="shared" si="233"/>
        <v>small batch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8"/>
        <v>41866.416921296295</v>
      </c>
      <c r="K2445">
        <v>1405522822</v>
      </c>
      <c r="L2445" s="9">
        <f t="shared" si="229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12">
        <f t="shared" si="230"/>
        <v>203</v>
      </c>
      <c r="R2445">
        <f t="shared" si="231"/>
        <v>35364.494999999995</v>
      </c>
      <c r="S2445" t="str">
        <f t="shared" si="232"/>
        <v>food</v>
      </c>
      <c r="T2445" s="3" t="str">
        <f t="shared" si="233"/>
        <v>small batch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8"/>
        <v>42515.54619212963</v>
      </c>
      <c r="K2446">
        <v>1461607591</v>
      </c>
      <c r="L2446" s="9">
        <f t="shared" si="229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12">
        <f t="shared" si="230"/>
        <v>109</v>
      </c>
      <c r="R2446">
        <f t="shared" si="231"/>
        <v>21880.494999999999</v>
      </c>
      <c r="S2446" t="str">
        <f t="shared" si="232"/>
        <v>food</v>
      </c>
      <c r="T2446" s="3" t="str">
        <f t="shared" si="233"/>
        <v>small batch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8"/>
        <v>42272.981724537036</v>
      </c>
      <c r="K2447">
        <v>1440650021</v>
      </c>
      <c r="L2447" s="9">
        <f t="shared" si="229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12">
        <f t="shared" si="230"/>
        <v>173</v>
      </c>
      <c r="R2447">
        <f t="shared" si="231"/>
        <v>5949</v>
      </c>
      <c r="S2447" t="str">
        <f t="shared" si="232"/>
        <v>food</v>
      </c>
      <c r="T2447" s="3" t="str">
        <f t="shared" si="233"/>
        <v>small batch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8"/>
        <v>42700.436006944445</v>
      </c>
      <c r="K2448">
        <v>1477578471</v>
      </c>
      <c r="L2448" s="9">
        <f t="shared" si="229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12">
        <f t="shared" si="230"/>
        <v>168</v>
      </c>
      <c r="R2448">
        <f t="shared" si="231"/>
        <v>8519.5</v>
      </c>
      <c r="S2448" t="str">
        <f t="shared" si="232"/>
        <v>food</v>
      </c>
      <c r="T2448" s="3" t="str">
        <f t="shared" si="233"/>
        <v>small batch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8"/>
        <v>42685.958333333336</v>
      </c>
      <c r="K2449">
        <v>1476184593</v>
      </c>
      <c r="L2449" s="9">
        <f t="shared" si="229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12">
        <f t="shared" si="230"/>
        <v>427</v>
      </c>
      <c r="R2449">
        <f t="shared" si="231"/>
        <v>9539.5</v>
      </c>
      <c r="S2449" t="str">
        <f t="shared" si="232"/>
        <v>food</v>
      </c>
      <c r="T2449" s="3" t="str">
        <f t="shared" si="233"/>
        <v>small batch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8"/>
        <v>42613.025000000001</v>
      </c>
      <c r="K2450">
        <v>1472110513</v>
      </c>
      <c r="L2450" s="9">
        <f t="shared" si="229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12">
        <f t="shared" si="230"/>
        <v>108</v>
      </c>
      <c r="R2450">
        <f t="shared" si="231"/>
        <v>5555</v>
      </c>
      <c r="S2450" t="str">
        <f t="shared" si="232"/>
        <v>food</v>
      </c>
      <c r="T2450" s="3" t="str">
        <f t="shared" si="233"/>
        <v>small batch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8"/>
        <v>41972.975868055553</v>
      </c>
      <c r="K2451">
        <v>1414725915</v>
      </c>
      <c r="L2451" s="9">
        <f t="shared" si="229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12">
        <f t="shared" si="230"/>
        <v>108</v>
      </c>
      <c r="R2451">
        <f t="shared" si="231"/>
        <v>5615</v>
      </c>
      <c r="S2451" t="str">
        <f t="shared" si="232"/>
        <v>food</v>
      </c>
      <c r="T2451" s="3" t="str">
        <f t="shared" si="233"/>
        <v>small batch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8"/>
        <v>41939.924305555549</v>
      </c>
      <c r="K2452">
        <v>1411177456</v>
      </c>
      <c r="L2452" s="9">
        <f t="shared" si="229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12">
        <f t="shared" si="230"/>
        <v>102</v>
      </c>
      <c r="R2452">
        <f t="shared" si="231"/>
        <v>13015.014999999999</v>
      </c>
      <c r="S2452" t="str">
        <f t="shared" si="232"/>
        <v>food</v>
      </c>
      <c r="T2452" s="3" t="str">
        <f t="shared" si="233"/>
        <v>small batch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8"/>
        <v>42799.700115740743</v>
      </c>
      <c r="K2453">
        <v>1487022490</v>
      </c>
      <c r="L2453" s="9">
        <f t="shared" si="229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12">
        <f t="shared" si="230"/>
        <v>115</v>
      </c>
      <c r="R2453">
        <f t="shared" si="231"/>
        <v>13387.514999999999</v>
      </c>
      <c r="S2453" t="str">
        <f t="shared" si="232"/>
        <v>food</v>
      </c>
      <c r="T2453" s="3" t="str">
        <f t="shared" si="233"/>
        <v>small batch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8"/>
        <v>42367.749999999993</v>
      </c>
      <c r="K2454">
        <v>1448914500</v>
      </c>
      <c r="L2454" s="9">
        <f t="shared" si="229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12">
        <f t="shared" si="230"/>
        <v>134</v>
      </c>
      <c r="R2454">
        <f t="shared" si="231"/>
        <v>6173</v>
      </c>
      <c r="S2454" t="str">
        <f t="shared" si="232"/>
        <v>food</v>
      </c>
      <c r="T2454" s="3" t="str">
        <f t="shared" si="233"/>
        <v>small batch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8"/>
        <v>42768.483900462961</v>
      </c>
      <c r="K2455">
        <v>1483461409</v>
      </c>
      <c r="L2455" s="9">
        <f t="shared" si="229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12">
        <f t="shared" si="230"/>
        <v>155</v>
      </c>
      <c r="R2455">
        <f t="shared" si="231"/>
        <v>2721</v>
      </c>
      <c r="S2455" t="str">
        <f t="shared" si="232"/>
        <v>food</v>
      </c>
      <c r="T2455" s="3" t="str">
        <f t="shared" si="233"/>
        <v>small batch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8"/>
        <v>42804.993148148147</v>
      </c>
      <c r="K2456">
        <v>1486183808</v>
      </c>
      <c r="L2456" s="9">
        <f t="shared" si="229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12">
        <f t="shared" si="230"/>
        <v>101</v>
      </c>
      <c r="R2456">
        <f t="shared" si="231"/>
        <v>19968.5</v>
      </c>
      <c r="S2456" t="str">
        <f t="shared" si="232"/>
        <v>food</v>
      </c>
      <c r="T2456" s="3" t="str">
        <f t="shared" si="233"/>
        <v>small batch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8"/>
        <v>42480.573495370372</v>
      </c>
      <c r="K2457">
        <v>1458758750</v>
      </c>
      <c r="L2457" s="9">
        <f t="shared" si="229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12">
        <f t="shared" si="230"/>
        <v>182</v>
      </c>
      <c r="R2457">
        <f t="shared" si="231"/>
        <v>17921</v>
      </c>
      <c r="S2457" t="str">
        <f t="shared" si="232"/>
        <v>food</v>
      </c>
      <c r="T2457" s="3" t="str">
        <f t="shared" si="233"/>
        <v>small batch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8"/>
        <v>42791.752766203703</v>
      </c>
      <c r="K2458">
        <v>1485471839</v>
      </c>
      <c r="L2458" s="9">
        <f t="shared" si="229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12">
        <f t="shared" si="230"/>
        <v>181</v>
      </c>
      <c r="R2458">
        <f t="shared" si="231"/>
        <v>1629.5</v>
      </c>
      <c r="S2458" t="str">
        <f t="shared" si="232"/>
        <v>food</v>
      </c>
      <c r="T2458" s="3" t="str">
        <f t="shared" si="233"/>
        <v>small batch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8"/>
        <v>42453.352500000001</v>
      </c>
      <c r="K2459">
        <v>1456237656</v>
      </c>
      <c r="L2459" s="9">
        <f t="shared" si="229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12">
        <f t="shared" si="230"/>
        <v>102</v>
      </c>
      <c r="R2459">
        <f t="shared" si="231"/>
        <v>13121.5</v>
      </c>
      <c r="S2459" t="str">
        <f t="shared" si="232"/>
        <v>food</v>
      </c>
      <c r="T2459" s="3" t="str">
        <f t="shared" si="233"/>
        <v>small batch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8"/>
        <v>42530.583333333336</v>
      </c>
      <c r="K2460">
        <v>1462481718</v>
      </c>
      <c r="L2460" s="9">
        <f t="shared" si="229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12">
        <f t="shared" si="230"/>
        <v>110</v>
      </c>
      <c r="R2460">
        <f t="shared" si="231"/>
        <v>14519.5</v>
      </c>
      <c r="S2460" t="str">
        <f t="shared" si="232"/>
        <v>food</v>
      </c>
      <c r="T2460" s="3" t="str">
        <f t="shared" si="233"/>
        <v>small batch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8"/>
        <v>42452.387557870366</v>
      </c>
      <c r="K2461">
        <v>1454858285</v>
      </c>
      <c r="L2461" s="9">
        <f t="shared" si="229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12">
        <f t="shared" si="230"/>
        <v>102</v>
      </c>
      <c r="R2461">
        <f t="shared" si="231"/>
        <v>18092</v>
      </c>
      <c r="S2461" t="str">
        <f t="shared" si="232"/>
        <v>food</v>
      </c>
      <c r="T2461" s="3" t="str">
        <f t="shared" si="233"/>
        <v>small batch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8"/>
        <v>42737.970138888886</v>
      </c>
      <c r="K2462">
        <v>1480480167</v>
      </c>
      <c r="L2462" s="9">
        <f t="shared" si="229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12">
        <f t="shared" si="230"/>
        <v>101</v>
      </c>
      <c r="R2462">
        <f t="shared" si="231"/>
        <v>19621</v>
      </c>
      <c r="S2462" t="str">
        <f t="shared" si="232"/>
        <v>food</v>
      </c>
      <c r="T2462" s="3" t="str">
        <f t="shared" si="233"/>
        <v>small batch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8"/>
        <v>40816.916666666664</v>
      </c>
      <c r="K2463">
        <v>1314577097</v>
      </c>
      <c r="L2463" s="9">
        <f t="shared" si="229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12">
        <f t="shared" si="230"/>
        <v>104</v>
      </c>
      <c r="R2463">
        <f t="shared" si="231"/>
        <v>8176</v>
      </c>
      <c r="S2463" t="str">
        <f t="shared" si="232"/>
        <v>music</v>
      </c>
      <c r="T2463" s="3" t="str">
        <f t="shared" si="233"/>
        <v>indie rock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8"/>
        <v>41108.977962962963</v>
      </c>
      <c r="K2464">
        <v>1340944096</v>
      </c>
      <c r="L2464" s="9">
        <f t="shared" si="229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12">
        <f t="shared" si="230"/>
        <v>111</v>
      </c>
      <c r="R2464">
        <f t="shared" si="231"/>
        <v>5553.125</v>
      </c>
      <c r="S2464" t="str">
        <f t="shared" si="232"/>
        <v>music</v>
      </c>
      <c r="T2464" s="3" t="str">
        <f t="shared" si="233"/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8"/>
        <v>41380.583333333328</v>
      </c>
      <c r="K2465">
        <v>1362710425</v>
      </c>
      <c r="L2465" s="9">
        <f t="shared" si="229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12">
        <f t="shared" si="230"/>
        <v>116</v>
      </c>
      <c r="R2465">
        <f t="shared" si="231"/>
        <v>2823.125</v>
      </c>
      <c r="S2465" t="str">
        <f t="shared" si="232"/>
        <v>music</v>
      </c>
      <c r="T2465" s="3" t="str">
        <f t="shared" si="233"/>
        <v>indie rock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8"/>
        <v>42277.603472222218</v>
      </c>
      <c r="K2466">
        <v>1441143397</v>
      </c>
      <c r="L2466" s="9">
        <f t="shared" si="229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12">
        <f t="shared" si="230"/>
        <v>111</v>
      </c>
      <c r="R2466">
        <f t="shared" si="231"/>
        <v>2273.5</v>
      </c>
      <c r="S2466" t="str">
        <f t="shared" si="232"/>
        <v>music</v>
      </c>
      <c r="T2466" s="3" t="str">
        <f t="shared" si="233"/>
        <v>indie rock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8"/>
        <v>41175.510972222219</v>
      </c>
      <c r="K2467">
        <v>1345828548</v>
      </c>
      <c r="L2467" s="9">
        <f t="shared" si="229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12">
        <f t="shared" si="230"/>
        <v>180</v>
      </c>
      <c r="R2467">
        <f t="shared" si="231"/>
        <v>1741.5</v>
      </c>
      <c r="S2467" t="str">
        <f t="shared" si="232"/>
        <v>music</v>
      </c>
      <c r="T2467" s="3" t="str">
        <f t="shared" si="233"/>
        <v>indie rock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8"/>
        <v>41402.894131944442</v>
      </c>
      <c r="K2468">
        <v>1365474453</v>
      </c>
      <c r="L2468" s="9">
        <f t="shared" si="229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12">
        <f t="shared" si="230"/>
        <v>100</v>
      </c>
      <c r="R2468">
        <f t="shared" si="231"/>
        <v>1880.5</v>
      </c>
      <c r="S2468" t="str">
        <f t="shared" si="232"/>
        <v>music</v>
      </c>
      <c r="T2468" s="3" t="str">
        <f t="shared" si="233"/>
        <v>indie rock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8"/>
        <v>41039.5</v>
      </c>
      <c r="K2469">
        <v>1335473931</v>
      </c>
      <c r="L2469" s="9">
        <f t="shared" si="229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12">
        <f t="shared" si="230"/>
        <v>119</v>
      </c>
      <c r="R2469">
        <f t="shared" si="231"/>
        <v>1842.5</v>
      </c>
      <c r="S2469" t="str">
        <f t="shared" si="232"/>
        <v>music</v>
      </c>
      <c r="T2469" s="3" t="str">
        <f t="shared" si="233"/>
        <v>indie rock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8"/>
        <v>41210</v>
      </c>
      <c r="K2470">
        <v>1348285321</v>
      </c>
      <c r="L2470" s="9">
        <f t="shared" si="229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12">
        <f t="shared" si="230"/>
        <v>107</v>
      </c>
      <c r="R2470">
        <f t="shared" si="231"/>
        <v>1664.67</v>
      </c>
      <c r="S2470" t="str">
        <f t="shared" si="232"/>
        <v>music</v>
      </c>
      <c r="T2470" s="3" t="str">
        <f t="shared" si="233"/>
        <v>indie rock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8"/>
        <v>40582.221400462957</v>
      </c>
      <c r="K2471">
        <v>1295000329</v>
      </c>
      <c r="L2471" s="9">
        <f t="shared" si="229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12">
        <f t="shared" si="230"/>
        <v>114</v>
      </c>
      <c r="R2471">
        <f t="shared" si="231"/>
        <v>1754.17</v>
      </c>
      <c r="S2471" t="str">
        <f t="shared" si="232"/>
        <v>music</v>
      </c>
      <c r="T2471" s="3" t="str">
        <f t="shared" si="233"/>
        <v>indie rock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8"/>
        <v>41052.866377314815</v>
      </c>
      <c r="K2472">
        <v>1335232055</v>
      </c>
      <c r="L2472" s="9">
        <f t="shared" si="229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12">
        <f t="shared" si="230"/>
        <v>103</v>
      </c>
      <c r="R2472">
        <f t="shared" si="231"/>
        <v>1197.8200000000002</v>
      </c>
      <c r="S2472" t="str">
        <f t="shared" si="232"/>
        <v>music</v>
      </c>
      <c r="T2472" s="3" t="str">
        <f t="shared" si="233"/>
        <v>indie rock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8"/>
        <v>40933.784629629627</v>
      </c>
      <c r="K2473">
        <v>1324079392</v>
      </c>
      <c r="L2473" s="9">
        <f t="shared" si="229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12">
        <f t="shared" si="230"/>
        <v>128</v>
      </c>
      <c r="R2473">
        <f t="shared" si="231"/>
        <v>835.82</v>
      </c>
      <c r="S2473" t="str">
        <f t="shared" si="232"/>
        <v>music</v>
      </c>
      <c r="T2473" s="3" t="str">
        <f t="shared" si="233"/>
        <v>indie rock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8"/>
        <v>40424.835416666661</v>
      </c>
      <c r="K2474">
        <v>1277433980</v>
      </c>
      <c r="L2474" s="9">
        <f t="shared" si="229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12">
        <f t="shared" si="230"/>
        <v>136</v>
      </c>
      <c r="R2474">
        <f t="shared" si="231"/>
        <v>5411.01</v>
      </c>
      <c r="S2474" t="str">
        <f t="shared" si="232"/>
        <v>music</v>
      </c>
      <c r="T2474" s="3" t="str">
        <f t="shared" si="233"/>
        <v>indie rock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8"/>
        <v>41223.581817129627</v>
      </c>
      <c r="K2475">
        <v>1349978269</v>
      </c>
      <c r="L2475" s="9">
        <f t="shared" si="229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12">
        <f t="shared" si="230"/>
        <v>100</v>
      </c>
      <c r="R2475">
        <f t="shared" si="231"/>
        <v>6091.01</v>
      </c>
      <c r="S2475" t="str">
        <f t="shared" si="232"/>
        <v>music</v>
      </c>
      <c r="T2475" s="3" t="str">
        <f t="shared" si="233"/>
        <v>indie rock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8"/>
        <v>40461.80296296296</v>
      </c>
      <c r="K2476">
        <v>1282868176</v>
      </c>
      <c r="L2476" s="9">
        <f t="shared" si="229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12">
        <f t="shared" si="230"/>
        <v>100</v>
      </c>
      <c r="R2476">
        <f t="shared" si="231"/>
        <v>3500.09</v>
      </c>
      <c r="S2476" t="str">
        <f t="shared" si="232"/>
        <v>music</v>
      </c>
      <c r="T2476" s="3" t="str">
        <f t="shared" si="233"/>
        <v>indie rock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8"/>
        <v>40369.708333333328</v>
      </c>
      <c r="K2477">
        <v>1273647255</v>
      </c>
      <c r="L2477" s="9">
        <f t="shared" si="229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12">
        <f t="shared" si="230"/>
        <v>105</v>
      </c>
      <c r="R2477">
        <f t="shared" si="231"/>
        <v>3809.09</v>
      </c>
      <c r="S2477" t="str">
        <f t="shared" si="232"/>
        <v>music</v>
      </c>
      <c r="T2477" s="3" t="str">
        <f t="shared" si="233"/>
        <v>indie rock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8"/>
        <v>41946.161689814813</v>
      </c>
      <c r="K2478">
        <v>1412149970</v>
      </c>
      <c r="L2478" s="9">
        <f t="shared" si="229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12">
        <f t="shared" si="230"/>
        <v>105</v>
      </c>
      <c r="R2478">
        <f t="shared" si="231"/>
        <v>2989.3599999999997</v>
      </c>
      <c r="S2478" t="str">
        <f t="shared" si="232"/>
        <v>music</v>
      </c>
      <c r="T2478" s="3" t="str">
        <f t="shared" si="233"/>
        <v>indie rock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8"/>
        <v>41133.483159722222</v>
      </c>
      <c r="K2479">
        <v>1340901345</v>
      </c>
      <c r="L2479" s="9">
        <f t="shared" si="229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12">
        <f t="shared" si="230"/>
        <v>171</v>
      </c>
      <c r="R2479">
        <f t="shared" si="231"/>
        <v>2322.8599999999997</v>
      </c>
      <c r="S2479" t="str">
        <f t="shared" si="232"/>
        <v>music</v>
      </c>
      <c r="T2479" s="3" t="str">
        <f t="shared" si="233"/>
        <v>indie rock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8"/>
        <v>41287.742048611108</v>
      </c>
      <c r="K2480">
        <v>1355525313</v>
      </c>
      <c r="L2480" s="9">
        <f t="shared" si="229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12">
        <f t="shared" si="230"/>
        <v>128</v>
      </c>
      <c r="R2480">
        <f t="shared" si="231"/>
        <v>5742.5</v>
      </c>
      <c r="S2480" t="str">
        <f t="shared" si="232"/>
        <v>music</v>
      </c>
      <c r="T2480" s="3" t="str">
        <f t="shared" si="233"/>
        <v>indie rock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8"/>
        <v>41117.875</v>
      </c>
      <c r="K2481">
        <v>1342545994</v>
      </c>
      <c r="L2481" s="9">
        <f t="shared" si="229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12">
        <f t="shared" si="230"/>
        <v>133</v>
      </c>
      <c r="R2481">
        <f t="shared" si="231"/>
        <v>5300.165</v>
      </c>
      <c r="S2481" t="str">
        <f t="shared" si="232"/>
        <v>music</v>
      </c>
      <c r="T2481" s="3" t="str">
        <f t="shared" si="233"/>
        <v>indie rock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8"/>
        <v>42287.727824074071</v>
      </c>
      <c r="K2482">
        <v>1439332084</v>
      </c>
      <c r="L2482" s="9">
        <f t="shared" si="229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12">
        <f t="shared" si="230"/>
        <v>100</v>
      </c>
      <c r="R2482">
        <f t="shared" si="231"/>
        <v>1200.165</v>
      </c>
      <c r="S2482" t="str">
        <f t="shared" si="232"/>
        <v>music</v>
      </c>
      <c r="T2482" s="3" t="str">
        <f t="shared" si="233"/>
        <v>indie rock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8"/>
        <v>41029.437592592592</v>
      </c>
      <c r="K2483">
        <v>1333207808</v>
      </c>
      <c r="L2483" s="9">
        <f t="shared" si="229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12">
        <f t="shared" si="230"/>
        <v>113</v>
      </c>
      <c r="R2483">
        <f t="shared" si="231"/>
        <v>3258.22</v>
      </c>
      <c r="S2483" t="str">
        <f t="shared" si="232"/>
        <v>music</v>
      </c>
      <c r="T2483" s="3" t="str">
        <f t="shared" si="233"/>
        <v>indie rock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8"/>
        <v>40756.573877314811</v>
      </c>
      <c r="K2484">
        <v>1308336383</v>
      </c>
      <c r="L2484" s="9">
        <f t="shared" si="229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12">
        <f t="shared" si="230"/>
        <v>100</v>
      </c>
      <c r="R2484">
        <f t="shared" si="231"/>
        <v>2758.72</v>
      </c>
      <c r="S2484" t="str">
        <f t="shared" si="232"/>
        <v>music</v>
      </c>
      <c r="T2484" s="3" t="str">
        <f t="shared" si="233"/>
        <v>indie rock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8"/>
        <v>41030.500034722216</v>
      </c>
      <c r="K2485">
        <v>1330711203</v>
      </c>
      <c r="L2485" s="9">
        <f t="shared" si="229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12">
        <f t="shared" si="230"/>
        <v>114</v>
      </c>
      <c r="R2485">
        <f t="shared" si="231"/>
        <v>1126</v>
      </c>
      <c r="S2485" t="str">
        <f t="shared" si="232"/>
        <v>music</v>
      </c>
      <c r="T2485" s="3" t="str">
        <f t="shared" si="233"/>
        <v>indie rock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8"/>
        <v>40801.708368055552</v>
      </c>
      <c r="K2486">
        <v>1313532003</v>
      </c>
      <c r="L2486" s="9">
        <f t="shared" si="229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12">
        <f t="shared" si="230"/>
        <v>119</v>
      </c>
      <c r="R2486">
        <f t="shared" si="231"/>
        <v>2713.5549999999998</v>
      </c>
      <c r="S2486" t="str">
        <f t="shared" si="232"/>
        <v>music</v>
      </c>
      <c r="T2486" s="3" t="str">
        <f t="shared" si="233"/>
        <v>indie rock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8"/>
        <v>40828.790266203701</v>
      </c>
      <c r="K2487">
        <v>1315439879</v>
      </c>
      <c r="L2487" s="9">
        <f t="shared" si="229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12">
        <f t="shared" si="230"/>
        <v>103</v>
      </c>
      <c r="R2487">
        <f t="shared" si="231"/>
        <v>3120.5549999999998</v>
      </c>
      <c r="S2487" t="str">
        <f t="shared" si="232"/>
        <v>music</v>
      </c>
      <c r="T2487" s="3" t="str">
        <f t="shared" si="233"/>
        <v>indie rock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8"/>
        <v>41021.499722222223</v>
      </c>
      <c r="K2488">
        <v>1332521976</v>
      </c>
      <c r="L2488" s="9">
        <f t="shared" si="229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12">
        <f t="shared" si="230"/>
        <v>266</v>
      </c>
      <c r="R2488">
        <f t="shared" si="231"/>
        <v>1431</v>
      </c>
      <c r="S2488" t="str">
        <f t="shared" si="232"/>
        <v>music</v>
      </c>
      <c r="T2488" s="3" t="str">
        <f t="shared" si="233"/>
        <v>indie rock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8"/>
        <v>41055.874965277777</v>
      </c>
      <c r="K2489">
        <v>1335491997</v>
      </c>
      <c r="L2489" s="9">
        <f t="shared" si="229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12">
        <f t="shared" si="230"/>
        <v>100</v>
      </c>
      <c r="R2489">
        <f t="shared" si="231"/>
        <v>1148.8800000000001</v>
      </c>
      <c r="S2489" t="str">
        <f t="shared" si="232"/>
        <v>music</v>
      </c>
      <c r="T2489" s="3" t="str">
        <f t="shared" si="233"/>
        <v>indie rock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8"/>
        <v>40863.466527777775</v>
      </c>
      <c r="K2490">
        <v>1318864308</v>
      </c>
      <c r="L2490" s="9">
        <f t="shared" si="229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12">
        <f t="shared" si="230"/>
        <v>107</v>
      </c>
      <c r="R2490">
        <f t="shared" si="231"/>
        <v>2350.88</v>
      </c>
      <c r="S2490" t="str">
        <f t="shared" si="232"/>
        <v>music</v>
      </c>
      <c r="T2490" s="3" t="str">
        <f t="shared" si="233"/>
        <v>indie rock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8"/>
        <v>41403.481932870367</v>
      </c>
      <c r="K2491">
        <v>1365525239</v>
      </c>
      <c r="L2491" s="9">
        <f t="shared" si="229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12">
        <f t="shared" si="230"/>
        <v>134</v>
      </c>
      <c r="R2491">
        <f t="shared" si="231"/>
        <v>3939.75</v>
      </c>
      <c r="S2491" t="str">
        <f t="shared" si="232"/>
        <v>music</v>
      </c>
      <c r="T2491" s="3" t="str">
        <f t="shared" si="233"/>
        <v>indie rock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8"/>
        <v>41083.01939814815</v>
      </c>
      <c r="K2492">
        <v>1335245276</v>
      </c>
      <c r="L2492" s="9">
        <f t="shared" si="229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12">
        <f t="shared" si="230"/>
        <v>121</v>
      </c>
      <c r="R2492">
        <f t="shared" si="231"/>
        <v>2642.75</v>
      </c>
      <c r="S2492" t="str">
        <f t="shared" si="232"/>
        <v>music</v>
      </c>
      <c r="T2492" s="3" t="str">
        <f t="shared" si="233"/>
        <v>indie rock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8"/>
        <v>40558.868750000001</v>
      </c>
      <c r="K2493">
        <v>1293739714</v>
      </c>
      <c r="L2493" s="9">
        <f t="shared" si="229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12">
        <f t="shared" si="230"/>
        <v>103</v>
      </c>
      <c r="R2493">
        <f t="shared" si="231"/>
        <v>561.5</v>
      </c>
      <c r="S2493" t="str">
        <f t="shared" si="232"/>
        <v>music</v>
      </c>
      <c r="T2493" s="3" t="str">
        <f t="shared" si="233"/>
        <v>indie rock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8"/>
        <v>41076.207638888889</v>
      </c>
      <c r="K2494">
        <v>1335397188</v>
      </c>
      <c r="L2494" s="9">
        <f t="shared" si="229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12">
        <f t="shared" si="230"/>
        <v>125</v>
      </c>
      <c r="R2494">
        <f t="shared" si="231"/>
        <v>633</v>
      </c>
      <c r="S2494" t="str">
        <f t="shared" si="232"/>
        <v>music</v>
      </c>
      <c r="T2494" s="3" t="str">
        <f t="shared" si="233"/>
        <v>indie rock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8"/>
        <v>41392.959953703699</v>
      </c>
      <c r="K2495">
        <v>1363320140</v>
      </c>
      <c r="L2495" s="9">
        <f t="shared" si="229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12">
        <f t="shared" si="230"/>
        <v>129</v>
      </c>
      <c r="R2495">
        <f t="shared" si="231"/>
        <v>13245</v>
      </c>
      <c r="S2495" t="str">
        <f t="shared" si="232"/>
        <v>music</v>
      </c>
      <c r="T2495" s="3" t="str">
        <f t="shared" si="233"/>
        <v>indie rock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8"/>
        <v>41052.436851851853</v>
      </c>
      <c r="K2496">
        <v>1335194944</v>
      </c>
      <c r="L2496" s="9">
        <f t="shared" si="229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12">
        <f t="shared" si="230"/>
        <v>101</v>
      </c>
      <c r="R2496">
        <f t="shared" si="231"/>
        <v>13627.54</v>
      </c>
      <c r="S2496" t="str">
        <f t="shared" si="232"/>
        <v>music</v>
      </c>
      <c r="T2496" s="3" t="str">
        <f t="shared" si="233"/>
        <v>indie rock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8"/>
        <v>41066.738136574073</v>
      </c>
      <c r="K2497">
        <v>1336430575</v>
      </c>
      <c r="L2497" s="9">
        <f t="shared" si="229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12">
        <f t="shared" si="230"/>
        <v>128</v>
      </c>
      <c r="R2497">
        <f t="shared" si="231"/>
        <v>1714.0650000000001</v>
      </c>
      <c r="S2497" t="str">
        <f t="shared" si="232"/>
        <v>music</v>
      </c>
      <c r="T2497" s="3" t="str">
        <f t="shared" si="233"/>
        <v>indie rock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8"/>
        <v>41362.746435185181</v>
      </c>
      <c r="K2498">
        <v>1361577292</v>
      </c>
      <c r="L2498" s="9">
        <f t="shared" si="229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12">
        <f t="shared" si="230"/>
        <v>100</v>
      </c>
      <c r="R2498">
        <f t="shared" si="231"/>
        <v>3956.5250000000001</v>
      </c>
      <c r="S2498" t="str">
        <f t="shared" si="232"/>
        <v>music</v>
      </c>
      <c r="T2498" s="3" t="str">
        <f t="shared" si="233"/>
        <v>indie rock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4">(I2499/86400)+25569+(-5/24)</f>
        <v>40760.670578703699</v>
      </c>
      <c r="K2499">
        <v>1309986338</v>
      </c>
      <c r="L2499" s="9">
        <f t="shared" ref="L2499:L2562" si="235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12">
        <f t="shared" ref="Q2499:Q2562" si="236">ROUND(E2499/D2499*100,0)</f>
        <v>113</v>
      </c>
      <c r="R2499">
        <f t="shared" ref="R2499:R2562" si="237">AVERAGE(E2498:E2499)</f>
        <v>5255.43</v>
      </c>
      <c r="S2499" t="str">
        <f t="shared" ref="S2499:S2562" si="238">LEFT(P2499,FIND("/",P2499)-1)</f>
        <v>music</v>
      </c>
      <c r="T2499" s="3" t="str">
        <f t="shared" ref="T2499:T2562" si="239">RIGHT(P2499,LEN(P2499)-FIND("/",P2499))</f>
        <v>indie rock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4"/>
        <v>42031.759108796294</v>
      </c>
      <c r="K2500">
        <v>1421190787</v>
      </c>
      <c r="L2500" s="9">
        <f t="shared" si="235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12">
        <f t="shared" si="236"/>
        <v>106</v>
      </c>
      <c r="R2500">
        <f t="shared" si="237"/>
        <v>2783.43</v>
      </c>
      <c r="S2500" t="str">
        <f t="shared" si="238"/>
        <v>music</v>
      </c>
      <c r="T2500" s="3" t="str">
        <f t="shared" si="239"/>
        <v>indie rock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4"/>
        <v>41274.541666666664</v>
      </c>
      <c r="K2501">
        <v>1352820837</v>
      </c>
      <c r="L2501" s="9">
        <f t="shared" si="235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12">
        <f t="shared" si="236"/>
        <v>203</v>
      </c>
      <c r="R2501">
        <f t="shared" si="237"/>
        <v>4580.5</v>
      </c>
      <c r="S2501" t="str">
        <f t="shared" si="238"/>
        <v>music</v>
      </c>
      <c r="T2501" s="3" t="str">
        <f t="shared" si="239"/>
        <v>indie rock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4"/>
        <v>41083.564525462956</v>
      </c>
      <c r="K2502">
        <v>1337884375</v>
      </c>
      <c r="L2502" s="9">
        <f t="shared" si="235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12">
        <f t="shared" si="236"/>
        <v>113</v>
      </c>
      <c r="R2502">
        <f t="shared" si="237"/>
        <v>4392.5</v>
      </c>
      <c r="S2502" t="str">
        <f t="shared" si="238"/>
        <v>music</v>
      </c>
      <c r="T2502" s="3" t="str">
        <f t="shared" si="239"/>
        <v>indie rock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4"/>
        <v>42274.568333333336</v>
      </c>
      <c r="K2503">
        <v>1440787104</v>
      </c>
      <c r="L2503" s="9">
        <f t="shared" si="235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12">
        <f t="shared" si="236"/>
        <v>3</v>
      </c>
      <c r="R2503">
        <f t="shared" si="237"/>
        <v>480.5</v>
      </c>
      <c r="S2503" t="str">
        <f t="shared" si="238"/>
        <v>food</v>
      </c>
      <c r="T2503" s="3" t="str">
        <f t="shared" si="239"/>
        <v>restaurants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4"/>
        <v>41903.617106481477</v>
      </c>
      <c r="K2504">
        <v>1407440918</v>
      </c>
      <c r="L2504" s="9">
        <f t="shared" si="235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12">
        <f t="shared" si="236"/>
        <v>0</v>
      </c>
      <c r="R2504">
        <f t="shared" si="237"/>
        <v>183.5</v>
      </c>
      <c r="S2504" t="str">
        <f t="shared" si="238"/>
        <v>food</v>
      </c>
      <c r="T2504" s="3" t="str">
        <f t="shared" si="239"/>
        <v>restaurants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4"/>
        <v>42528.67083333333</v>
      </c>
      <c r="K2505">
        <v>1462743308</v>
      </c>
      <c r="L2505" s="9">
        <f t="shared" si="235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12">
        <f t="shared" si="236"/>
        <v>0</v>
      </c>
      <c r="R2505">
        <f t="shared" si="237"/>
        <v>43</v>
      </c>
      <c r="S2505" t="str">
        <f t="shared" si="238"/>
        <v>food</v>
      </c>
      <c r="T2505" s="3" t="str">
        <f t="shared" si="239"/>
        <v>restaurants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4"/>
        <v>41957.848773148151</v>
      </c>
      <c r="K2506">
        <v>1413418934</v>
      </c>
      <c r="L2506" s="9">
        <f t="shared" si="235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12">
        <f t="shared" si="236"/>
        <v>0</v>
      </c>
      <c r="R2506">
        <f t="shared" si="237"/>
        <v>0</v>
      </c>
      <c r="S2506" t="str">
        <f t="shared" si="238"/>
        <v>food</v>
      </c>
      <c r="T2506" s="3" t="str">
        <f t="shared" si="239"/>
        <v>restaurants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4"/>
        <v>42076.80574074074</v>
      </c>
      <c r="K2507">
        <v>1423704016</v>
      </c>
      <c r="L2507" s="9">
        <f t="shared" si="235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12">
        <f t="shared" si="236"/>
        <v>0</v>
      </c>
      <c r="R2507">
        <f t="shared" si="237"/>
        <v>0</v>
      </c>
      <c r="S2507" t="str">
        <f t="shared" si="238"/>
        <v>food</v>
      </c>
      <c r="T2507" s="3" t="str">
        <f t="shared" si="239"/>
        <v>restaurants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4"/>
        <v>42280.666666666664</v>
      </c>
      <c r="K2508">
        <v>1441955269</v>
      </c>
      <c r="L2508" s="9">
        <f t="shared" si="235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12">
        <f t="shared" si="236"/>
        <v>1</v>
      </c>
      <c r="R2508">
        <f t="shared" si="237"/>
        <v>15</v>
      </c>
      <c r="S2508" t="str">
        <f t="shared" si="238"/>
        <v>food</v>
      </c>
      <c r="T2508" s="3" t="str">
        <f t="shared" si="239"/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4"/>
        <v>42134.864629629628</v>
      </c>
      <c r="K2509">
        <v>1428716704</v>
      </c>
      <c r="L2509" s="9">
        <f t="shared" si="235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12">
        <f t="shared" si="236"/>
        <v>0</v>
      </c>
      <c r="R2509">
        <f t="shared" si="237"/>
        <v>15</v>
      </c>
      <c r="S2509" t="str">
        <f t="shared" si="238"/>
        <v>food</v>
      </c>
      <c r="T2509" s="3" t="str">
        <f t="shared" si="239"/>
        <v>restaurants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4"/>
        <v>41865.743449074071</v>
      </c>
      <c r="K2510">
        <v>1405464634</v>
      </c>
      <c r="L2510" s="9">
        <f t="shared" si="235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12">
        <f t="shared" si="236"/>
        <v>0</v>
      </c>
      <c r="R2510">
        <f t="shared" si="237"/>
        <v>0</v>
      </c>
      <c r="S2510" t="str">
        <f t="shared" si="238"/>
        <v>food</v>
      </c>
      <c r="T2510" s="3" t="str">
        <f t="shared" si="239"/>
        <v>restaurants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4"/>
        <v>42114.559594907405</v>
      </c>
      <c r="K2511">
        <v>1424719549</v>
      </c>
      <c r="L2511" s="9">
        <f t="shared" si="235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12">
        <f t="shared" si="236"/>
        <v>1</v>
      </c>
      <c r="R2511">
        <f t="shared" si="237"/>
        <v>500</v>
      </c>
      <c r="S2511" t="str">
        <f t="shared" si="238"/>
        <v>food</v>
      </c>
      <c r="T2511" s="3" t="str">
        <f t="shared" si="239"/>
        <v>restaurants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4"/>
        <v>42138.789027777777</v>
      </c>
      <c r="K2512">
        <v>1426463772</v>
      </c>
      <c r="L2512" s="9">
        <f t="shared" si="235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12">
        <f t="shared" si="236"/>
        <v>0</v>
      </c>
      <c r="R2512">
        <f t="shared" si="237"/>
        <v>537.5</v>
      </c>
      <c r="S2512" t="str">
        <f t="shared" si="238"/>
        <v>food</v>
      </c>
      <c r="T2512" s="3" t="str">
        <f t="shared" si="239"/>
        <v>restaurants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4"/>
        <v>42401.238576388881</v>
      </c>
      <c r="K2513">
        <v>1451731413</v>
      </c>
      <c r="L2513" s="9">
        <f t="shared" si="235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12">
        <f t="shared" si="236"/>
        <v>0</v>
      </c>
      <c r="R2513">
        <f t="shared" si="237"/>
        <v>37.5</v>
      </c>
      <c r="S2513" t="str">
        <f t="shared" si="238"/>
        <v>food</v>
      </c>
      <c r="T2513" s="3" t="str">
        <f t="shared" si="239"/>
        <v>restaurants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4"/>
        <v>41986.668530092589</v>
      </c>
      <c r="K2514">
        <v>1417208561</v>
      </c>
      <c r="L2514" s="9">
        <f t="shared" si="235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12">
        <f t="shared" si="236"/>
        <v>0</v>
      </c>
      <c r="R2514">
        <f t="shared" si="237"/>
        <v>0</v>
      </c>
      <c r="S2514" t="str">
        <f t="shared" si="238"/>
        <v>food</v>
      </c>
      <c r="T2514" s="3" t="str">
        <f t="shared" si="239"/>
        <v>restaurants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4"/>
        <v>42791.798483796294</v>
      </c>
      <c r="K2515">
        <v>1482883789</v>
      </c>
      <c r="L2515" s="9">
        <f t="shared" si="235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12">
        <f t="shared" si="236"/>
        <v>0</v>
      </c>
      <c r="R2515">
        <f t="shared" si="237"/>
        <v>0</v>
      </c>
      <c r="S2515" t="str">
        <f t="shared" si="238"/>
        <v>food</v>
      </c>
      <c r="T2515" s="3" t="str">
        <f t="shared" si="239"/>
        <v>restaurants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4"/>
        <v>41871.181446759256</v>
      </c>
      <c r="K2516">
        <v>1407057677</v>
      </c>
      <c r="L2516" s="9">
        <f t="shared" si="235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12">
        <f t="shared" si="236"/>
        <v>2</v>
      </c>
      <c r="R2516">
        <f t="shared" si="237"/>
        <v>105</v>
      </c>
      <c r="S2516" t="str">
        <f t="shared" si="238"/>
        <v>food</v>
      </c>
      <c r="T2516" s="3" t="str">
        <f t="shared" si="239"/>
        <v>restaurants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4"/>
        <v>42057.63140046296</v>
      </c>
      <c r="K2517">
        <v>1422043753</v>
      </c>
      <c r="L2517" s="9">
        <f t="shared" si="235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12">
        <f t="shared" si="236"/>
        <v>19</v>
      </c>
      <c r="R2517">
        <f t="shared" si="237"/>
        <v>570</v>
      </c>
      <c r="S2517" t="str">
        <f t="shared" si="238"/>
        <v>food</v>
      </c>
      <c r="T2517" s="3" t="str">
        <f t="shared" si="239"/>
        <v>restaurants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4"/>
        <v>41972.486712962964</v>
      </c>
      <c r="K2518">
        <v>1414683652</v>
      </c>
      <c r="L2518" s="9">
        <f t="shared" si="235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12">
        <f t="shared" si="236"/>
        <v>0</v>
      </c>
      <c r="R2518">
        <f t="shared" si="237"/>
        <v>465</v>
      </c>
      <c r="S2518" t="str">
        <f t="shared" si="238"/>
        <v>food</v>
      </c>
      <c r="T2518" s="3" t="str">
        <f t="shared" si="239"/>
        <v>restaurants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4"/>
        <v>42082.552430555552</v>
      </c>
      <c r="K2519">
        <v>1424200530</v>
      </c>
      <c r="L2519" s="9">
        <f t="shared" si="235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12">
        <f t="shared" si="236"/>
        <v>10</v>
      </c>
      <c r="R2519">
        <f t="shared" si="237"/>
        <v>883.5</v>
      </c>
      <c r="S2519" t="str">
        <f t="shared" si="238"/>
        <v>food</v>
      </c>
      <c r="T2519" s="3" t="str">
        <f t="shared" si="239"/>
        <v>restaurants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4"/>
        <v>41956.51421296296</v>
      </c>
      <c r="K2520">
        <v>1413303628</v>
      </c>
      <c r="L2520" s="9">
        <f t="shared" si="235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12">
        <f t="shared" si="236"/>
        <v>0</v>
      </c>
      <c r="R2520">
        <f t="shared" si="237"/>
        <v>883.5</v>
      </c>
      <c r="S2520" t="str">
        <f t="shared" si="238"/>
        <v>food</v>
      </c>
      <c r="T2520" s="3" t="str">
        <f t="shared" si="239"/>
        <v>restaurants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4"/>
        <v>41838.946805555555</v>
      </c>
      <c r="K2521">
        <v>1403149404</v>
      </c>
      <c r="L2521" s="9">
        <f t="shared" si="235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12">
        <f t="shared" si="236"/>
        <v>0</v>
      </c>
      <c r="R2521">
        <f t="shared" si="237"/>
        <v>32.5</v>
      </c>
      <c r="S2521" t="str">
        <f t="shared" si="238"/>
        <v>food</v>
      </c>
      <c r="T2521" s="3" t="str">
        <f t="shared" si="239"/>
        <v>restaurants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4"/>
        <v>42658.597916666666</v>
      </c>
      <c r="K2522">
        <v>1472567085</v>
      </c>
      <c r="L2522" s="9">
        <f t="shared" si="235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12">
        <f t="shared" si="236"/>
        <v>0</v>
      </c>
      <c r="R2522">
        <f t="shared" si="237"/>
        <v>32.5</v>
      </c>
      <c r="S2522" t="str">
        <f t="shared" si="238"/>
        <v>food</v>
      </c>
      <c r="T2522" s="3" t="str">
        <f t="shared" si="239"/>
        <v>restaurants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4"/>
        <v>42290.75950231481</v>
      </c>
      <c r="K2523">
        <v>1442963621</v>
      </c>
      <c r="L2523" s="9">
        <f t="shared" si="235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12">
        <f t="shared" si="236"/>
        <v>109</v>
      </c>
      <c r="R2523">
        <f t="shared" si="237"/>
        <v>6842.9949999999999</v>
      </c>
      <c r="S2523" t="str">
        <f t="shared" si="238"/>
        <v>music</v>
      </c>
      <c r="T2523" s="3" t="str">
        <f t="shared" si="239"/>
        <v>classical music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4"/>
        <v>42482.411111111105</v>
      </c>
      <c r="K2524">
        <v>1459431960</v>
      </c>
      <c r="L2524" s="9">
        <f t="shared" si="235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12">
        <f t="shared" si="236"/>
        <v>100</v>
      </c>
      <c r="R2524">
        <f t="shared" si="237"/>
        <v>9342.994999999999</v>
      </c>
      <c r="S2524" t="str">
        <f t="shared" si="238"/>
        <v>music</v>
      </c>
      <c r="T2524" s="3" t="str">
        <f t="shared" si="239"/>
        <v>classical music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4"/>
        <v>41960.808935185181</v>
      </c>
      <c r="K2525">
        <v>1413674692</v>
      </c>
      <c r="L2525" s="9">
        <f t="shared" si="235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12">
        <f t="shared" si="236"/>
        <v>156</v>
      </c>
      <c r="R2525">
        <f t="shared" si="237"/>
        <v>3204</v>
      </c>
      <c r="S2525" t="str">
        <f t="shared" si="238"/>
        <v>music</v>
      </c>
      <c r="T2525" s="3" t="str">
        <f t="shared" si="239"/>
        <v>classical music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4"/>
        <v>41993.979166666664</v>
      </c>
      <c r="K2526">
        <v>1416338557</v>
      </c>
      <c r="L2526" s="9">
        <f t="shared" si="235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12">
        <f t="shared" si="236"/>
        <v>102</v>
      </c>
      <c r="R2526">
        <f t="shared" si="237"/>
        <v>4514</v>
      </c>
      <c r="S2526" t="str">
        <f t="shared" si="238"/>
        <v>music</v>
      </c>
      <c r="T2526" s="3" t="str">
        <f t="shared" si="239"/>
        <v>classical music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4"/>
        <v>41088.636238425919</v>
      </c>
      <c r="K2527">
        <v>1338322571</v>
      </c>
      <c r="L2527" s="9">
        <f t="shared" si="235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12">
        <f t="shared" si="236"/>
        <v>100</v>
      </c>
      <c r="R2527">
        <f t="shared" si="237"/>
        <v>7823</v>
      </c>
      <c r="S2527" t="str">
        <f t="shared" si="238"/>
        <v>music</v>
      </c>
      <c r="T2527" s="3" t="str">
        <f t="shared" si="239"/>
        <v>classical music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4"/>
        <v>41980.999305555553</v>
      </c>
      <c r="K2528">
        <v>1415585474</v>
      </c>
      <c r="L2528" s="9">
        <f t="shared" si="235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12">
        <f t="shared" si="236"/>
        <v>113</v>
      </c>
      <c r="R2528">
        <f t="shared" si="237"/>
        <v>6272</v>
      </c>
      <c r="S2528" t="str">
        <f t="shared" si="238"/>
        <v>music</v>
      </c>
      <c r="T2528" s="3" t="str">
        <f t="shared" si="239"/>
        <v>classical music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4"/>
        <v>41564.957638888889</v>
      </c>
      <c r="K2529">
        <v>1380477691</v>
      </c>
      <c r="L2529" s="9">
        <f t="shared" si="235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12">
        <f t="shared" si="236"/>
        <v>102</v>
      </c>
      <c r="R2529">
        <f t="shared" si="237"/>
        <v>4301.5</v>
      </c>
      <c r="S2529" t="str">
        <f t="shared" si="238"/>
        <v>music</v>
      </c>
      <c r="T2529" s="3" t="str">
        <f t="shared" si="239"/>
        <v>classical music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4"/>
        <v>42236.249999999993</v>
      </c>
      <c r="K2530">
        <v>1438459303</v>
      </c>
      <c r="L2530" s="9">
        <f t="shared" si="235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12">
        <f t="shared" si="236"/>
        <v>107</v>
      </c>
      <c r="R2530">
        <f t="shared" si="237"/>
        <v>4187.4949999999999</v>
      </c>
      <c r="S2530" t="str">
        <f t="shared" si="238"/>
        <v>music</v>
      </c>
      <c r="T2530" s="3" t="str">
        <f t="shared" si="239"/>
        <v>classical music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4"/>
        <v>40992.830729166664</v>
      </c>
      <c r="K2531">
        <v>1328752575</v>
      </c>
      <c r="L2531" s="9">
        <f t="shared" si="235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12">
        <f t="shared" si="236"/>
        <v>104</v>
      </c>
      <c r="R2531">
        <f t="shared" si="237"/>
        <v>5273.4949999999999</v>
      </c>
      <c r="S2531" t="str">
        <f t="shared" si="238"/>
        <v>music</v>
      </c>
      <c r="T2531" s="3" t="str">
        <f t="shared" si="239"/>
        <v>classical music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4"/>
        <v>42113.993055555555</v>
      </c>
      <c r="K2532">
        <v>1426711505</v>
      </c>
      <c r="L2532" s="9">
        <f t="shared" si="235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12">
        <f t="shared" si="236"/>
        <v>100</v>
      </c>
      <c r="R2532">
        <f t="shared" si="237"/>
        <v>6378.5</v>
      </c>
      <c r="S2532" t="str">
        <f t="shared" si="238"/>
        <v>music</v>
      </c>
      <c r="T2532" s="3" t="str">
        <f t="shared" si="239"/>
        <v>classical music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4"/>
        <v>42230.957638888889</v>
      </c>
      <c r="K2533">
        <v>1437668354</v>
      </c>
      <c r="L2533" s="9">
        <f t="shared" si="235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12">
        <f t="shared" si="236"/>
        <v>100</v>
      </c>
      <c r="R2533">
        <f t="shared" si="237"/>
        <v>5509</v>
      </c>
      <c r="S2533" t="str">
        <f t="shared" si="238"/>
        <v>music</v>
      </c>
      <c r="T2533" s="3" t="str">
        <f t="shared" si="239"/>
        <v>classical music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4"/>
        <v>41137.640810185185</v>
      </c>
      <c r="K2534">
        <v>1342556566</v>
      </c>
      <c r="L2534" s="9">
        <f t="shared" si="235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12">
        <f t="shared" si="236"/>
        <v>126</v>
      </c>
      <c r="R2534">
        <f t="shared" si="237"/>
        <v>4781.5</v>
      </c>
      <c r="S2534" t="str">
        <f t="shared" si="238"/>
        <v>music</v>
      </c>
      <c r="T2534" s="3" t="str">
        <f t="shared" si="239"/>
        <v>classical music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4"/>
        <v>41334.542453703703</v>
      </c>
      <c r="K2535">
        <v>1359568911</v>
      </c>
      <c r="L2535" s="9">
        <f t="shared" si="235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12">
        <f t="shared" si="236"/>
        <v>111</v>
      </c>
      <c r="R2535">
        <f t="shared" si="237"/>
        <v>6672.5</v>
      </c>
      <c r="S2535" t="str">
        <f t="shared" si="238"/>
        <v>music</v>
      </c>
      <c r="T2535" s="3" t="str">
        <f t="shared" si="239"/>
        <v>classical music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4"/>
        <v>40179.041666666664</v>
      </c>
      <c r="K2536">
        <v>1257871712</v>
      </c>
      <c r="L2536" s="9">
        <f t="shared" si="235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12">
        <f t="shared" si="236"/>
        <v>105</v>
      </c>
      <c r="R2536">
        <f t="shared" si="237"/>
        <v>5200</v>
      </c>
      <c r="S2536" t="str">
        <f t="shared" si="238"/>
        <v>music</v>
      </c>
      <c r="T2536" s="3" t="str">
        <f t="shared" si="239"/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4"/>
        <v>41974.624363425923</v>
      </c>
      <c r="K2537">
        <v>1414781945</v>
      </c>
      <c r="L2537" s="9">
        <f t="shared" si="235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12">
        <f t="shared" si="236"/>
        <v>104</v>
      </c>
      <c r="R2537">
        <f t="shared" si="237"/>
        <v>11427.5</v>
      </c>
      <c r="S2537" t="str">
        <f t="shared" si="238"/>
        <v>music</v>
      </c>
      <c r="T2537" s="3" t="str">
        <f t="shared" si="239"/>
        <v>classical music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4"/>
        <v>41484.89775462963</v>
      </c>
      <c r="K2538">
        <v>1373337166</v>
      </c>
      <c r="L2538" s="9">
        <f t="shared" si="235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12">
        <f t="shared" si="236"/>
        <v>116</v>
      </c>
      <c r="R2538">
        <f t="shared" si="237"/>
        <v>10392</v>
      </c>
      <c r="S2538" t="str">
        <f t="shared" si="238"/>
        <v>music</v>
      </c>
      <c r="T2538" s="3" t="str">
        <f t="shared" si="239"/>
        <v>classical music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4"/>
        <v>40756.440451388888</v>
      </c>
      <c r="K2539">
        <v>1307028855</v>
      </c>
      <c r="L2539" s="9">
        <f t="shared" si="235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12">
        <f t="shared" si="236"/>
        <v>110</v>
      </c>
      <c r="R2539">
        <f t="shared" si="237"/>
        <v>564.5</v>
      </c>
      <c r="S2539" t="str">
        <f t="shared" si="238"/>
        <v>music</v>
      </c>
      <c r="T2539" s="3" t="str">
        <f t="shared" si="239"/>
        <v>classical music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4"/>
        <v>41328.999305555553</v>
      </c>
      <c r="K2540">
        <v>1359029661</v>
      </c>
      <c r="L2540" s="9">
        <f t="shared" si="235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12">
        <f t="shared" si="236"/>
        <v>113</v>
      </c>
      <c r="R2540">
        <f t="shared" si="237"/>
        <v>10721.584999999999</v>
      </c>
      <c r="S2540" t="str">
        <f t="shared" si="238"/>
        <v>music</v>
      </c>
      <c r="T2540" s="3" t="str">
        <f t="shared" si="239"/>
        <v>classical music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4"/>
        <v>42037.693888888891</v>
      </c>
      <c r="K2541">
        <v>1417729152</v>
      </c>
      <c r="L2541" s="9">
        <f t="shared" si="235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12">
        <f t="shared" si="236"/>
        <v>100</v>
      </c>
      <c r="R2541">
        <f t="shared" si="237"/>
        <v>15184.084999999999</v>
      </c>
      <c r="S2541" t="str">
        <f t="shared" si="238"/>
        <v>music</v>
      </c>
      <c r="T2541" s="3" t="str">
        <f t="shared" si="239"/>
        <v>classical music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4"/>
        <v>40845.466678240737</v>
      </c>
      <c r="K2542">
        <v>1314720721</v>
      </c>
      <c r="L2542" s="9">
        <f t="shared" si="235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12">
        <f t="shared" si="236"/>
        <v>103</v>
      </c>
      <c r="R2542">
        <f t="shared" si="237"/>
        <v>6305</v>
      </c>
      <c r="S2542" t="str">
        <f t="shared" si="238"/>
        <v>music</v>
      </c>
      <c r="T2542" s="3" t="str">
        <f t="shared" si="239"/>
        <v>classical music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4"/>
        <v>41543.240949074076</v>
      </c>
      <c r="K2543">
        <v>1375008418</v>
      </c>
      <c r="L2543" s="9">
        <f t="shared" si="235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12">
        <f t="shared" si="236"/>
        <v>107</v>
      </c>
      <c r="R2543">
        <f t="shared" si="237"/>
        <v>3165.5</v>
      </c>
      <c r="S2543" t="str">
        <f t="shared" si="238"/>
        <v>music</v>
      </c>
      <c r="T2543" s="3" t="str">
        <f t="shared" si="239"/>
        <v>classical music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4"/>
        <v>41547.957638888889</v>
      </c>
      <c r="K2544">
        <v>1377252857</v>
      </c>
      <c r="L2544" s="9">
        <f t="shared" si="235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12">
        <f t="shared" si="236"/>
        <v>104</v>
      </c>
      <c r="R2544">
        <f t="shared" si="237"/>
        <v>2235.5</v>
      </c>
      <c r="S2544" t="str">
        <f t="shared" si="238"/>
        <v>music</v>
      </c>
      <c r="T2544" s="3" t="str">
        <f t="shared" si="239"/>
        <v>classical music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4"/>
        <v>40544.916666666664</v>
      </c>
      <c r="K2545">
        <v>1291257298</v>
      </c>
      <c r="L2545" s="9">
        <f t="shared" si="235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12">
        <f t="shared" si="236"/>
        <v>156</v>
      </c>
      <c r="R2545">
        <f t="shared" si="237"/>
        <v>558</v>
      </c>
      <c r="S2545" t="str">
        <f t="shared" si="238"/>
        <v>music</v>
      </c>
      <c r="T2545" s="3" t="str">
        <f t="shared" si="239"/>
        <v>classical music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4"/>
        <v>41098.3121412037</v>
      </c>
      <c r="K2546">
        <v>1339158569</v>
      </c>
      <c r="L2546" s="9">
        <f t="shared" si="235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12">
        <f t="shared" si="236"/>
        <v>101</v>
      </c>
      <c r="R2546">
        <f t="shared" si="237"/>
        <v>2716</v>
      </c>
      <c r="S2546" t="str">
        <f t="shared" si="238"/>
        <v>music</v>
      </c>
      <c r="T2546" s="3" t="str">
        <f t="shared" si="239"/>
        <v>classical music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4"/>
        <v>42061.812499999993</v>
      </c>
      <c r="K2547">
        <v>1421983138</v>
      </c>
      <c r="L2547" s="9">
        <f t="shared" si="235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12">
        <f t="shared" si="236"/>
        <v>195</v>
      </c>
      <c r="R2547">
        <f t="shared" si="237"/>
        <v>4473.5</v>
      </c>
      <c r="S2547" t="str">
        <f t="shared" si="238"/>
        <v>music</v>
      </c>
      <c r="T2547" s="3" t="str">
        <f t="shared" si="239"/>
        <v>classical music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4"/>
        <v>41552</v>
      </c>
      <c r="K2548">
        <v>1378586179</v>
      </c>
      <c r="L2548" s="9">
        <f t="shared" si="235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12">
        <f t="shared" si="236"/>
        <v>112</v>
      </c>
      <c r="R2548">
        <f t="shared" si="237"/>
        <v>3908</v>
      </c>
      <c r="S2548" t="str">
        <f t="shared" si="238"/>
        <v>music</v>
      </c>
      <c r="T2548" s="3" t="str">
        <f t="shared" si="239"/>
        <v>classical music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4"/>
        <v>41003.523182870369</v>
      </c>
      <c r="K2549">
        <v>1330972403</v>
      </c>
      <c r="L2549" s="9">
        <f t="shared" si="235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12">
        <f t="shared" si="236"/>
        <v>120</v>
      </c>
      <c r="R2549">
        <f t="shared" si="237"/>
        <v>5251</v>
      </c>
      <c r="S2549" t="str">
        <f t="shared" si="238"/>
        <v>music</v>
      </c>
      <c r="T2549" s="3" t="str">
        <f t="shared" si="239"/>
        <v>classical music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4"/>
        <v>42642.977083333331</v>
      </c>
      <c r="K2550">
        <v>1473087637</v>
      </c>
      <c r="L2550" s="9">
        <f t="shared" si="235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12">
        <f t="shared" si="236"/>
        <v>102</v>
      </c>
      <c r="R2550">
        <f t="shared" si="237"/>
        <v>6351.5</v>
      </c>
      <c r="S2550" t="str">
        <f t="shared" si="238"/>
        <v>music</v>
      </c>
      <c r="T2550" s="3" t="str">
        <f t="shared" si="239"/>
        <v>classical music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4"/>
        <v>41425.5</v>
      </c>
      <c r="K2551">
        <v>1366999870</v>
      </c>
      <c r="L2551" s="9">
        <f t="shared" si="235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12">
        <f t="shared" si="236"/>
        <v>103</v>
      </c>
      <c r="R2551">
        <f t="shared" si="237"/>
        <v>3862.5</v>
      </c>
      <c r="S2551" t="str">
        <f t="shared" si="238"/>
        <v>music</v>
      </c>
      <c r="T2551" s="3" t="str">
        <f t="shared" si="239"/>
        <v>classical music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4"/>
        <v>42284.957638888889</v>
      </c>
      <c r="K2552">
        <v>1439392406</v>
      </c>
      <c r="L2552" s="9">
        <f t="shared" si="235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12">
        <f t="shared" si="236"/>
        <v>101</v>
      </c>
      <c r="R2552">
        <f t="shared" si="237"/>
        <v>4084.5</v>
      </c>
      <c r="S2552" t="str">
        <f t="shared" si="238"/>
        <v>music</v>
      </c>
      <c r="T2552" s="3" t="str">
        <f t="shared" si="239"/>
        <v>classical music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4"/>
        <v>40989.658333333333</v>
      </c>
      <c r="K2553">
        <v>1329890585</v>
      </c>
      <c r="L2553" s="9">
        <f t="shared" si="235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12">
        <f t="shared" si="236"/>
        <v>103</v>
      </c>
      <c r="R2553">
        <f t="shared" si="237"/>
        <v>5165.25</v>
      </c>
      <c r="S2553" t="str">
        <f t="shared" si="238"/>
        <v>music</v>
      </c>
      <c r="T2553" s="3" t="str">
        <f t="shared" si="239"/>
        <v>classical music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4"/>
        <v>42799.601631944439</v>
      </c>
      <c r="K2554">
        <v>1486149981</v>
      </c>
      <c r="L2554" s="9">
        <f t="shared" si="235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12">
        <f t="shared" si="236"/>
        <v>107</v>
      </c>
      <c r="R2554">
        <f t="shared" si="237"/>
        <v>3485.25</v>
      </c>
      <c r="S2554" t="str">
        <f t="shared" si="238"/>
        <v>music</v>
      </c>
      <c r="T2554" s="3" t="str">
        <f t="shared" si="239"/>
        <v>classical music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4"/>
        <v>41172.990821759253</v>
      </c>
      <c r="K2555">
        <v>1343018807</v>
      </c>
      <c r="L2555" s="9">
        <f t="shared" si="235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12">
        <f t="shared" si="236"/>
        <v>156</v>
      </c>
      <c r="R2555">
        <f t="shared" si="237"/>
        <v>2764</v>
      </c>
      <c r="S2555" t="str">
        <f t="shared" si="238"/>
        <v>music</v>
      </c>
      <c r="T2555" s="3" t="str">
        <f t="shared" si="239"/>
        <v>classical music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4"/>
        <v>42155.957638888889</v>
      </c>
      <c r="K2556">
        <v>1430445163</v>
      </c>
      <c r="L2556" s="9">
        <f t="shared" si="235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12">
        <f t="shared" si="236"/>
        <v>123</v>
      </c>
      <c r="R2556">
        <f t="shared" si="237"/>
        <v>3008.5</v>
      </c>
      <c r="S2556" t="str">
        <f t="shared" si="238"/>
        <v>music</v>
      </c>
      <c r="T2556" s="3" t="str">
        <f t="shared" si="239"/>
        <v>classical music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4"/>
        <v>41057.44667824074</v>
      </c>
      <c r="K2557">
        <v>1335541393</v>
      </c>
      <c r="L2557" s="9">
        <f t="shared" si="235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12">
        <f t="shared" si="236"/>
        <v>107</v>
      </c>
      <c r="R2557">
        <f t="shared" si="237"/>
        <v>2915.5</v>
      </c>
      <c r="S2557" t="str">
        <f t="shared" si="238"/>
        <v>music</v>
      </c>
      <c r="T2557" s="3" t="str">
        <f t="shared" si="239"/>
        <v>classical music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4"/>
        <v>41267.783067129625</v>
      </c>
      <c r="K2558">
        <v>1352504857</v>
      </c>
      <c r="L2558" s="9">
        <f t="shared" si="235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12">
        <f t="shared" si="236"/>
        <v>106</v>
      </c>
      <c r="R2558">
        <f t="shared" si="237"/>
        <v>1466.5</v>
      </c>
      <c r="S2558" t="str">
        <f t="shared" si="238"/>
        <v>music</v>
      </c>
      <c r="T2558" s="3" t="str">
        <f t="shared" si="239"/>
        <v>classical music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4"/>
        <v>41774.536874999998</v>
      </c>
      <c r="K2559">
        <v>1397584386</v>
      </c>
      <c r="L2559" s="9">
        <f t="shared" si="235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12">
        <f t="shared" si="236"/>
        <v>118</v>
      </c>
      <c r="R2559">
        <f t="shared" si="237"/>
        <v>926</v>
      </c>
      <c r="S2559" t="str">
        <f t="shared" si="238"/>
        <v>music</v>
      </c>
      <c r="T2559" s="3" t="str">
        <f t="shared" si="239"/>
        <v>classical music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4"/>
        <v>42125.374305555553</v>
      </c>
      <c r="K2560">
        <v>1427747906</v>
      </c>
      <c r="L2560" s="9">
        <f t="shared" si="235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12">
        <f t="shared" si="236"/>
        <v>109</v>
      </c>
      <c r="R2560">
        <f t="shared" si="237"/>
        <v>1213.5</v>
      </c>
      <c r="S2560" t="str">
        <f t="shared" si="238"/>
        <v>music</v>
      </c>
      <c r="T2560" s="3" t="str">
        <f t="shared" si="239"/>
        <v>classical music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4"/>
        <v>40862.609027777777</v>
      </c>
      <c r="K2561">
        <v>1318539484</v>
      </c>
      <c r="L2561" s="9">
        <f t="shared" si="235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12">
        <f t="shared" si="236"/>
        <v>111</v>
      </c>
      <c r="R2561">
        <f t="shared" si="237"/>
        <v>1125.5</v>
      </c>
      <c r="S2561" t="str">
        <f t="shared" si="238"/>
        <v>music</v>
      </c>
      <c r="T2561" s="3" t="str">
        <f t="shared" si="239"/>
        <v>classical music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4"/>
        <v>42069.742754629631</v>
      </c>
      <c r="K2562">
        <v>1423090174</v>
      </c>
      <c r="L2562" s="9">
        <f t="shared" si="235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12">
        <f t="shared" si="236"/>
        <v>100</v>
      </c>
      <c r="R2562">
        <f t="shared" si="237"/>
        <v>1946.5</v>
      </c>
      <c r="S2562" t="str">
        <f t="shared" si="238"/>
        <v>music</v>
      </c>
      <c r="T2562" s="3" t="str">
        <f t="shared" si="239"/>
        <v>classical music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0">(I2563/86400)+25569+(-5/24)</f>
        <v>42290.320474537039</v>
      </c>
      <c r="K2563">
        <v>1442148089</v>
      </c>
      <c r="L2563" s="9">
        <f t="shared" ref="L2563:L2626" si="24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12">
        <f t="shared" ref="Q2563:Q2626" si="242">ROUND(E2563/D2563*100,0)</f>
        <v>0</v>
      </c>
      <c r="R2563">
        <f t="shared" ref="R2563:R2626" si="243">AVERAGE(E2562:E2563)</f>
        <v>1501.5</v>
      </c>
      <c r="S2563" t="str">
        <f t="shared" ref="S2563:S2626" si="244">LEFT(P2563,FIND("/",P2563)-1)</f>
        <v>food</v>
      </c>
      <c r="T2563" s="3" t="str">
        <f t="shared" ref="T2563:T2626" si="245">RIGHT(P2563,LEN(P2563)-FIND("/",P2563))</f>
        <v>food trucks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0"/>
        <v>42654.316423611112</v>
      </c>
      <c r="K2564">
        <v>1471005339</v>
      </c>
      <c r="L2564" s="9">
        <f t="shared" si="24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12">
        <f t="shared" si="242"/>
        <v>1</v>
      </c>
      <c r="R2564">
        <f t="shared" si="243"/>
        <v>37.5</v>
      </c>
      <c r="S2564" t="str">
        <f t="shared" si="244"/>
        <v>food</v>
      </c>
      <c r="T2564" s="3" t="str">
        <f t="shared" si="245"/>
        <v>food trucks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0"/>
        <v>42214.931145833332</v>
      </c>
      <c r="K2565">
        <v>1433042451</v>
      </c>
      <c r="L2565" s="9">
        <f t="shared" si="24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12">
        <f t="shared" si="242"/>
        <v>0</v>
      </c>
      <c r="R2565">
        <f t="shared" si="243"/>
        <v>37.5</v>
      </c>
      <c r="S2565" t="str">
        <f t="shared" si="244"/>
        <v>food</v>
      </c>
      <c r="T2565" s="3" t="str">
        <f t="shared" si="245"/>
        <v>food trucks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0"/>
        <v>41851.83216435185</v>
      </c>
      <c r="K2566">
        <v>1404262699</v>
      </c>
      <c r="L2566" s="9">
        <f t="shared" si="24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12">
        <f t="shared" si="242"/>
        <v>0</v>
      </c>
      <c r="R2566">
        <f t="shared" si="243"/>
        <v>0</v>
      </c>
      <c r="S2566" t="str">
        <f t="shared" si="244"/>
        <v>food</v>
      </c>
      <c r="T2566" s="3" t="str">
        <f t="shared" si="245"/>
        <v>food trucks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0"/>
        <v>42499.659722222219</v>
      </c>
      <c r="K2567">
        <v>1457710589</v>
      </c>
      <c r="L2567" s="9">
        <f t="shared" si="24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12">
        <f t="shared" si="242"/>
        <v>1</v>
      </c>
      <c r="R2567">
        <f t="shared" si="243"/>
        <v>50</v>
      </c>
      <c r="S2567" t="str">
        <f t="shared" si="244"/>
        <v>food</v>
      </c>
      <c r="T2567" s="3" t="str">
        <f t="shared" si="245"/>
        <v>food trucks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0"/>
        <v>41872.772546296292</v>
      </c>
      <c r="K2568">
        <v>1406071948</v>
      </c>
      <c r="L2568" s="9">
        <f t="shared" si="24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12">
        <f t="shared" si="242"/>
        <v>0</v>
      </c>
      <c r="R2568">
        <f t="shared" si="243"/>
        <v>50</v>
      </c>
      <c r="S2568" t="str">
        <f t="shared" si="244"/>
        <v>food</v>
      </c>
      <c r="T2568" s="3" t="str">
        <f t="shared" si="245"/>
        <v>food trucks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0"/>
        <v>42117.670578703699</v>
      </c>
      <c r="K2569">
        <v>1427231138</v>
      </c>
      <c r="L2569" s="9">
        <f t="shared" si="24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12">
        <f t="shared" si="242"/>
        <v>0</v>
      </c>
      <c r="R2569">
        <f t="shared" si="243"/>
        <v>60</v>
      </c>
      <c r="S2569" t="str">
        <f t="shared" si="244"/>
        <v>food</v>
      </c>
      <c r="T2569" s="3" t="str">
        <f t="shared" si="245"/>
        <v>food trucks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0"/>
        <v>42614.45826388889</v>
      </c>
      <c r="K2570">
        <v>1470153594</v>
      </c>
      <c r="L2570" s="9">
        <f t="shared" si="24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12">
        <f t="shared" si="242"/>
        <v>1</v>
      </c>
      <c r="R2570">
        <f t="shared" si="243"/>
        <v>85</v>
      </c>
      <c r="S2570" t="str">
        <f t="shared" si="244"/>
        <v>food</v>
      </c>
      <c r="T2570" s="3" t="str">
        <f t="shared" si="245"/>
        <v>food trucks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0"/>
        <v>42263.897129629629</v>
      </c>
      <c r="K2571">
        <v>1439865112</v>
      </c>
      <c r="L2571" s="9">
        <f t="shared" si="24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12">
        <f t="shared" si="242"/>
        <v>2</v>
      </c>
      <c r="R2571">
        <f t="shared" si="243"/>
        <v>97.5</v>
      </c>
      <c r="S2571" t="str">
        <f t="shared" si="244"/>
        <v>food</v>
      </c>
      <c r="T2571" s="3" t="str">
        <f t="shared" si="245"/>
        <v>food trucks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0"/>
        <v>42774.694849537038</v>
      </c>
      <c r="K2572">
        <v>1483998035</v>
      </c>
      <c r="L2572" s="9">
        <f t="shared" si="24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12">
        <f t="shared" si="242"/>
        <v>1</v>
      </c>
      <c r="R2572">
        <f t="shared" si="243"/>
        <v>102</v>
      </c>
      <c r="S2572" t="str">
        <f t="shared" si="244"/>
        <v>food</v>
      </c>
      <c r="T2572" s="3" t="str">
        <f t="shared" si="245"/>
        <v>food trucks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0"/>
        <v>42509.133344907408</v>
      </c>
      <c r="K2573">
        <v>1458461521</v>
      </c>
      <c r="L2573" s="9">
        <f t="shared" si="24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12">
        <f t="shared" si="242"/>
        <v>0</v>
      </c>
      <c r="R2573">
        <f t="shared" si="243"/>
        <v>154.5</v>
      </c>
      <c r="S2573" t="str">
        <f t="shared" si="244"/>
        <v>food</v>
      </c>
      <c r="T2573" s="3" t="str">
        <f t="shared" si="245"/>
        <v>food trucks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0"/>
        <v>42106.911076388882</v>
      </c>
      <c r="K2574">
        <v>1426301517</v>
      </c>
      <c r="L2574" s="9">
        <f t="shared" si="24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12">
        <f t="shared" si="242"/>
        <v>0</v>
      </c>
      <c r="R2574">
        <f t="shared" si="243"/>
        <v>125</v>
      </c>
      <c r="S2574" t="str">
        <f t="shared" si="244"/>
        <v>food</v>
      </c>
      <c r="T2574" s="3" t="str">
        <f t="shared" si="245"/>
        <v>food trucks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0"/>
        <v>41874.383668981478</v>
      </c>
      <c r="K2575">
        <v>1404915149</v>
      </c>
      <c r="L2575" s="9">
        <f t="shared" si="24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12">
        <f t="shared" si="242"/>
        <v>0</v>
      </c>
      <c r="R2575">
        <f t="shared" si="243"/>
        <v>0</v>
      </c>
      <c r="S2575" t="str">
        <f t="shared" si="244"/>
        <v>food</v>
      </c>
      <c r="T2575" s="3" t="str">
        <f t="shared" si="245"/>
        <v>food trucks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0"/>
        <v>42508.617418981477</v>
      </c>
      <c r="K2576">
        <v>1461786545</v>
      </c>
      <c r="L2576" s="9">
        <f t="shared" si="24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12">
        <f t="shared" si="242"/>
        <v>0</v>
      </c>
      <c r="R2576">
        <f t="shared" si="243"/>
        <v>0</v>
      </c>
      <c r="S2576" t="str">
        <f t="shared" si="244"/>
        <v>food</v>
      </c>
      <c r="T2576" s="3" t="str">
        <f t="shared" si="245"/>
        <v>food trucks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0"/>
        <v>42015.900393518517</v>
      </c>
      <c r="K2577">
        <v>1418438194</v>
      </c>
      <c r="L2577" s="9">
        <f t="shared" si="24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12">
        <f t="shared" si="242"/>
        <v>0</v>
      </c>
      <c r="R2577">
        <f t="shared" si="243"/>
        <v>0</v>
      </c>
      <c r="S2577" t="str">
        <f t="shared" si="244"/>
        <v>food</v>
      </c>
      <c r="T2577" s="3" t="str">
        <f t="shared" si="245"/>
        <v>food trucks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0"/>
        <v>42104.759803240733</v>
      </c>
      <c r="K2578">
        <v>1424823247</v>
      </c>
      <c r="L2578" s="9">
        <f t="shared" si="24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12">
        <f t="shared" si="242"/>
        <v>0</v>
      </c>
      <c r="R2578">
        <f t="shared" si="243"/>
        <v>0</v>
      </c>
      <c r="S2578" t="str">
        <f t="shared" si="244"/>
        <v>food</v>
      </c>
      <c r="T2578" s="3" t="str">
        <f t="shared" si="245"/>
        <v>food trucks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0"/>
        <v>41855.612233796295</v>
      </c>
      <c r="K2579">
        <v>1405021297</v>
      </c>
      <c r="L2579" s="9">
        <f t="shared" si="24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12">
        <f t="shared" si="242"/>
        <v>0</v>
      </c>
      <c r="R2579">
        <f t="shared" si="243"/>
        <v>0</v>
      </c>
      <c r="S2579" t="str">
        <f t="shared" si="244"/>
        <v>food</v>
      </c>
      <c r="T2579" s="3" t="str">
        <f t="shared" si="245"/>
        <v>food trucks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0"/>
        <v>42286.499999999993</v>
      </c>
      <c r="K2580">
        <v>1440203579</v>
      </c>
      <c r="L2580" s="9">
        <f t="shared" si="24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12">
        <f t="shared" si="242"/>
        <v>0</v>
      </c>
      <c r="R2580">
        <f t="shared" si="243"/>
        <v>0</v>
      </c>
      <c r="S2580" t="str">
        <f t="shared" si="244"/>
        <v>food</v>
      </c>
      <c r="T2580" s="3" t="str">
        <f t="shared" si="245"/>
        <v>food trucks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0"/>
        <v>41897.621562499997</v>
      </c>
      <c r="K2581">
        <v>1405626903</v>
      </c>
      <c r="L2581" s="9">
        <f t="shared" si="24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12">
        <f t="shared" si="242"/>
        <v>0</v>
      </c>
      <c r="R2581">
        <f t="shared" si="243"/>
        <v>138.5</v>
      </c>
      <c r="S2581" t="str">
        <f t="shared" si="244"/>
        <v>food</v>
      </c>
      <c r="T2581" s="3" t="str">
        <f t="shared" si="245"/>
        <v>food trucks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0"/>
        <v>42139.916666666664</v>
      </c>
      <c r="K2582">
        <v>1429170603</v>
      </c>
      <c r="L2582" s="9">
        <f t="shared" si="24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12">
        <f t="shared" si="242"/>
        <v>1</v>
      </c>
      <c r="R2582">
        <f t="shared" si="243"/>
        <v>164</v>
      </c>
      <c r="S2582" t="str">
        <f t="shared" si="244"/>
        <v>food</v>
      </c>
      <c r="T2582" s="3" t="str">
        <f t="shared" si="245"/>
        <v>food trucks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0"/>
        <v>42324.461782407401</v>
      </c>
      <c r="K2583">
        <v>1445094298</v>
      </c>
      <c r="L2583" s="9">
        <f t="shared" si="24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12">
        <f t="shared" si="242"/>
        <v>11</v>
      </c>
      <c r="R2583">
        <f t="shared" si="243"/>
        <v>290.5</v>
      </c>
      <c r="S2583" t="str">
        <f t="shared" si="244"/>
        <v>food</v>
      </c>
      <c r="T2583" s="3" t="str">
        <f t="shared" si="245"/>
        <v>food trucks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0"/>
        <v>42672.780486111107</v>
      </c>
      <c r="K2584">
        <v>1475192634</v>
      </c>
      <c r="L2584" s="9">
        <f t="shared" si="24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12">
        <f t="shared" si="242"/>
        <v>0</v>
      </c>
      <c r="R2584">
        <f t="shared" si="243"/>
        <v>265.5</v>
      </c>
      <c r="S2584" t="str">
        <f t="shared" si="244"/>
        <v>food</v>
      </c>
      <c r="T2584" s="3" t="str">
        <f t="shared" si="245"/>
        <v>food trucks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0"/>
        <v>42079.519444444442</v>
      </c>
      <c r="K2585">
        <v>1421346480</v>
      </c>
      <c r="L2585" s="9">
        <f t="shared" si="24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12">
        <f t="shared" si="242"/>
        <v>1</v>
      </c>
      <c r="R2585">
        <f t="shared" si="243"/>
        <v>3</v>
      </c>
      <c r="S2585" t="str">
        <f t="shared" si="244"/>
        <v>food</v>
      </c>
      <c r="T2585" s="3" t="str">
        <f t="shared" si="245"/>
        <v>food trucks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0"/>
        <v>42169.964918981474</v>
      </c>
      <c r="K2586">
        <v>1431749369</v>
      </c>
      <c r="L2586" s="9">
        <f t="shared" si="24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12">
        <f t="shared" si="242"/>
        <v>0</v>
      </c>
      <c r="R2586">
        <f t="shared" si="243"/>
        <v>2.5</v>
      </c>
      <c r="S2586" t="str">
        <f t="shared" si="244"/>
        <v>food</v>
      </c>
      <c r="T2586" s="3" t="str">
        <f t="shared" si="245"/>
        <v>food trucks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0"/>
        <v>41825.754999999997</v>
      </c>
      <c r="K2587">
        <v>1402009632</v>
      </c>
      <c r="L2587" s="9">
        <f t="shared" si="24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12">
        <f t="shared" si="242"/>
        <v>0</v>
      </c>
      <c r="R2587">
        <f t="shared" si="243"/>
        <v>25</v>
      </c>
      <c r="S2587" t="str">
        <f t="shared" si="244"/>
        <v>food</v>
      </c>
      <c r="T2587" s="3" t="str">
        <f t="shared" si="245"/>
        <v>food trucks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0"/>
        <v>42363.121944444443</v>
      </c>
      <c r="K2588">
        <v>1448438136</v>
      </c>
      <c r="L2588" s="9">
        <f t="shared" si="24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12">
        <f t="shared" si="242"/>
        <v>0</v>
      </c>
      <c r="R2588">
        <f t="shared" si="243"/>
        <v>27.5</v>
      </c>
      <c r="S2588" t="str">
        <f t="shared" si="244"/>
        <v>food</v>
      </c>
      <c r="T2588" s="3" t="str">
        <f t="shared" si="245"/>
        <v>food trucks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0"/>
        <v>42368.467048611106</v>
      </c>
      <c r="K2589">
        <v>1448899953</v>
      </c>
      <c r="L2589" s="9">
    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12">
        <f t="shared" si="242"/>
        <v>2</v>
      </c>
      <c r="R2589">
        <f t="shared" si="243"/>
        <v>611</v>
      </c>
      <c r="S2589" t="str">
        <f t="shared" si="244"/>
        <v>food</v>
      </c>
      <c r="T2589" s="3" t="str">
        <f t="shared" si="245"/>
        <v>food trucks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0"/>
        <v>42094.343055555553</v>
      </c>
      <c r="K2590">
        <v>1423325626</v>
      </c>
      <c r="L2590" s="9">
        <f t="shared" si="24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12">
        <f t="shared" si="242"/>
        <v>4</v>
      </c>
      <c r="R2590">
        <f t="shared" si="243"/>
        <v>725</v>
      </c>
      <c r="S2590" t="str">
        <f t="shared" si="244"/>
        <v>food</v>
      </c>
      <c r="T2590" s="3" t="str">
        <f t="shared" si="245"/>
        <v>food trucks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0"/>
        <v>42452.286192129628</v>
      </c>
      <c r="K2591">
        <v>1456145527</v>
      </c>
      <c r="L2591" s="9">
        <f t="shared" si="24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12">
        <f t="shared" si="242"/>
        <v>0</v>
      </c>
      <c r="R2591">
        <f t="shared" si="243"/>
        <v>119</v>
      </c>
      <c r="S2591" t="str">
        <f t="shared" si="244"/>
        <v>food</v>
      </c>
      <c r="T2591" s="3" t="str">
        <f t="shared" si="245"/>
        <v>food trucks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0"/>
        <v>42395.380752314813</v>
      </c>
      <c r="K2592">
        <v>1453212497</v>
      </c>
      <c r="L2592" s="9">
        <f t="shared" si="24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12">
        <f t="shared" si="242"/>
        <v>0</v>
      </c>
      <c r="R2592">
        <f t="shared" si="243"/>
        <v>2.5</v>
      </c>
      <c r="S2592" t="str">
        <f t="shared" si="244"/>
        <v>food</v>
      </c>
      <c r="T2592" s="3" t="str">
        <f t="shared" si="245"/>
        <v>food trucks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0"/>
        <v>42442.656527777777</v>
      </c>
      <c r="K2593">
        <v>1452721524</v>
      </c>
      <c r="L2593" s="9">
        <f t="shared" si="24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12">
        <f t="shared" si="242"/>
        <v>2</v>
      </c>
      <c r="R2593">
        <f t="shared" si="243"/>
        <v>13</v>
      </c>
      <c r="S2593" t="str">
        <f t="shared" si="244"/>
        <v>food</v>
      </c>
      <c r="T2593" s="3" t="str">
        <f t="shared" si="245"/>
        <v>food trucks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0"/>
        <v>41917.592835648145</v>
      </c>
      <c r="K2594">
        <v>1409944421</v>
      </c>
      <c r="L2594" s="9">
        <f t="shared" si="24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12">
        <f t="shared" si="242"/>
        <v>0</v>
      </c>
      <c r="R2594">
        <f t="shared" si="243"/>
        <v>38</v>
      </c>
      <c r="S2594" t="str">
        <f t="shared" si="244"/>
        <v>food</v>
      </c>
      <c r="T2594" s="3" t="str">
        <f t="shared" si="245"/>
        <v>food trucks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0"/>
        <v>42119.636874999997</v>
      </c>
      <c r="K2595">
        <v>1427401026</v>
      </c>
      <c r="L2595" s="9">
        <f t="shared" si="24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12">
        <f t="shared" si="242"/>
        <v>0</v>
      </c>
      <c r="R2595">
        <f t="shared" si="243"/>
        <v>25</v>
      </c>
      <c r="S2595" t="str">
        <f t="shared" si="244"/>
        <v>food</v>
      </c>
      <c r="T2595" s="3" t="str">
        <f t="shared" si="245"/>
        <v>food trucks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0"/>
        <v>41858.759583333333</v>
      </c>
      <c r="K2596">
        <v>1404861228</v>
      </c>
      <c r="L2596" s="9">
        <f t="shared" si="24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12">
        <f t="shared" si="242"/>
        <v>0</v>
      </c>
      <c r="R2596">
        <f t="shared" si="243"/>
        <v>0.5</v>
      </c>
      <c r="S2596" t="str">
        <f t="shared" si="244"/>
        <v>food</v>
      </c>
      <c r="T2596" s="3" t="str">
        <f t="shared" si="245"/>
        <v>food trucks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0"/>
        <v>42790.035879629628</v>
      </c>
      <c r="K2597">
        <v>1485323500</v>
      </c>
      <c r="L2597" s="9">
        <f t="shared" si="24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12">
        <f t="shared" si="242"/>
        <v>12</v>
      </c>
      <c r="R2597">
        <f t="shared" si="243"/>
        <v>913</v>
      </c>
      <c r="S2597" t="str">
        <f t="shared" si="244"/>
        <v>food</v>
      </c>
      <c r="T2597" s="3" t="str">
        <f t="shared" si="245"/>
        <v>food trucks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0"/>
        <v>41858.45612268518</v>
      </c>
      <c r="K2598">
        <v>1404835009</v>
      </c>
      <c r="L2598" s="9">
        <f t="shared" si="24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12">
        <f t="shared" si="242"/>
        <v>24</v>
      </c>
      <c r="R2598">
        <f t="shared" si="243"/>
        <v>5040.5</v>
      </c>
      <c r="S2598" t="str">
        <f t="shared" si="244"/>
        <v>food</v>
      </c>
      <c r="T2598" s="3" t="str">
        <f t="shared" si="245"/>
        <v>food trucks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0"/>
        <v>42540.133298611108</v>
      </c>
      <c r="K2599">
        <v>1463731917</v>
      </c>
      <c r="L2599" s="9">
        <f t="shared" si="24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12">
        <f t="shared" si="242"/>
        <v>6</v>
      </c>
      <c r="R2599">
        <f t="shared" si="243"/>
        <v>4170.5</v>
      </c>
      <c r="S2599" t="str">
        <f t="shared" si="244"/>
        <v>food</v>
      </c>
      <c r="T2599" s="3" t="str">
        <f t="shared" si="245"/>
        <v>food trucks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0"/>
        <v>42270.631956018515</v>
      </c>
      <c r="K2600">
        <v>1440447001</v>
      </c>
      <c r="L2600" s="9">
        <f t="shared" si="24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12">
        <f t="shared" si="242"/>
        <v>39</v>
      </c>
      <c r="R2600">
        <f t="shared" si="243"/>
        <v>627.5</v>
      </c>
      <c r="S2600" t="str">
        <f t="shared" si="244"/>
        <v>food</v>
      </c>
      <c r="T2600" s="3" t="str">
        <f t="shared" si="245"/>
        <v>food trucks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0"/>
        <v>41854.545682870368</v>
      </c>
      <c r="K2601">
        <v>1403201147</v>
      </c>
      <c r="L2601" s="9">
        <f t="shared" si="24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12">
        <f t="shared" si="242"/>
        <v>1</v>
      </c>
      <c r="R2601">
        <f t="shared" si="243"/>
        <v>630</v>
      </c>
      <c r="S2601" t="str">
        <f t="shared" si="244"/>
        <v>food</v>
      </c>
      <c r="T2601" s="3" t="str">
        <f t="shared" si="245"/>
        <v>food trucks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0"/>
        <v>42454.650462962956</v>
      </c>
      <c r="K2602">
        <v>1453757800</v>
      </c>
      <c r="L2602" s="9">
        <f t="shared" si="24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12">
        <f t="shared" si="242"/>
        <v>7</v>
      </c>
      <c r="R2602">
        <f t="shared" si="243"/>
        <v>1778</v>
      </c>
      <c r="S2602" t="str">
        <f t="shared" si="244"/>
        <v>food</v>
      </c>
      <c r="T2602" s="3" t="str">
        <f t="shared" si="245"/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0"/>
        <v>41164.957638888889</v>
      </c>
      <c r="K2603">
        <v>1346276349</v>
      </c>
      <c r="L2603" s="9">
        <f t="shared" si="24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12">
        <f t="shared" si="242"/>
        <v>661</v>
      </c>
      <c r="R2603">
        <f t="shared" si="243"/>
        <v>3386.5</v>
      </c>
      <c r="S2603" t="str">
        <f t="shared" si="244"/>
        <v>technology</v>
      </c>
      <c r="T2603" s="3" t="str">
        <f t="shared" si="245"/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0"/>
        <v>41955.680555555555</v>
      </c>
      <c r="K2604">
        <v>1412358968</v>
      </c>
      <c r="L2604" s="9">
        <f t="shared" si="24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12">
        <f t="shared" si="242"/>
        <v>326</v>
      </c>
      <c r="R2604">
        <f t="shared" si="243"/>
        <v>21219</v>
      </c>
      <c r="S2604" t="str">
        <f t="shared" si="244"/>
        <v>technology</v>
      </c>
      <c r="T2604" s="3" t="str">
        <f t="shared" si="245"/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0"/>
        <v>41631.704328703701</v>
      </c>
      <c r="K2605">
        <v>1386626054</v>
      </c>
      <c r="L2605" s="9">
        <f t="shared" si="24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12">
        <f t="shared" si="242"/>
        <v>101</v>
      </c>
      <c r="R2605">
        <f t="shared" si="243"/>
        <v>20453.5</v>
      </c>
      <c r="S2605" t="str">
        <f t="shared" si="244"/>
        <v>technology</v>
      </c>
      <c r="T2605" s="3" t="str">
        <f t="shared" si="245"/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0"/>
        <v>41027.842858796292</v>
      </c>
      <c r="K2606">
        <v>1333070023</v>
      </c>
      <c r="L2606" s="9">
        <f t="shared" si="24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12">
        <f t="shared" si="242"/>
        <v>104</v>
      </c>
      <c r="R2606">
        <f t="shared" si="243"/>
        <v>11309.8</v>
      </c>
      <c r="S2606" t="str">
        <f t="shared" si="244"/>
        <v>technology</v>
      </c>
      <c r="T2606" s="3" t="str">
        <f t="shared" si="245"/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0"/>
        <v>42538.33321759259</v>
      </c>
      <c r="K2607">
        <v>1463576390</v>
      </c>
      <c r="L2607" s="9">
        <f t="shared" si="24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12">
        <f t="shared" si="242"/>
        <v>107</v>
      </c>
      <c r="R2607">
        <f t="shared" si="243"/>
        <v>64132.585000000006</v>
      </c>
      <c r="S2607" t="str">
        <f t="shared" si="244"/>
        <v>technology</v>
      </c>
      <c r="T2607" s="3" t="str">
        <f t="shared" si="245"/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0"/>
        <v>41758.504421296289</v>
      </c>
      <c r="K2608">
        <v>1396026382</v>
      </c>
      <c r="L2608" s="9">
        <f t="shared" si="24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12">
        <f t="shared" si="242"/>
        <v>110</v>
      </c>
      <c r="R2608">
        <f t="shared" si="243"/>
        <v>59763.785000000003</v>
      </c>
      <c r="S2608" t="str">
        <f t="shared" si="244"/>
        <v>technology</v>
      </c>
      <c r="T2608" s="3" t="str">
        <f t="shared" si="245"/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0"/>
        <v>42227.874999999993</v>
      </c>
      <c r="K2609">
        <v>1435611572</v>
      </c>
      <c r="L2609" s="9">
        <f t="shared" si="24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12">
        <f t="shared" si="242"/>
        <v>408</v>
      </c>
      <c r="R2609">
        <f t="shared" si="243"/>
        <v>22361</v>
      </c>
      <c r="S2609" t="str">
        <f t="shared" si="244"/>
        <v>technology</v>
      </c>
      <c r="T2609" s="3" t="str">
        <f t="shared" si="245"/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0"/>
        <v>42808.791666666664</v>
      </c>
      <c r="K2610">
        <v>1485976468</v>
      </c>
      <c r="L2610" s="9">
        <f t="shared" si="24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12">
        <f t="shared" si="242"/>
        <v>224</v>
      </c>
      <c r="R2610">
        <f t="shared" si="243"/>
        <v>25265</v>
      </c>
      <c r="S2610" t="str">
        <f t="shared" si="244"/>
        <v>technology</v>
      </c>
      <c r="T2610" s="3" t="str">
        <f t="shared" si="245"/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0"/>
        <v>41105.02952546296</v>
      </c>
      <c r="K2611">
        <v>1339738951</v>
      </c>
      <c r="L2611" s="9">
        <f t="shared" si="24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12">
        <f t="shared" si="242"/>
        <v>304</v>
      </c>
      <c r="R2611">
        <f t="shared" si="243"/>
        <v>62122.195</v>
      </c>
      <c r="S2611" t="str">
        <f t="shared" si="244"/>
        <v>technology</v>
      </c>
      <c r="T2611" s="3" t="str">
        <f t="shared" si="245"/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0"/>
        <v>42604.082638888889</v>
      </c>
      <c r="K2612">
        <v>1468444125</v>
      </c>
      <c r="L2612" s="9">
        <f t="shared" si="24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12">
        <f t="shared" si="242"/>
        <v>141</v>
      </c>
      <c r="R2612">
        <f t="shared" si="243"/>
        <v>69251.524999999994</v>
      </c>
      <c r="S2612" t="str">
        <f t="shared" si="244"/>
        <v>technology</v>
      </c>
      <c r="T2612" s="3" t="str">
        <f t="shared" si="245"/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0"/>
        <v>42737.749305555553</v>
      </c>
      <c r="K2613">
        <v>1480493014</v>
      </c>
      <c r="L2613" s="9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12">
        <f t="shared" si="242"/>
        <v>2791</v>
      </c>
      <c r="R2613">
        <f t="shared" si="243"/>
        <v>169571.33</v>
      </c>
      <c r="S2613" t="str">
        <f t="shared" si="244"/>
        <v>technology</v>
      </c>
      <c r="T2613" s="3" t="str">
        <f t="shared" si="245"/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0"/>
        <v>42012.934837962959</v>
      </c>
      <c r="K2614">
        <v>1418095570</v>
      </c>
      <c r="L2614" s="9">
        <f t="shared" si="24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12">
        <f t="shared" si="242"/>
        <v>172</v>
      </c>
      <c r="R2614">
        <f t="shared" si="243"/>
        <v>162073.065</v>
      </c>
      <c r="S2614" t="str">
        <f t="shared" si="244"/>
        <v>technology</v>
      </c>
      <c r="T2614" s="3" t="str">
        <f t="shared" si="245"/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0"/>
        <v>41173.609884259255</v>
      </c>
      <c r="K2615">
        <v>1345664294</v>
      </c>
      <c r="L2615" s="9">
        <f t="shared" si="24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12">
        <f t="shared" si="242"/>
        <v>101</v>
      </c>
      <c r="R2615">
        <f t="shared" si="243"/>
        <v>12376.065000000001</v>
      </c>
      <c r="S2615" t="str">
        <f t="shared" si="244"/>
        <v>technology</v>
      </c>
      <c r="T2615" s="3" t="str">
        <f t="shared" si="245"/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0"/>
        <v>41759</v>
      </c>
      <c r="K2616">
        <v>1396371612</v>
      </c>
      <c r="L2616" s="9">
        <f t="shared" si="24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12">
        <f t="shared" si="242"/>
        <v>102</v>
      </c>
      <c r="R2616">
        <f t="shared" si="243"/>
        <v>9143</v>
      </c>
      <c r="S2616" t="str">
        <f t="shared" si="244"/>
        <v>technology</v>
      </c>
      <c r="T2616" s="3" t="str">
        <f t="shared" si="245"/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0"/>
        <v>42490.291666666664</v>
      </c>
      <c r="K2617">
        <v>1458820564</v>
      </c>
      <c r="L2617" s="9">
        <f t="shared" si="24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12">
        <f t="shared" si="242"/>
        <v>170</v>
      </c>
      <c r="R2617">
        <f t="shared" si="243"/>
        <v>7053.5</v>
      </c>
      <c r="S2617" t="str">
        <f t="shared" si="244"/>
        <v>technology</v>
      </c>
      <c r="T2617" s="3" t="str">
        <f t="shared" si="245"/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0"/>
        <v>42241.786215277774</v>
      </c>
      <c r="K2618">
        <v>1437954729</v>
      </c>
      <c r="L2618" s="9">
        <f t="shared" si="24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12">
        <f t="shared" si="242"/>
        <v>115</v>
      </c>
      <c r="R2618">
        <f t="shared" si="243"/>
        <v>16015.25</v>
      </c>
      <c r="S2618" t="str">
        <f t="shared" si="244"/>
        <v>technology</v>
      </c>
      <c r="T2618" s="3" t="str">
        <f t="shared" si="245"/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0"/>
        <v>41932.666099537033</v>
      </c>
      <c r="K2619">
        <v>1411246751</v>
      </c>
      <c r="L2619" s="9">
        <f t="shared" si="24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12">
        <f t="shared" si="242"/>
        <v>878</v>
      </c>
      <c r="R2619">
        <f t="shared" si="243"/>
        <v>16510.75</v>
      </c>
      <c r="S2619" t="str">
        <f t="shared" si="244"/>
        <v>technology</v>
      </c>
      <c r="T2619" s="3" t="str">
        <f t="shared" si="245"/>
        <v>space exploration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0"/>
        <v>42339.625706018516</v>
      </c>
      <c r="K2620">
        <v>1443812461</v>
      </c>
      <c r="L2620" s="9">
        <f t="shared" si="24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12">
        <f t="shared" si="242"/>
        <v>105</v>
      </c>
      <c r="R2620">
        <f t="shared" si="243"/>
        <v>10098</v>
      </c>
      <c r="S2620" t="str">
        <f t="shared" si="244"/>
        <v>technology</v>
      </c>
      <c r="T2620" s="3" t="str">
        <f t="shared" si="245"/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0"/>
        <v>42300.249999999993</v>
      </c>
      <c r="K2621">
        <v>1443302004</v>
      </c>
      <c r="L2621" s="9">
        <f t="shared" si="24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12">
        <f t="shared" si="242"/>
        <v>188</v>
      </c>
      <c r="R2621">
        <f t="shared" si="243"/>
        <v>8846</v>
      </c>
      <c r="S2621" t="str">
        <f t="shared" si="244"/>
        <v>technology</v>
      </c>
      <c r="T2621" s="3" t="str">
        <f t="shared" si="245"/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0"/>
        <v>42287.833333333336</v>
      </c>
      <c r="K2622">
        <v>1441339242</v>
      </c>
      <c r="L2622" s="9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12">
        <f t="shared" si="242"/>
        <v>144</v>
      </c>
      <c r="R2622">
        <f t="shared" si="243"/>
        <v>47629</v>
      </c>
      <c r="S2622" t="str">
        <f t="shared" si="244"/>
        <v>technology</v>
      </c>
      <c r="T2622" s="3" t="str">
        <f t="shared" si="245"/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0"/>
        <v>42145.539212962962</v>
      </c>
      <c r="K2623">
        <v>1429638988</v>
      </c>
      <c r="L2623" s="9">
        <f t="shared" si="24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12">
        <f t="shared" si="242"/>
        <v>146</v>
      </c>
      <c r="R2623">
        <f t="shared" si="243"/>
        <v>57628</v>
      </c>
      <c r="S2623" t="str">
        <f t="shared" si="244"/>
        <v>technology</v>
      </c>
      <c r="T2623" s="3" t="str">
        <f t="shared" si="245"/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0"/>
        <v>42734.534907407404</v>
      </c>
      <c r="K2624">
        <v>1479232216</v>
      </c>
      <c r="L2624" s="9">
        <f t="shared" si="24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12">
        <f t="shared" si="242"/>
        <v>131</v>
      </c>
      <c r="R2624">
        <f t="shared" si="243"/>
        <v>11924.88</v>
      </c>
      <c r="S2624" t="str">
        <f t="shared" si="244"/>
        <v>technology</v>
      </c>
      <c r="T2624" s="3" t="str">
        <f t="shared" si="245"/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0"/>
        <v>42706.048217592594</v>
      </c>
      <c r="K2625">
        <v>1479449366</v>
      </c>
      <c r="L2625" s="9">
        <f t="shared" si="24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12">
        <f t="shared" si="242"/>
        <v>114</v>
      </c>
      <c r="R2625">
        <f t="shared" si="243"/>
        <v>2123.88</v>
      </c>
      <c r="S2625" t="str">
        <f t="shared" si="244"/>
        <v>technology</v>
      </c>
      <c r="T2625" s="3" t="str">
        <f t="shared" si="245"/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0"/>
        <v>41165.213217592587</v>
      </c>
      <c r="K2626">
        <v>1345716422</v>
      </c>
      <c r="L2626" s="9">
        <f t="shared" si="24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12">
        <f t="shared" si="242"/>
        <v>1379</v>
      </c>
      <c r="R2626">
        <f t="shared" si="243"/>
        <v>56316.824999999997</v>
      </c>
      <c r="S2626" t="str">
        <f t="shared" si="244"/>
        <v>technology</v>
      </c>
      <c r="T2626" s="3" t="str">
        <f t="shared" si="245"/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6">(I2627/86400)+25569+(-5/24)</f>
        <v>42683.643611111103</v>
      </c>
      <c r="K2627">
        <v>1476559608</v>
      </c>
      <c r="L2627" s="9">
        <f t="shared" ref="L2627:L2690" si="24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12">
        <f t="shared" ref="Q2627:Q2690" si="248">ROUND(E2627/D2627*100,0)</f>
        <v>956</v>
      </c>
      <c r="R2627">
        <f t="shared" ref="R2627:R2690" si="249">AVERAGE(E2626:E2627)</f>
        <v>55893.824999999997</v>
      </c>
      <c r="S2627" t="str">
        <f t="shared" ref="S2627:S2690" si="250">LEFT(P2627,FIND("/",P2627)-1)</f>
        <v>technology</v>
      </c>
      <c r="T2627" s="3" t="str">
        <f t="shared" ref="T2627:T2690" si="251">RIGHT(P2627,LEN(P2627)-FIND("/",P2627))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6"/>
        <v>42158.41978009259</v>
      </c>
      <c r="K2628">
        <v>1430751869</v>
      </c>
      <c r="L2628" s="9">
        <f t="shared" si="24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12">
        <f t="shared" si="248"/>
        <v>112</v>
      </c>
      <c r="R2628">
        <f t="shared" si="249"/>
        <v>2117</v>
      </c>
      <c r="S2628" t="str">
        <f t="shared" si="250"/>
        <v>technology</v>
      </c>
      <c r="T2628" s="3" t="str">
        <f t="shared" si="251"/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6"/>
        <v>42334.662743055553</v>
      </c>
      <c r="K2629">
        <v>1445975661</v>
      </c>
      <c r="L2629" s="9">
        <f t="shared" si="24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12">
        <f t="shared" si="248"/>
        <v>647</v>
      </c>
      <c r="R2629">
        <f t="shared" si="249"/>
        <v>1885</v>
      </c>
      <c r="S2629" t="str">
        <f t="shared" si="250"/>
        <v>technology</v>
      </c>
      <c r="T2629" s="3" t="str">
        <f t="shared" si="251"/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6"/>
        <v>41973.757719907408</v>
      </c>
      <c r="K2630">
        <v>1415661067</v>
      </c>
      <c r="L2630" s="9">
        <f t="shared" si="24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12">
        <f t="shared" si="248"/>
        <v>110</v>
      </c>
      <c r="R2630">
        <f t="shared" si="249"/>
        <v>948</v>
      </c>
      <c r="S2630" t="str">
        <f t="shared" si="250"/>
        <v>technology</v>
      </c>
      <c r="T2630" s="3" t="str">
        <f t="shared" si="251"/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6"/>
        <v>42138.330115740733</v>
      </c>
      <c r="K2631">
        <v>1429016122</v>
      </c>
      <c r="L2631" s="9">
        <f t="shared" si="24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12">
        <f t="shared" si="248"/>
        <v>128</v>
      </c>
      <c r="R2631">
        <f t="shared" si="249"/>
        <v>3656.5</v>
      </c>
      <c r="S2631" t="str">
        <f t="shared" si="250"/>
        <v>technology</v>
      </c>
      <c r="T2631" s="3" t="str">
        <f t="shared" si="251"/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6"/>
        <v>42551.208333333336</v>
      </c>
      <c r="K2632">
        <v>1464921112</v>
      </c>
      <c r="L2632" s="9">
        <f t="shared" si="24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12">
        <f t="shared" si="248"/>
        <v>158</v>
      </c>
      <c r="R2632">
        <f t="shared" si="249"/>
        <v>4772.5</v>
      </c>
      <c r="S2632" t="str">
        <f t="shared" si="250"/>
        <v>technology</v>
      </c>
      <c r="T2632" s="3" t="str">
        <f t="shared" si="251"/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6"/>
        <v>42245.960960648146</v>
      </c>
      <c r="K2633">
        <v>1438488227</v>
      </c>
      <c r="L2633" s="9">
        <f t="shared" si="24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12">
        <f t="shared" si="248"/>
        <v>115</v>
      </c>
      <c r="R2633">
        <f t="shared" si="249"/>
        <v>13045.525</v>
      </c>
      <c r="S2633" t="str">
        <f t="shared" si="250"/>
        <v>technology</v>
      </c>
      <c r="T2633" s="3" t="str">
        <f t="shared" si="251"/>
        <v>space exploration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6"/>
        <v>42518.853460648148</v>
      </c>
      <c r="K2634">
        <v>1462325339</v>
      </c>
      <c r="L2634" s="9">
        <f t="shared" si="24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12">
        <f t="shared" si="248"/>
        <v>137</v>
      </c>
      <c r="R2634">
        <f t="shared" si="249"/>
        <v>12199.525</v>
      </c>
      <c r="S2634" t="str">
        <f t="shared" si="250"/>
        <v>technology</v>
      </c>
      <c r="T2634" s="3" t="str">
        <f t="shared" si="251"/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6"/>
        <v>41697.75</v>
      </c>
      <c r="K2635">
        <v>1390938332</v>
      </c>
      <c r="L2635" s="9">
        <f t="shared" si="24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12">
        <f t="shared" si="248"/>
        <v>355</v>
      </c>
      <c r="R2635">
        <f t="shared" si="249"/>
        <v>9598.5</v>
      </c>
      <c r="S2635" t="str">
        <f t="shared" si="250"/>
        <v>technology</v>
      </c>
      <c r="T2635" s="3" t="str">
        <f t="shared" si="251"/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6"/>
        <v>42642.448159722218</v>
      </c>
      <c r="K2636">
        <v>1472571921</v>
      </c>
      <c r="L2636" s="9">
        <f t="shared" si="24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12">
        <f t="shared" si="248"/>
        <v>106</v>
      </c>
      <c r="R2636">
        <f t="shared" si="249"/>
        <v>9358.5</v>
      </c>
      <c r="S2636" t="str">
        <f t="shared" si="250"/>
        <v>technology</v>
      </c>
      <c r="T2636" s="3" t="str">
        <f t="shared" si="251"/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6"/>
        <v>42072.700937499998</v>
      </c>
      <c r="K2637">
        <v>1422917361</v>
      </c>
      <c r="L2637" s="9">
        <f t="shared" si="24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12">
        <f t="shared" si="248"/>
        <v>100</v>
      </c>
      <c r="R2637">
        <f t="shared" si="249"/>
        <v>6243</v>
      </c>
      <c r="S2637" t="str">
        <f t="shared" si="250"/>
        <v>technology</v>
      </c>
      <c r="T2637" s="3" t="str">
        <f t="shared" si="251"/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6"/>
        <v>42658.833333333336</v>
      </c>
      <c r="K2638">
        <v>1474641914</v>
      </c>
      <c r="L2638" s="9">
        <f t="shared" si="24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12">
        <f t="shared" si="248"/>
        <v>187</v>
      </c>
      <c r="R2638">
        <f t="shared" si="249"/>
        <v>6686.5</v>
      </c>
      <c r="S2638" t="str">
        <f t="shared" si="250"/>
        <v>technology</v>
      </c>
      <c r="T2638" s="3" t="str">
        <f t="shared" si="251"/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6"/>
        <v>42655.341145833336</v>
      </c>
      <c r="K2639">
        <v>1474895475</v>
      </c>
      <c r="L2639" s="9">
        <f t="shared" si="24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12">
        <f t="shared" si="248"/>
        <v>166</v>
      </c>
      <c r="R2639">
        <f t="shared" si="249"/>
        <v>1352</v>
      </c>
      <c r="S2639" t="str">
        <f t="shared" si="250"/>
        <v>technology</v>
      </c>
      <c r="T2639" s="3" t="str">
        <f t="shared" si="251"/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6"/>
        <v>42019.70480324074</v>
      </c>
      <c r="K2640">
        <v>1418766895</v>
      </c>
      <c r="L2640" s="9">
        <f t="shared" si="24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12">
        <f t="shared" si="248"/>
        <v>102</v>
      </c>
      <c r="R2640">
        <f t="shared" si="249"/>
        <v>592</v>
      </c>
      <c r="S2640" t="str">
        <f t="shared" si="250"/>
        <v>technology</v>
      </c>
      <c r="T2640" s="3" t="str">
        <f t="shared" si="251"/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6"/>
        <v>42054.656805555554</v>
      </c>
      <c r="K2641">
        <v>1421786748</v>
      </c>
      <c r="L2641" s="9">
        <f t="shared" si="24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12">
        <f t="shared" si="248"/>
        <v>164</v>
      </c>
      <c r="R2641">
        <f t="shared" si="249"/>
        <v>422.5</v>
      </c>
      <c r="S2641" t="str">
        <f t="shared" si="250"/>
        <v>technology</v>
      </c>
      <c r="T2641" s="3" t="str">
        <f t="shared" si="251"/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6"/>
        <v>42162.952245370368</v>
      </c>
      <c r="K2642">
        <v>1428551474</v>
      </c>
      <c r="L2642" s="9">
        <f t="shared" si="24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12">
        <f t="shared" si="248"/>
        <v>106</v>
      </c>
      <c r="R2642">
        <f t="shared" si="249"/>
        <v>1831</v>
      </c>
      <c r="S2642" t="str">
        <f t="shared" si="250"/>
        <v>technology</v>
      </c>
      <c r="T2642" s="3" t="str">
        <f t="shared" si="251"/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6"/>
        <v>41897.631249999999</v>
      </c>
      <c r="K2643">
        <v>1409341863</v>
      </c>
      <c r="L2643" s="9">
        <f t="shared" si="24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12">
        <f t="shared" si="248"/>
        <v>1</v>
      </c>
      <c r="R2643">
        <f t="shared" si="249"/>
        <v>1592.5</v>
      </c>
      <c r="S2643" t="str">
        <f t="shared" si="250"/>
        <v>technology</v>
      </c>
      <c r="T2643" s="3" t="str">
        <f t="shared" si="251"/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6"/>
        <v>42566.081249999996</v>
      </c>
      <c r="K2644">
        <v>1465970108</v>
      </c>
      <c r="L2644" s="9">
        <f t="shared" si="24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12">
        <f t="shared" si="248"/>
        <v>0</v>
      </c>
      <c r="R2644">
        <f t="shared" si="249"/>
        <v>7.5</v>
      </c>
      <c r="S2644" t="str">
        <f t="shared" si="250"/>
        <v>technology</v>
      </c>
      <c r="T2644" s="3" t="str">
        <f t="shared" si="251"/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6"/>
        <v>42725.124305555553</v>
      </c>
      <c r="K2645">
        <v>1479218315</v>
      </c>
      <c r="L2645" s="9">
        <f t="shared" si="24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12">
        <f t="shared" si="248"/>
        <v>34</v>
      </c>
      <c r="R2645">
        <f t="shared" si="249"/>
        <v>167798.655</v>
      </c>
      <c r="S2645" t="str">
        <f t="shared" si="250"/>
        <v>technology</v>
      </c>
      <c r="T2645" s="3" t="str">
        <f t="shared" si="251"/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6"/>
        <v>42804.583738425928</v>
      </c>
      <c r="K2646">
        <v>1486580435</v>
      </c>
      <c r="L2646" s="9">
        <f t="shared" si="24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12">
        <f t="shared" si="248"/>
        <v>2</v>
      </c>
      <c r="R2646">
        <f t="shared" si="249"/>
        <v>168825.155</v>
      </c>
      <c r="S2646" t="str">
        <f t="shared" si="250"/>
        <v>technology</v>
      </c>
      <c r="T2646" s="3" t="str">
        <f t="shared" si="251"/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6"/>
        <v>41951.675960648143</v>
      </c>
      <c r="K2647">
        <v>1412885603</v>
      </c>
      <c r="L2647" s="9">
        <f t="shared" si="24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12">
        <f t="shared" si="248"/>
        <v>11</v>
      </c>
      <c r="R2647">
        <f t="shared" si="249"/>
        <v>2076.5</v>
      </c>
      <c r="S2647" t="str">
        <f t="shared" si="250"/>
        <v>technology</v>
      </c>
      <c r="T2647" s="3" t="str">
        <f t="shared" si="251"/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6"/>
        <v>42256.10496527778</v>
      </c>
      <c r="K2648">
        <v>1439191869</v>
      </c>
      <c r="L2648" s="9">
        <f t="shared" si="24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12">
        <f t="shared" si="248"/>
        <v>8</v>
      </c>
      <c r="R2648">
        <f t="shared" si="249"/>
        <v>22093.21</v>
      </c>
      <c r="S2648" t="str">
        <f t="shared" si="250"/>
        <v>technology</v>
      </c>
      <c r="T2648" s="3" t="str">
        <f t="shared" si="251"/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6"/>
        <v>42230.053460648145</v>
      </c>
      <c r="K2649">
        <v>1436941019</v>
      </c>
      <c r="L2649" s="9">
        <f t="shared" si="24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12">
        <f t="shared" si="248"/>
        <v>1</v>
      </c>
      <c r="R2649">
        <f t="shared" si="249"/>
        <v>21061.21</v>
      </c>
      <c r="S2649" t="str">
        <f t="shared" si="250"/>
        <v>technology</v>
      </c>
      <c r="T2649" s="3" t="str">
        <f t="shared" si="251"/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6"/>
        <v>42438.506481481476</v>
      </c>
      <c r="K2650">
        <v>1454951360</v>
      </c>
      <c r="L2650" s="9">
        <f t="shared" si="24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12">
        <f t="shared" si="248"/>
        <v>1</v>
      </c>
      <c r="R2650">
        <f t="shared" si="249"/>
        <v>71</v>
      </c>
      <c r="S2650" t="str">
        <f t="shared" si="250"/>
        <v>technology</v>
      </c>
      <c r="T2650" s="3" t="str">
        <f t="shared" si="251"/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6"/>
        <v>42401.788668981484</v>
      </c>
      <c r="K2651">
        <v>1449186941</v>
      </c>
      <c r="L2651" s="9">
        <f t="shared" si="24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12">
        <f t="shared" si="248"/>
        <v>0</v>
      </c>
      <c r="R2651">
        <f t="shared" si="249"/>
        <v>115</v>
      </c>
      <c r="S2651" t="str">
        <f t="shared" si="250"/>
        <v>technology</v>
      </c>
      <c r="T2651" s="3" t="str">
        <f t="shared" si="251"/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6"/>
        <v>42725.416006944441</v>
      </c>
      <c r="K2652">
        <v>1479740343</v>
      </c>
      <c r="L2652" s="9">
        <f t="shared" si="24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12">
        <f t="shared" si="248"/>
        <v>1</v>
      </c>
      <c r="R2652">
        <f t="shared" si="249"/>
        <v>241</v>
      </c>
      <c r="S2652" t="str">
        <f t="shared" si="250"/>
        <v>technology</v>
      </c>
      <c r="T2652" s="3" t="str">
        <f t="shared" si="251"/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6"/>
        <v>42355.597326388888</v>
      </c>
      <c r="K2653">
        <v>1447960809</v>
      </c>
      <c r="L2653" s="9">
        <f t="shared" si="24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12">
        <f t="shared" si="248"/>
        <v>2</v>
      </c>
      <c r="R2653">
        <f t="shared" si="249"/>
        <v>2795.5</v>
      </c>
      <c r="S2653" t="str">
        <f t="shared" si="250"/>
        <v>technology</v>
      </c>
      <c r="T2653" s="3" t="str">
        <f t="shared" si="251"/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6"/>
        <v>41982.950520833336</v>
      </c>
      <c r="K2654">
        <v>1415591325</v>
      </c>
      <c r="L2654" s="9">
        <f t="shared" si="24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12">
        <f t="shared" si="248"/>
        <v>1</v>
      </c>
      <c r="R2654">
        <f t="shared" si="249"/>
        <v>3059</v>
      </c>
      <c r="S2654" t="str">
        <f t="shared" si="250"/>
        <v>technology</v>
      </c>
      <c r="T2654" s="3" t="str">
        <f t="shared" si="251"/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6"/>
        <v>41802.958333333328</v>
      </c>
      <c r="K2655">
        <v>1399909127</v>
      </c>
      <c r="L2655" s="9">
        <f t="shared" si="24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12">
        <f t="shared" si="248"/>
        <v>12</v>
      </c>
      <c r="R2655">
        <f t="shared" si="249"/>
        <v>3380.5</v>
      </c>
      <c r="S2655" t="str">
        <f t="shared" si="250"/>
        <v>technology</v>
      </c>
      <c r="T2655" s="3" t="str">
        <f t="shared" si="251"/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6"/>
        <v>42115.350995370369</v>
      </c>
      <c r="K2656">
        <v>1424442326</v>
      </c>
      <c r="L2656" s="9">
        <f t="shared" si="24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12">
        <f t="shared" si="248"/>
        <v>0</v>
      </c>
      <c r="R2656">
        <f t="shared" si="249"/>
        <v>2963.5</v>
      </c>
      <c r="S2656" t="str">
        <f t="shared" si="250"/>
        <v>technology</v>
      </c>
      <c r="T2656" s="3" t="str">
        <f t="shared" si="251"/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6"/>
        <v>42409.624999999993</v>
      </c>
      <c r="K2657">
        <v>1452631647</v>
      </c>
      <c r="L2657" s="9">
        <f t="shared" si="24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12">
        <f t="shared" si="248"/>
        <v>21</v>
      </c>
      <c r="R2657">
        <f t="shared" si="249"/>
        <v>1603</v>
      </c>
      <c r="S2657" t="str">
        <f t="shared" si="250"/>
        <v>technology</v>
      </c>
      <c r="T2657" s="3" t="str">
        <f t="shared" si="251"/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6"/>
        <v>42806.583333333336</v>
      </c>
      <c r="K2658">
        <v>1485966688</v>
      </c>
      <c r="L2658" s="9">
        <f t="shared" si="24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12">
        <f t="shared" si="248"/>
        <v>11</v>
      </c>
      <c r="R2658">
        <f t="shared" si="249"/>
        <v>10155</v>
      </c>
      <c r="S2658" t="str">
        <f t="shared" si="250"/>
        <v>technology</v>
      </c>
      <c r="T2658" s="3" t="str">
        <f t="shared" si="251"/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6"/>
        <v>42584.854166666664</v>
      </c>
      <c r="K2659">
        <v>1467325053</v>
      </c>
      <c r="L2659" s="9">
        <f t="shared" si="24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12">
        <f t="shared" si="248"/>
        <v>19</v>
      </c>
      <c r="R2659">
        <f t="shared" si="249"/>
        <v>11388.19</v>
      </c>
      <c r="S2659" t="str">
        <f t="shared" si="250"/>
        <v>technology</v>
      </c>
      <c r="T2659" s="3" t="str">
        <f t="shared" si="251"/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6"/>
        <v>42581.675856481474</v>
      </c>
      <c r="K2660">
        <v>1467321194</v>
      </c>
      <c r="L2660" s="9">
        <f t="shared" si="24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12">
        <f t="shared" si="248"/>
        <v>0</v>
      </c>
      <c r="R2660">
        <f t="shared" si="249"/>
        <v>2856.19</v>
      </c>
      <c r="S2660" t="str">
        <f t="shared" si="250"/>
        <v>technology</v>
      </c>
      <c r="T2660" s="3" t="str">
        <f t="shared" si="251"/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6"/>
        <v>42111.861226851848</v>
      </c>
      <c r="K2661">
        <v>1426729210</v>
      </c>
      <c r="L2661" s="9">
        <f t="shared" si="24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12">
        <f t="shared" si="248"/>
        <v>3</v>
      </c>
      <c r="R2661">
        <f t="shared" si="249"/>
        <v>712</v>
      </c>
      <c r="S2661" t="str">
        <f t="shared" si="250"/>
        <v>technology</v>
      </c>
      <c r="T2661" s="3" t="str">
        <f t="shared" si="251"/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6"/>
        <v>42332.546504629623</v>
      </c>
      <c r="K2662">
        <v>1443200818</v>
      </c>
      <c r="L2662" s="9">
        <f t="shared" si="24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12">
        <f t="shared" si="248"/>
        <v>0</v>
      </c>
      <c r="R2662">
        <f t="shared" si="249"/>
        <v>676</v>
      </c>
      <c r="S2662" t="str">
        <f t="shared" si="250"/>
        <v>technology</v>
      </c>
      <c r="T2662" s="3" t="str">
        <f t="shared" si="251"/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6"/>
        <v>41572.750115740739</v>
      </c>
      <c r="K2663">
        <v>1380150010</v>
      </c>
      <c r="L2663" s="9">
        <f t="shared" si="24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12">
        <f t="shared" si="248"/>
        <v>103</v>
      </c>
      <c r="R2663">
        <f t="shared" si="249"/>
        <v>2582</v>
      </c>
      <c r="S2663" t="str">
        <f t="shared" si="250"/>
        <v>technology</v>
      </c>
      <c r="T2663" s="3" t="str">
        <f t="shared" si="251"/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6"/>
        <v>42237.538344907407</v>
      </c>
      <c r="K2664">
        <v>1437587713</v>
      </c>
      <c r="L2664" s="9">
        <f t="shared" si="24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12">
        <f t="shared" si="248"/>
        <v>107</v>
      </c>
      <c r="R2664">
        <f t="shared" si="249"/>
        <v>13252.5</v>
      </c>
      <c r="S2664" t="str">
        <f t="shared" si="250"/>
        <v>technology</v>
      </c>
      <c r="T2664" s="3" t="str">
        <f t="shared" si="251"/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6"/>
        <v>42251.416666666664</v>
      </c>
      <c r="K2665">
        <v>1438873007</v>
      </c>
      <c r="L2665" s="9">
        <f t="shared" si="24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12">
        <f t="shared" si="248"/>
        <v>105</v>
      </c>
      <c r="R2665">
        <f t="shared" si="249"/>
        <v>21139.625</v>
      </c>
      <c r="S2665" t="str">
        <f t="shared" si="250"/>
        <v>technology</v>
      </c>
      <c r="T2665" s="3" t="str">
        <f t="shared" si="251"/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6"/>
        <v>42347.082638888889</v>
      </c>
      <c r="K2666">
        <v>1446683797</v>
      </c>
      <c r="L2666" s="9">
        <f t="shared" si="24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12">
        <f t="shared" si="248"/>
        <v>103</v>
      </c>
      <c r="R2666">
        <f t="shared" si="249"/>
        <v>19509.625</v>
      </c>
      <c r="S2666" t="str">
        <f t="shared" si="250"/>
        <v>technology</v>
      </c>
      <c r="T2666" s="3" t="str">
        <f t="shared" si="251"/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6"/>
        <v>42128.687199074069</v>
      </c>
      <c r="K2667">
        <v>1426886974</v>
      </c>
      <c r="L2667" s="9">
        <f t="shared" si="24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12">
        <f t="shared" si="248"/>
        <v>123</v>
      </c>
      <c r="R2667">
        <f t="shared" si="249"/>
        <v>11205</v>
      </c>
      <c r="S2667" t="str">
        <f t="shared" si="250"/>
        <v>technology</v>
      </c>
      <c r="T2667" s="3" t="str">
        <f t="shared" si="251"/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6"/>
        <v>42272.666666666664</v>
      </c>
      <c r="K2668">
        <v>1440008439</v>
      </c>
      <c r="L2668" s="9">
        <f t="shared" si="24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12">
        <f t="shared" si="248"/>
        <v>159</v>
      </c>
      <c r="R2668">
        <f t="shared" si="249"/>
        <v>10119.755000000001</v>
      </c>
      <c r="S2668" t="str">
        <f t="shared" si="250"/>
        <v>technology</v>
      </c>
      <c r="T2668" s="3" t="str">
        <f t="shared" si="251"/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6"/>
        <v>42410.717777777776</v>
      </c>
      <c r="K2669">
        <v>1452550416</v>
      </c>
      <c r="L2669" s="9">
        <f t="shared" si="24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12">
        <f t="shared" si="248"/>
        <v>111</v>
      </c>
      <c r="R2669">
        <f t="shared" si="249"/>
        <v>8794.755000000001</v>
      </c>
      <c r="S2669" t="str">
        <f t="shared" si="250"/>
        <v>technology</v>
      </c>
      <c r="T2669" s="3" t="str">
        <f t="shared" si="251"/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6"/>
        <v>42317.397222222215</v>
      </c>
      <c r="K2670">
        <v>1443449265</v>
      </c>
      <c r="L2670" s="9">
        <f t="shared" si="24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12">
        <f t="shared" si="248"/>
        <v>171</v>
      </c>
      <c r="R2670">
        <f t="shared" si="249"/>
        <v>1683.5</v>
      </c>
      <c r="S2670" t="str">
        <f t="shared" si="250"/>
        <v>technology</v>
      </c>
      <c r="T2670" s="3" t="str">
        <f t="shared" si="251"/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6"/>
        <v>42378.827499999992</v>
      </c>
      <c r="K2671">
        <v>1447203096</v>
      </c>
      <c r="L2671" s="9">
        <f t="shared" si="24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12">
        <f t="shared" si="248"/>
        <v>125</v>
      </c>
      <c r="R2671">
        <f t="shared" si="249"/>
        <v>1354</v>
      </c>
      <c r="S2671" t="str">
        <f t="shared" si="250"/>
        <v>technology</v>
      </c>
      <c r="T2671" s="3" t="str">
        <f t="shared" si="251"/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6"/>
        <v>41848.812268518515</v>
      </c>
      <c r="K2672">
        <v>1404174580</v>
      </c>
      <c r="L2672" s="9">
        <f t="shared" si="24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12">
        <f t="shared" si="248"/>
        <v>6</v>
      </c>
      <c r="R2672">
        <f t="shared" si="249"/>
        <v>1748</v>
      </c>
      <c r="S2672" t="str">
        <f t="shared" si="250"/>
        <v>technology</v>
      </c>
      <c r="T2672" s="3" t="str">
        <f t="shared" si="251"/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6"/>
        <v>41992.609722222223</v>
      </c>
      <c r="K2673">
        <v>1416419916</v>
      </c>
      <c r="L2673" s="9">
        <f t="shared" si="24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12">
        <f t="shared" si="248"/>
        <v>11</v>
      </c>
      <c r="R2673">
        <f t="shared" si="249"/>
        <v>2665.5</v>
      </c>
      <c r="S2673" t="str">
        <f t="shared" si="250"/>
        <v>technology</v>
      </c>
      <c r="T2673" s="3" t="str">
        <f t="shared" si="251"/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6"/>
        <v>42366.041666666664</v>
      </c>
      <c r="K2674">
        <v>1449436390</v>
      </c>
      <c r="L2674" s="9">
        <f t="shared" si="24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12">
        <f t="shared" si="248"/>
        <v>33</v>
      </c>
      <c r="R2674">
        <f t="shared" si="249"/>
        <v>3077.5</v>
      </c>
      <c r="S2674" t="str">
        <f t="shared" si="250"/>
        <v>technology</v>
      </c>
      <c r="T2674" s="3" t="str">
        <f t="shared" si="251"/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6"/>
        <v>41941.739583333328</v>
      </c>
      <c r="K2675">
        <v>1412081999</v>
      </c>
      <c r="L2675" s="9">
        <f t="shared" si="24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12">
        <f t="shared" si="248"/>
        <v>28</v>
      </c>
      <c r="R2675">
        <f t="shared" si="249"/>
        <v>7175.5</v>
      </c>
      <c r="S2675" t="str">
        <f t="shared" si="250"/>
        <v>technology</v>
      </c>
      <c r="T2675" s="3" t="str">
        <f t="shared" si="251"/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6"/>
        <v>42555.999305555553</v>
      </c>
      <c r="K2676">
        <v>1465398670</v>
      </c>
      <c r="L2676" s="9">
        <f t="shared" si="24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12">
        <f t="shared" si="248"/>
        <v>63</v>
      </c>
      <c r="R2676">
        <f t="shared" si="249"/>
        <v>16513</v>
      </c>
      <c r="S2676" t="str">
        <f t="shared" si="250"/>
        <v>technology</v>
      </c>
      <c r="T2676" s="3" t="str">
        <f t="shared" si="251"/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6"/>
        <v>41953.690844907404</v>
      </c>
      <c r="K2677">
        <v>1413059689</v>
      </c>
      <c r="L2677" s="9">
        <f t="shared" si="24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12">
        <f t="shared" si="248"/>
        <v>8</v>
      </c>
      <c r="R2677">
        <f t="shared" si="249"/>
        <v>11945.5</v>
      </c>
      <c r="S2677" t="str">
        <f t="shared" si="250"/>
        <v>technology</v>
      </c>
      <c r="T2677" s="3" t="str">
        <f t="shared" si="251"/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6"/>
        <v>42512.416365740741</v>
      </c>
      <c r="K2678">
        <v>1461337174</v>
      </c>
      <c r="L2678" s="9">
        <f t="shared" si="24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12">
        <f t="shared" si="248"/>
        <v>50</v>
      </c>
      <c r="R2678">
        <f t="shared" si="249"/>
        <v>1477.5</v>
      </c>
      <c r="S2678" t="str">
        <f t="shared" si="250"/>
        <v>technology</v>
      </c>
      <c r="T2678" s="3" t="str">
        <f t="shared" si="251"/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6"/>
        <v>41822.821099537039</v>
      </c>
      <c r="K2679">
        <v>1401756143</v>
      </c>
      <c r="L2679" s="9">
        <f t="shared" si="24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12">
        <f t="shared" si="248"/>
        <v>18</v>
      </c>
      <c r="R2679">
        <f t="shared" si="249"/>
        <v>2236.5</v>
      </c>
      <c r="S2679" t="str">
        <f t="shared" si="250"/>
        <v>technology</v>
      </c>
      <c r="T2679" s="3" t="str">
        <f t="shared" si="251"/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6"/>
        <v>42271.589872685181</v>
      </c>
      <c r="K2680">
        <v>1440529765</v>
      </c>
      <c r="L2680" s="9">
        <f t="shared" si="24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12">
        <f t="shared" si="248"/>
        <v>0</v>
      </c>
      <c r="R2680">
        <f t="shared" si="249"/>
        <v>2257.5</v>
      </c>
      <c r="S2680" t="str">
        <f t="shared" si="250"/>
        <v>technology</v>
      </c>
      <c r="T2680" s="3" t="str">
        <f t="shared" si="251"/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6"/>
        <v>42062.792754629627</v>
      </c>
      <c r="K2681">
        <v>1422489694</v>
      </c>
      <c r="L2681" s="9">
        <f t="shared" si="24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12">
        <f t="shared" si="248"/>
        <v>0</v>
      </c>
      <c r="R2681">
        <f t="shared" si="249"/>
        <v>616</v>
      </c>
      <c r="S2681" t="str">
        <f t="shared" si="250"/>
        <v>technology</v>
      </c>
      <c r="T2681" s="3" t="str">
        <f t="shared" si="251"/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6"/>
        <v>42465.961701388886</v>
      </c>
      <c r="K2682">
        <v>1457327091</v>
      </c>
      <c r="L2682" s="9">
        <f t="shared" si="24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12">
        <f t="shared" si="248"/>
        <v>1</v>
      </c>
      <c r="R2682">
        <f t="shared" si="249"/>
        <v>204</v>
      </c>
      <c r="S2682" t="str">
        <f t="shared" si="250"/>
        <v>technology</v>
      </c>
      <c r="T2682" s="3" t="str">
        <f t="shared" si="251"/>
        <v>makerspaces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6"/>
        <v>41830.686921296292</v>
      </c>
      <c r="K2683">
        <v>1402867750</v>
      </c>
      <c r="L2683" s="9">
        <f t="shared" si="24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12">
        <f t="shared" si="248"/>
        <v>1</v>
      </c>
      <c r="R2683">
        <f t="shared" si="249"/>
        <v>165.5</v>
      </c>
      <c r="S2683" t="str">
        <f t="shared" si="250"/>
        <v>food</v>
      </c>
      <c r="T2683" s="3" t="str">
        <f t="shared" si="251"/>
        <v>food trucks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6"/>
        <v>41965.040972222218</v>
      </c>
      <c r="K2684">
        <v>1413838540</v>
      </c>
      <c r="L2684" s="9">
        <f t="shared" si="24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12">
        <f t="shared" si="248"/>
        <v>28</v>
      </c>
      <c r="R2684">
        <f t="shared" si="249"/>
        <v>876.5</v>
      </c>
      <c r="S2684" t="str">
        <f t="shared" si="250"/>
        <v>food</v>
      </c>
      <c r="T2684" s="3" t="str">
        <f t="shared" si="251"/>
        <v>food trucks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6"/>
        <v>42064.546759259254</v>
      </c>
      <c r="K2685">
        <v>1422641240</v>
      </c>
      <c r="L2685" s="9">
        <f t="shared" si="24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12">
        <f t="shared" si="248"/>
        <v>0</v>
      </c>
      <c r="R2685">
        <f t="shared" si="249"/>
        <v>867</v>
      </c>
      <c r="S2685" t="str">
        <f t="shared" si="250"/>
        <v>food</v>
      </c>
      <c r="T2685" s="3" t="str">
        <f t="shared" si="251"/>
        <v>food trucks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6"/>
        <v>41860.706307870372</v>
      </c>
      <c r="K2686">
        <v>1404165425</v>
      </c>
      <c r="L2686" s="9">
        <f t="shared" si="24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12">
        <f t="shared" si="248"/>
        <v>1</v>
      </c>
      <c r="R2686">
        <f t="shared" si="249"/>
        <v>418</v>
      </c>
      <c r="S2686" t="str">
        <f t="shared" si="250"/>
        <v>food</v>
      </c>
      <c r="T2686" s="3" t="str">
        <f t="shared" si="251"/>
        <v>food trucks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6"/>
        <v>42121.44594907407</v>
      </c>
      <c r="K2687">
        <v>1424968930</v>
      </c>
      <c r="L2687" s="9">
        <f t="shared" si="24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12">
        <f t="shared" si="248"/>
        <v>0</v>
      </c>
      <c r="R2687">
        <f t="shared" si="249"/>
        <v>405</v>
      </c>
      <c r="S2687" t="str">
        <f t="shared" si="250"/>
        <v>food</v>
      </c>
      <c r="T2687" s="3" t="str">
        <f t="shared" si="251"/>
        <v>food trucks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6"/>
        <v>41912.766469907401</v>
      </c>
      <c r="K2688">
        <v>1410391423</v>
      </c>
      <c r="L2688" s="9">
        <f t="shared" si="24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12">
        <f t="shared" si="248"/>
        <v>0</v>
      </c>
      <c r="R2688">
        <f t="shared" si="249"/>
        <v>5</v>
      </c>
      <c r="S2688" t="str">
        <f t="shared" si="250"/>
        <v>food</v>
      </c>
      <c r="T2688" s="3" t="str">
        <f t="shared" si="251"/>
        <v>food trucks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6"/>
        <v>42184.431921296295</v>
      </c>
      <c r="K2689">
        <v>1432999318</v>
      </c>
      <c r="L2689" s="9">
        <f t="shared" si="24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12">
        <f t="shared" si="248"/>
        <v>0</v>
      </c>
      <c r="R2689">
        <f t="shared" si="249"/>
        <v>0</v>
      </c>
      <c r="S2689" t="str">
        <f t="shared" si="250"/>
        <v>food</v>
      </c>
      <c r="T2689" s="3" t="str">
        <f t="shared" si="251"/>
        <v>food trucks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6"/>
        <v>42058.916666666664</v>
      </c>
      <c r="K2690">
        <v>1422067870</v>
      </c>
      <c r="L2690" s="9">
        <f t="shared" si="24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12">
        <f t="shared" si="248"/>
        <v>0</v>
      </c>
      <c r="R2690">
        <f t="shared" si="249"/>
        <v>37</v>
      </c>
      <c r="S2690" t="str">
        <f t="shared" si="250"/>
        <v>food</v>
      </c>
      <c r="T2690" s="3" t="str">
        <f t="shared" si="251"/>
        <v>food trucks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2">(I2691/86400)+25569+(-5/24)</f>
        <v>42581.75335648148</v>
      </c>
      <c r="K2691">
        <v>1467327890</v>
      </c>
      <c r="L2691" s="9">
        <f t="shared" ref="L2691:L2754" si="253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12">
        <f t="shared" ref="Q2691:Q2754" si="254">ROUND(E2691/D2691*100,0)</f>
        <v>0</v>
      </c>
      <c r="R2691">
        <f t="shared" ref="R2691:R2754" si="255">AVERAGE(E2690:E2691)</f>
        <v>37.5</v>
      </c>
      <c r="S2691" t="str">
        <f t="shared" ref="S2691:S2754" si="256">LEFT(P2691,FIND("/",P2691)-1)</f>
        <v>food</v>
      </c>
      <c r="T2691" s="3" t="str">
        <f t="shared" ref="T2691:T2754" si="257">RIGHT(P2691,LEN(P2691)-FIND("/",P2691))</f>
        <v>food trucks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2"/>
        <v>42157.89671296296</v>
      </c>
      <c r="K2692">
        <v>1429410676</v>
      </c>
      <c r="L2692" s="9">
        <f t="shared" si="25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12">
        <f t="shared" si="254"/>
        <v>11</v>
      </c>
      <c r="R2692">
        <f t="shared" si="255"/>
        <v>4293.5</v>
      </c>
      <c r="S2692" t="str">
        <f t="shared" si="256"/>
        <v>food</v>
      </c>
      <c r="T2692" s="3" t="str">
        <f t="shared" si="257"/>
        <v>food trucks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2"/>
        <v>42134.515706018516</v>
      </c>
      <c r="K2693">
        <v>1427390557</v>
      </c>
      <c r="L2693" s="9">
        <f t="shared" si="25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12">
        <f t="shared" si="254"/>
        <v>0</v>
      </c>
      <c r="R2693">
        <f t="shared" si="255"/>
        <v>4310.5</v>
      </c>
      <c r="S2693" t="str">
        <f t="shared" si="256"/>
        <v>food</v>
      </c>
      <c r="T2693" s="3" t="str">
        <f t="shared" si="257"/>
        <v>food trucks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2"/>
        <v>42088.084027777775</v>
      </c>
      <c r="K2694">
        <v>1424678460</v>
      </c>
      <c r="L2694" s="9">
        <f t="shared" si="25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12">
        <f t="shared" si="254"/>
        <v>1</v>
      </c>
      <c r="R2694">
        <f t="shared" si="255"/>
        <v>30</v>
      </c>
      <c r="S2694" t="str">
        <f t="shared" si="256"/>
        <v>food</v>
      </c>
      <c r="T2694" s="3" t="str">
        <f t="shared" si="257"/>
        <v>food trucks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2"/>
        <v>41863.930162037032</v>
      </c>
      <c r="K2695">
        <v>1405307966</v>
      </c>
      <c r="L2695" s="9">
        <f t="shared" si="25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12">
        <f t="shared" si="254"/>
        <v>1</v>
      </c>
      <c r="R2695">
        <f t="shared" si="255"/>
        <v>32.5</v>
      </c>
      <c r="S2695" t="str">
        <f t="shared" si="256"/>
        <v>food</v>
      </c>
      <c r="T2695" s="3" t="str">
        <f t="shared" si="257"/>
        <v>food trucks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2"/>
        <v>41907.932164351849</v>
      </c>
      <c r="K2696">
        <v>1409109739</v>
      </c>
      <c r="L2696" s="9">
        <f t="shared" si="25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12">
        <f t="shared" si="254"/>
        <v>0</v>
      </c>
      <c r="R2696">
        <f t="shared" si="255"/>
        <v>20.5</v>
      </c>
      <c r="S2696" t="str">
        <f t="shared" si="256"/>
        <v>food</v>
      </c>
      <c r="T2696" s="3" t="str">
        <f t="shared" si="257"/>
        <v>food trucks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2"/>
        <v>42107.931921296295</v>
      </c>
      <c r="K2697">
        <v>1423801318</v>
      </c>
      <c r="L2697" s="9">
        <f t="shared" si="25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12">
        <f t="shared" si="254"/>
        <v>0</v>
      </c>
      <c r="R2697">
        <f t="shared" si="255"/>
        <v>36</v>
      </c>
      <c r="S2697" t="str">
        <f t="shared" si="256"/>
        <v>food</v>
      </c>
      <c r="T2697" s="3" t="str">
        <f t="shared" si="257"/>
        <v>food trucks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2"/>
        <v>41998.636111111111</v>
      </c>
      <c r="K2698">
        <v>1416600960</v>
      </c>
      <c r="L2698" s="9">
        <f t="shared" si="25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12">
        <f t="shared" si="254"/>
        <v>6</v>
      </c>
      <c r="R2698">
        <f t="shared" si="255"/>
        <v>1730.5</v>
      </c>
      <c r="S2698" t="str">
        <f t="shared" si="256"/>
        <v>food</v>
      </c>
      <c r="T2698" s="3" t="str">
        <f t="shared" si="257"/>
        <v>food trucks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2"/>
        <v>42218.708333333336</v>
      </c>
      <c r="K2699">
        <v>1435876423</v>
      </c>
      <c r="L2699" s="9">
        <f t="shared" si="25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12">
        <f t="shared" si="254"/>
        <v>26</v>
      </c>
      <c r="R2699">
        <f t="shared" si="255"/>
        <v>4725.5</v>
      </c>
      <c r="S2699" t="str">
        <f t="shared" si="256"/>
        <v>food</v>
      </c>
      <c r="T2699" s="3" t="str">
        <f t="shared" si="257"/>
        <v>food trucks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2"/>
        <v>41817.689907407403</v>
      </c>
      <c r="K2700">
        <v>1401312808</v>
      </c>
      <c r="L2700" s="9">
        <f t="shared" si="25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12">
        <f t="shared" si="254"/>
        <v>0</v>
      </c>
      <c r="R2700">
        <f t="shared" si="255"/>
        <v>3043.5050000000001</v>
      </c>
      <c r="S2700" t="str">
        <f t="shared" si="256"/>
        <v>food</v>
      </c>
      <c r="T2700" s="3" t="str">
        <f t="shared" si="257"/>
        <v>food trucks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2"/>
        <v>41859.688229166662</v>
      </c>
      <c r="K2701">
        <v>1404941463</v>
      </c>
      <c r="L2701" s="9">
        <f t="shared" si="25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12">
        <f t="shared" si="254"/>
        <v>0</v>
      </c>
      <c r="R2701">
        <f t="shared" si="255"/>
        <v>13.005000000000001</v>
      </c>
      <c r="S2701" t="str">
        <f t="shared" si="256"/>
        <v>food</v>
      </c>
      <c r="T2701" s="3" t="str">
        <f t="shared" si="257"/>
        <v>food trucks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2"/>
        <v>41900.666342592587</v>
      </c>
      <c r="K2702">
        <v>1408481972</v>
      </c>
      <c r="L2702" s="9">
        <f t="shared" si="253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12">
        <f t="shared" si="254"/>
        <v>1</v>
      </c>
      <c r="R2702">
        <f t="shared" si="255"/>
        <v>35</v>
      </c>
      <c r="S2702" t="str">
        <f t="shared" si="256"/>
        <v>food</v>
      </c>
      <c r="T2702" s="3" t="str">
        <f t="shared" si="257"/>
        <v>food trucks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2"/>
        <v>42832.524699074071</v>
      </c>
      <c r="K2703">
        <v>1488911734</v>
      </c>
      <c r="L2703" s="9">
        <f t="shared" si="25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12">
        <f t="shared" si="254"/>
        <v>46</v>
      </c>
      <c r="R2703">
        <f t="shared" si="255"/>
        <v>820</v>
      </c>
      <c r="S2703" t="str">
        <f t="shared" si="256"/>
        <v>theater</v>
      </c>
      <c r="T2703" s="3" t="str">
        <f t="shared" si="257"/>
        <v>spaces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2"/>
        <v>42830.551817129628</v>
      </c>
      <c r="K2704">
        <v>1488827677</v>
      </c>
      <c r="L2704" s="9">
        <f t="shared" si="25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12">
        <f t="shared" si="254"/>
        <v>34</v>
      </c>
      <c r="R2704">
        <f t="shared" si="255"/>
        <v>2505.5</v>
      </c>
      <c r="S2704" t="str">
        <f t="shared" si="256"/>
        <v>theater</v>
      </c>
      <c r="T2704" s="3" t="str">
        <f t="shared" si="257"/>
        <v>spaces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2"/>
        <v>42816.440162037034</v>
      </c>
      <c r="K2705">
        <v>1485016430</v>
      </c>
      <c r="L2705" s="9">
        <f t="shared" si="25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12">
        <f t="shared" si="254"/>
        <v>104</v>
      </c>
      <c r="R2705">
        <f t="shared" si="255"/>
        <v>22470.5</v>
      </c>
      <c r="S2705" t="str">
        <f t="shared" si="256"/>
        <v>theater</v>
      </c>
      <c r="T2705" s="3" t="str">
        <f t="shared" si="257"/>
        <v>spaces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2"/>
        <v>42830.61243055555</v>
      </c>
      <c r="K2706">
        <v>1487709714</v>
      </c>
      <c r="L2706" s="9">
        <f t="shared" si="25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12">
        <f t="shared" si="254"/>
        <v>6</v>
      </c>
      <c r="R2706">
        <f t="shared" si="255"/>
        <v>21322.5</v>
      </c>
      <c r="S2706" t="str">
        <f t="shared" si="256"/>
        <v>theater</v>
      </c>
      <c r="T2706" s="3" t="str">
        <f t="shared" si="257"/>
        <v>spaces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2"/>
        <v>42818.666180555556</v>
      </c>
      <c r="K2707">
        <v>1486504758</v>
      </c>
      <c r="L2707" s="9">
        <f t="shared" si="25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12">
        <f t="shared" si="254"/>
        <v>11</v>
      </c>
      <c r="R2707">
        <f t="shared" si="255"/>
        <v>1442</v>
      </c>
      <c r="S2707" t="str">
        <f t="shared" si="256"/>
        <v>theater</v>
      </c>
      <c r="T2707" s="3" t="str">
        <f t="shared" si="257"/>
        <v>spaces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2"/>
        <v>41928.082638888889</v>
      </c>
      <c r="K2708">
        <v>1410937483</v>
      </c>
      <c r="L2708" s="9">
        <f t="shared" si="25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12">
        <f t="shared" si="254"/>
        <v>112</v>
      </c>
      <c r="R2708">
        <f t="shared" si="255"/>
        <v>20521.5</v>
      </c>
      <c r="S2708" t="str">
        <f t="shared" si="256"/>
        <v>theater</v>
      </c>
      <c r="T2708" s="3" t="str">
        <f t="shared" si="257"/>
        <v>spaces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2"/>
        <v>41421.082638888889</v>
      </c>
      <c r="K2709">
        <v>1367088443</v>
      </c>
      <c r="L2709" s="9">
        <f t="shared" si="25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12">
        <f t="shared" si="254"/>
        <v>351</v>
      </c>
      <c r="R2709">
        <f t="shared" si="255"/>
        <v>33685.785000000003</v>
      </c>
      <c r="S2709" t="str">
        <f t="shared" si="256"/>
        <v>theater</v>
      </c>
      <c r="T2709" s="3" t="str">
        <f t="shared" si="257"/>
        <v>spaces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2"/>
        <v>42572.489884259259</v>
      </c>
      <c r="K2710">
        <v>1463935526</v>
      </c>
      <c r="L2710" s="9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12">
        <f t="shared" si="254"/>
        <v>233</v>
      </c>
      <c r="R2710">
        <f t="shared" si="255"/>
        <v>37355.32</v>
      </c>
      <c r="S2710" t="str">
        <f t="shared" si="256"/>
        <v>theater</v>
      </c>
      <c r="T2710" s="3" t="str">
        <f t="shared" si="257"/>
        <v>spaces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2"/>
        <v>42646.957638888889</v>
      </c>
      <c r="K2711">
        <v>1472528141</v>
      </c>
      <c r="L2711" s="9">
        <f t="shared" si="25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12">
        <f t="shared" si="254"/>
        <v>102</v>
      </c>
      <c r="R2711">
        <f t="shared" si="255"/>
        <v>48723.035000000003</v>
      </c>
      <c r="S2711" t="str">
        <f t="shared" si="256"/>
        <v>theater</v>
      </c>
      <c r="T2711" s="3" t="str">
        <f t="shared" si="257"/>
        <v>spaces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2"/>
        <v>41859.875</v>
      </c>
      <c r="K2712">
        <v>1404797428</v>
      </c>
      <c r="L2712" s="9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12">
        <f t="shared" si="254"/>
        <v>154</v>
      </c>
      <c r="R2712">
        <f t="shared" si="255"/>
        <v>71571.60500000001</v>
      </c>
      <c r="S2712" t="str">
        <f t="shared" si="256"/>
        <v>theater</v>
      </c>
      <c r="T2712" s="3" t="str">
        <f t="shared" si="257"/>
        <v>spaces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2"/>
        <v>41810.709027777775</v>
      </c>
      <c r="K2713">
        <v>1400694790</v>
      </c>
      <c r="L2713" s="9">
        <f t="shared" si="253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12">
        <f t="shared" si="254"/>
        <v>101</v>
      </c>
      <c r="R2713">
        <f t="shared" si="255"/>
        <v>48139.105000000003</v>
      </c>
      <c r="S2713" t="str">
        <f t="shared" si="256"/>
        <v>theater</v>
      </c>
      <c r="T2713" s="3" t="str">
        <f t="shared" si="257"/>
        <v>spaces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2"/>
        <v>41468.541666666664</v>
      </c>
      <c r="K2714">
        <v>1370568560</v>
      </c>
      <c r="L2714" s="9">
        <f t="shared" si="25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12">
        <f t="shared" si="254"/>
        <v>131</v>
      </c>
      <c r="R2714">
        <f t="shared" si="255"/>
        <v>5582</v>
      </c>
      <c r="S2714" t="str">
        <f t="shared" si="256"/>
        <v>theater</v>
      </c>
      <c r="T2714" s="3" t="str">
        <f t="shared" si="257"/>
        <v>spaces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2"/>
        <v>42362.445416666662</v>
      </c>
      <c r="K2715">
        <v>1447515684</v>
      </c>
      <c r="L2715" s="9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12">
        <f t="shared" si="254"/>
        <v>102</v>
      </c>
      <c r="R2715">
        <f t="shared" si="255"/>
        <v>80294</v>
      </c>
      <c r="S2715" t="str">
        <f t="shared" si="256"/>
        <v>theater</v>
      </c>
      <c r="T2715" s="3" t="str">
        <f t="shared" si="257"/>
        <v>spaces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2"/>
        <v>42657.749999999993</v>
      </c>
      <c r="K2716">
        <v>1474040596</v>
      </c>
      <c r="L2716" s="9">
        <f t="shared" si="25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12">
        <f t="shared" si="254"/>
        <v>116</v>
      </c>
      <c r="R2716">
        <f t="shared" si="255"/>
        <v>91225.5</v>
      </c>
      <c r="S2716" t="str">
        <f t="shared" si="256"/>
        <v>theater</v>
      </c>
      <c r="T2716" s="3" t="str">
        <f t="shared" si="257"/>
        <v>spaces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2"/>
        <v>42421.190138888887</v>
      </c>
      <c r="K2717">
        <v>1453109628</v>
      </c>
      <c r="L2717" s="9">
        <f t="shared" si="25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12">
        <f t="shared" si="254"/>
        <v>265</v>
      </c>
      <c r="R2717">
        <f t="shared" si="255"/>
        <v>30421.845000000001</v>
      </c>
      <c r="S2717" t="str">
        <f t="shared" si="256"/>
        <v>theater</v>
      </c>
      <c r="T2717" s="3" t="str">
        <f t="shared" si="257"/>
        <v>spaces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2"/>
        <v>42285.124918981477</v>
      </c>
      <c r="K2718">
        <v>1441699193</v>
      </c>
      <c r="L2718" s="9">
        <f t="shared" si="25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12">
        <f t="shared" si="254"/>
        <v>120</v>
      </c>
      <c r="R2718">
        <f t="shared" si="255"/>
        <v>21876.35</v>
      </c>
      <c r="S2718" t="str">
        <f t="shared" si="256"/>
        <v>theater</v>
      </c>
      <c r="T2718" s="3" t="str">
        <f t="shared" si="257"/>
        <v>spaces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2"/>
        <v>41979.748252314814</v>
      </c>
      <c r="K2719">
        <v>1414015049</v>
      </c>
      <c r="L2719" s="9">
        <f t="shared" si="253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12">
        <f t="shared" si="254"/>
        <v>120</v>
      </c>
      <c r="R2719">
        <f t="shared" si="255"/>
        <v>21012.005000000001</v>
      </c>
      <c r="S2719" t="str">
        <f t="shared" si="256"/>
        <v>theater</v>
      </c>
      <c r="T2719" s="3" t="str">
        <f t="shared" si="257"/>
        <v>spaces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2"/>
        <v>42493.749999999993</v>
      </c>
      <c r="K2720">
        <v>1459865945</v>
      </c>
      <c r="L2720" s="9">
        <f t="shared" si="25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12">
        <f t="shared" si="254"/>
        <v>104</v>
      </c>
      <c r="R2720">
        <f t="shared" si="255"/>
        <v>24335.5</v>
      </c>
      <c r="S2720" t="str">
        <f t="shared" si="256"/>
        <v>theater</v>
      </c>
      <c r="T2720" s="3" t="str">
        <f t="shared" si="257"/>
        <v>spaces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2"/>
        <v>42477.781180555554</v>
      </c>
      <c r="K2721">
        <v>1455756294</v>
      </c>
      <c r="L2721" s="9">
        <f t="shared" si="25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12">
        <f t="shared" si="254"/>
        <v>109</v>
      </c>
      <c r="R2721">
        <f t="shared" si="255"/>
        <v>12587.5</v>
      </c>
      <c r="S2721" t="str">
        <f t="shared" si="256"/>
        <v>theater</v>
      </c>
      <c r="T2721" s="3" t="str">
        <f t="shared" si="257"/>
        <v>spaces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2"/>
        <v>42685.299224537033</v>
      </c>
      <c r="K2722">
        <v>1476270653</v>
      </c>
      <c r="L2722" s="9">
        <f t="shared" si="253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12">
        <f t="shared" si="254"/>
        <v>118</v>
      </c>
      <c r="R2722">
        <f t="shared" si="255"/>
        <v>18030.5</v>
      </c>
      <c r="S2722" t="str">
        <f t="shared" si="256"/>
        <v>theater</v>
      </c>
      <c r="T2722" s="3" t="str">
        <f t="shared" si="257"/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2"/>
        <v>41523.583333333328</v>
      </c>
      <c r="K2723">
        <v>1375880598</v>
      </c>
      <c r="L2723" s="9">
        <f t="shared" si="25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12">
        <f t="shared" si="254"/>
        <v>1462</v>
      </c>
      <c r="R2723">
        <f t="shared" si="255"/>
        <v>20248</v>
      </c>
      <c r="S2723" t="str">
        <f t="shared" si="256"/>
        <v>technology</v>
      </c>
      <c r="T2723" s="3" t="str">
        <f t="shared" si="257"/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2"/>
        <v>42764.64876157407</v>
      </c>
      <c r="K2724">
        <v>1480538053</v>
      </c>
      <c r="L2724" s="9">
        <f t="shared" si="25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12">
        <f t="shared" si="254"/>
        <v>253</v>
      </c>
      <c r="R2724">
        <f t="shared" si="255"/>
        <v>11796</v>
      </c>
      <c r="S2724" t="str">
        <f t="shared" si="256"/>
        <v>technology</v>
      </c>
      <c r="T2724" s="3" t="str">
        <f t="shared" si="257"/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2"/>
        <v>42004.672314814808</v>
      </c>
      <c r="K2725">
        <v>1414872488</v>
      </c>
      <c r="L2725" s="9">
        <f t="shared" si="25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12">
        <f t="shared" si="254"/>
        <v>140</v>
      </c>
      <c r="R2725">
        <f t="shared" si="255"/>
        <v>14716.5</v>
      </c>
      <c r="S2725" t="str">
        <f t="shared" si="256"/>
        <v>technology</v>
      </c>
      <c r="T2725" s="3" t="str">
        <f t="shared" si="257"/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2"/>
        <v>42231.118738425925</v>
      </c>
      <c r="K2726">
        <v>1436860259</v>
      </c>
      <c r="L2726" s="9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12">
        <f t="shared" si="254"/>
        <v>297</v>
      </c>
      <c r="R2726">
        <f t="shared" si="255"/>
        <v>12066.44</v>
      </c>
      <c r="S2726" t="str">
        <f t="shared" si="256"/>
        <v>technology</v>
      </c>
      <c r="T2726" s="3" t="str">
        <f t="shared" si="257"/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2"/>
        <v>42795.53628472222</v>
      </c>
      <c r="K2727">
        <v>1484070735</v>
      </c>
      <c r="L2727" s="9">
        <f t="shared" si="25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12">
        <f t="shared" si="254"/>
        <v>145</v>
      </c>
      <c r="R2727">
        <f t="shared" si="255"/>
        <v>32571.94</v>
      </c>
      <c r="S2727" t="str">
        <f t="shared" si="256"/>
        <v>technology</v>
      </c>
      <c r="T2727" s="3" t="str">
        <f t="shared" si="257"/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2"/>
        <v>42482.371655092589</v>
      </c>
      <c r="K2728">
        <v>1458741311</v>
      </c>
      <c r="L2728" s="9">
        <f t="shared" si="25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12">
        <f t="shared" si="254"/>
        <v>106</v>
      </c>
      <c r="R2728">
        <f t="shared" si="255"/>
        <v>81781</v>
      </c>
      <c r="S2728" t="str">
        <f t="shared" si="256"/>
        <v>technology</v>
      </c>
      <c r="T2728" s="3" t="str">
        <f t="shared" si="257"/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2"/>
        <v>42223.468321759261</v>
      </c>
      <c r="K2729">
        <v>1436804063</v>
      </c>
      <c r="L2729" s="9">
        <f t="shared" si="25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12">
        <f t="shared" si="254"/>
        <v>493</v>
      </c>
      <c r="R2729">
        <f t="shared" si="255"/>
        <v>77533</v>
      </c>
      <c r="S2729" t="str">
        <f t="shared" si="256"/>
        <v>technology</v>
      </c>
      <c r="T2729" s="3" t="str">
        <f t="shared" si="257"/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2"/>
        <v>42368.391597222224</v>
      </c>
      <c r="K2730">
        <v>1448461434</v>
      </c>
      <c r="L2730" s="9">
        <f t="shared" si="25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12">
        <f t="shared" si="254"/>
        <v>202</v>
      </c>
      <c r="R2730">
        <f t="shared" si="255"/>
        <v>39797.5</v>
      </c>
      <c r="S2730" t="str">
        <f t="shared" si="256"/>
        <v>technology</v>
      </c>
      <c r="T2730" s="3" t="str">
        <f t="shared" si="257"/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2"/>
        <v>42125.032372685186</v>
      </c>
      <c r="K2731">
        <v>1427867197</v>
      </c>
      <c r="L2731" s="9">
        <f t="shared" si="25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12">
        <f t="shared" si="254"/>
        <v>104</v>
      </c>
      <c r="R2731">
        <f t="shared" si="255"/>
        <v>19053.5</v>
      </c>
      <c r="S2731" t="str">
        <f t="shared" si="256"/>
        <v>technology</v>
      </c>
      <c r="T2731" s="3" t="str">
        <f t="shared" si="257"/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2"/>
        <v>41386.333043981482</v>
      </c>
      <c r="K2732">
        <v>1363611575</v>
      </c>
      <c r="L2732" s="9">
        <f t="shared" si="25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12">
        <f t="shared" si="254"/>
        <v>170</v>
      </c>
      <c r="R2732">
        <f t="shared" si="255"/>
        <v>26906.005000000001</v>
      </c>
      <c r="S2732" t="str">
        <f t="shared" si="256"/>
        <v>technology</v>
      </c>
      <c r="T2732" s="3" t="str">
        <f t="shared" si="257"/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2"/>
        <v>41929.958333333328</v>
      </c>
      <c r="K2733">
        <v>1408624622</v>
      </c>
      <c r="L2733" s="9">
        <f t="shared" si="25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12">
        <f t="shared" si="254"/>
        <v>104</v>
      </c>
      <c r="R2733">
        <f t="shared" si="255"/>
        <v>38635.005000000005</v>
      </c>
      <c r="S2733" t="str">
        <f t="shared" si="256"/>
        <v>technology</v>
      </c>
      <c r="T2733" s="3" t="str">
        <f t="shared" si="257"/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2"/>
        <v>41421.791666666664</v>
      </c>
      <c r="K2734">
        <v>1366917828</v>
      </c>
      <c r="L2734" s="9">
        <f t="shared" si="25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12">
        <f t="shared" si="254"/>
        <v>118</v>
      </c>
      <c r="R2734">
        <f t="shared" si="255"/>
        <v>22740.5</v>
      </c>
      <c r="S2734" t="str">
        <f t="shared" si="256"/>
        <v>technology</v>
      </c>
      <c r="T2734" s="3" t="str">
        <f t="shared" si="257"/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2"/>
        <v>42104.022847222215</v>
      </c>
      <c r="K2735">
        <v>1423463574</v>
      </c>
      <c r="L2735" s="9">
        <f t="shared" si="25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12">
        <f t="shared" si="254"/>
        <v>108</v>
      </c>
      <c r="R2735">
        <f t="shared" si="255"/>
        <v>33979.5</v>
      </c>
      <c r="S2735" t="str">
        <f t="shared" si="256"/>
        <v>technology</v>
      </c>
      <c r="T2735" s="3" t="str">
        <f t="shared" si="257"/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2"/>
        <v>42656.707638888889</v>
      </c>
      <c r="K2736">
        <v>1473782592</v>
      </c>
      <c r="L2736" s="9">
        <f t="shared" si="25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12">
        <f t="shared" si="254"/>
        <v>2260300</v>
      </c>
      <c r="R2736">
        <f t="shared" si="255"/>
        <v>38186</v>
      </c>
      <c r="S2736" t="str">
        <f t="shared" si="256"/>
        <v>technology</v>
      </c>
      <c r="T2736" s="3" t="str">
        <f t="shared" si="257"/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2"/>
        <v>41346.625</v>
      </c>
      <c r="K2737">
        <v>1360551250</v>
      </c>
      <c r="L2737" s="9">
        <f t="shared" si="25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12">
        <f t="shared" si="254"/>
        <v>978</v>
      </c>
      <c r="R2737">
        <f t="shared" si="255"/>
        <v>14969.505000000001</v>
      </c>
      <c r="S2737" t="str">
        <f t="shared" si="256"/>
        <v>technology</v>
      </c>
      <c r="T2737" s="3" t="str">
        <f t="shared" si="257"/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2"/>
        <v>41752.458020833328</v>
      </c>
      <c r="K2738">
        <v>1395676773</v>
      </c>
      <c r="L2738" s="9">
        <f t="shared" si="25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12">
        <f t="shared" si="254"/>
        <v>123</v>
      </c>
      <c r="R2738">
        <f t="shared" si="255"/>
        <v>8584.005000000001</v>
      </c>
      <c r="S2738" t="str">
        <f t="shared" si="256"/>
        <v>technology</v>
      </c>
      <c r="T2738" s="3" t="str">
        <f t="shared" si="257"/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2"/>
        <v>41654.583333333328</v>
      </c>
      <c r="K2739">
        <v>1386108087</v>
      </c>
      <c r="L2739" s="9">
        <f t="shared" si="25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12">
        <f t="shared" si="254"/>
        <v>246</v>
      </c>
      <c r="R2739">
        <f t="shared" si="255"/>
        <v>41825.120000000003</v>
      </c>
      <c r="S2739" t="str">
        <f t="shared" si="256"/>
        <v>technology</v>
      </c>
      <c r="T2739" s="3" t="str">
        <f t="shared" si="257"/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2"/>
        <v>42679.935231481482</v>
      </c>
      <c r="K2740">
        <v>1473218804</v>
      </c>
      <c r="L2740" s="9">
        <f t="shared" si="25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12">
        <f t="shared" si="254"/>
        <v>148</v>
      </c>
      <c r="R2740">
        <f t="shared" si="255"/>
        <v>40607.620000000003</v>
      </c>
      <c r="S2740" t="str">
        <f t="shared" si="256"/>
        <v>technology</v>
      </c>
      <c r="T2740" s="3" t="str">
        <f t="shared" si="257"/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2"/>
        <v>41764.679594907408</v>
      </c>
      <c r="K2741">
        <v>1395436717</v>
      </c>
      <c r="L2741" s="9">
        <f t="shared" si="25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12">
        <f t="shared" si="254"/>
        <v>384</v>
      </c>
      <c r="R2741">
        <f t="shared" si="255"/>
        <v>5811</v>
      </c>
      <c r="S2741" t="str">
        <f t="shared" si="256"/>
        <v>technology</v>
      </c>
      <c r="T2741" s="3" t="str">
        <f t="shared" si="257"/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2"/>
        <v>42074.781851851854</v>
      </c>
      <c r="K2742">
        <v>1423529152</v>
      </c>
      <c r="L2742" s="9">
        <f t="shared" si="25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12">
        <f t="shared" si="254"/>
        <v>103</v>
      </c>
      <c r="R2742">
        <f t="shared" si="255"/>
        <v>2267.5</v>
      </c>
      <c r="S2742" t="str">
        <f t="shared" si="256"/>
        <v>technology</v>
      </c>
      <c r="T2742" s="3" t="str">
        <f t="shared" si="257"/>
        <v>hardware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2"/>
        <v>41931.879861111105</v>
      </c>
      <c r="K2743">
        <v>1412005602</v>
      </c>
      <c r="L2743" s="9">
        <f t="shared" si="25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12">
        <f t="shared" si="254"/>
        <v>0</v>
      </c>
      <c r="R2743">
        <f t="shared" si="255"/>
        <v>172.5</v>
      </c>
      <c r="S2743" t="str">
        <f t="shared" si="256"/>
        <v>publishing</v>
      </c>
      <c r="T2743" s="3" t="str">
        <f t="shared" si="257"/>
        <v>children's books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2"/>
        <v>41044.511423611111</v>
      </c>
      <c r="K2744">
        <v>1335892587</v>
      </c>
      <c r="L2744" s="9">
        <f t="shared" si="25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12">
        <f t="shared" si="254"/>
        <v>29</v>
      </c>
      <c r="R2744">
        <f t="shared" si="255"/>
        <v>383</v>
      </c>
      <c r="S2744" t="str">
        <f t="shared" si="256"/>
        <v>publishing</v>
      </c>
      <c r="T2744" s="3" t="str">
        <f t="shared" si="257"/>
        <v>children's books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2"/>
        <v>42662.120451388888</v>
      </c>
      <c r="K2745">
        <v>1474271607</v>
      </c>
      <c r="L2745" s="9">
        <f t="shared" si="25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12">
        <f t="shared" si="254"/>
        <v>0</v>
      </c>
      <c r="R2745">
        <f t="shared" si="255"/>
        <v>365.5</v>
      </c>
      <c r="S2745" t="str">
        <f t="shared" si="256"/>
        <v>publishing</v>
      </c>
      <c r="T2745" s="3" t="str">
        <f t="shared" si="257"/>
        <v>children's books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2"/>
        <v>40967.854143518518</v>
      </c>
      <c r="K2746">
        <v>1327886998</v>
      </c>
      <c r="L2746" s="9">
        <f t="shared" si="25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12">
        <f t="shared" si="254"/>
        <v>5</v>
      </c>
      <c r="R2746">
        <f t="shared" si="255"/>
        <v>417.5</v>
      </c>
      <c r="S2746" t="str">
        <f t="shared" si="256"/>
        <v>publishing</v>
      </c>
      <c r="T2746" s="3" t="str">
        <f t="shared" si="257"/>
        <v>children's books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2"/>
        <v>41104.779722222222</v>
      </c>
      <c r="K2747">
        <v>1337125368</v>
      </c>
      <c r="L2747" s="9">
        <f t="shared" si="25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12">
        <f t="shared" si="254"/>
        <v>22</v>
      </c>
      <c r="R2747">
        <f t="shared" si="255"/>
        <v>1293</v>
      </c>
      <c r="S2747" t="str">
        <f t="shared" si="256"/>
        <v>publishing</v>
      </c>
      <c r="T2747" s="3" t="str">
        <f t="shared" si="257"/>
        <v>children's books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2"/>
        <v>41880.57304398148</v>
      </c>
      <c r="K2748">
        <v>1406745911</v>
      </c>
      <c r="L2748" s="9">
        <f t="shared" si="25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12">
        <f t="shared" si="254"/>
        <v>27</v>
      </c>
      <c r="R2748">
        <f t="shared" si="255"/>
        <v>1276</v>
      </c>
      <c r="S2748" t="str">
        <f t="shared" si="256"/>
        <v>publishing</v>
      </c>
      <c r="T2748" s="3" t="str">
        <f t="shared" si="257"/>
        <v>children's books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2"/>
        <v>41075.923611111109</v>
      </c>
      <c r="K2749">
        <v>1337095997</v>
      </c>
      <c r="L2749" s="9">
        <f t="shared" si="253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12">
        <f t="shared" si="254"/>
        <v>28</v>
      </c>
      <c r="R2749">
        <f t="shared" si="255"/>
        <v>470.5</v>
      </c>
      <c r="S2749" t="str">
        <f t="shared" si="256"/>
        <v>publishing</v>
      </c>
      <c r="T2749" s="3" t="str">
        <f t="shared" si="257"/>
        <v>children's books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2"/>
        <v>42615.502337962964</v>
      </c>
      <c r="K2750">
        <v>1470243802</v>
      </c>
      <c r="L2750" s="9">
        <f t="shared" si="25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12">
        <f t="shared" si="254"/>
        <v>1</v>
      </c>
      <c r="R2750">
        <f t="shared" si="255"/>
        <v>96.5</v>
      </c>
      <c r="S2750" t="str">
        <f t="shared" si="256"/>
        <v>publishing</v>
      </c>
      <c r="T2750" s="3" t="str">
        <f t="shared" si="257"/>
        <v>children's books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2"/>
        <v>42098.549039351848</v>
      </c>
      <c r="K2751">
        <v>1425582637</v>
      </c>
      <c r="L2751" s="9">
        <f t="shared" si="25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12">
        <f t="shared" si="254"/>
        <v>1</v>
      </c>
      <c r="R2751">
        <f t="shared" si="255"/>
        <v>81.5</v>
      </c>
      <c r="S2751" t="str">
        <f t="shared" si="256"/>
        <v>publishing</v>
      </c>
      <c r="T2751" s="3" t="str">
        <f t="shared" si="257"/>
        <v>children's books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2"/>
        <v>41090.625</v>
      </c>
      <c r="K2752">
        <v>1340055345</v>
      </c>
      <c r="L2752" s="9">
        <f t="shared" si="253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12">
        <f t="shared" si="254"/>
        <v>0</v>
      </c>
      <c r="R2752">
        <f t="shared" si="255"/>
        <v>55</v>
      </c>
      <c r="S2752" t="str">
        <f t="shared" si="256"/>
        <v>publishing</v>
      </c>
      <c r="T2752" s="3" t="str">
        <f t="shared" si="257"/>
        <v>children's books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2"/>
        <v>41807.678726851846</v>
      </c>
      <c r="K2753">
        <v>1397855842</v>
      </c>
      <c r="L2753" s="9">
        <f t="shared" si="253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12">
        <f t="shared" si="254"/>
        <v>0</v>
      </c>
      <c r="R2753">
        <f t="shared" si="255"/>
        <v>0</v>
      </c>
      <c r="S2753" t="str">
        <f t="shared" si="256"/>
        <v>publishing</v>
      </c>
      <c r="T2753" s="3" t="str">
        <f t="shared" si="257"/>
        <v>children's books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2"/>
        <v>40895.556759259256</v>
      </c>
      <c r="K2754">
        <v>1320776504</v>
      </c>
      <c r="L2754" s="9">
        <f t="shared" si="25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12">
        <f t="shared" si="254"/>
        <v>11</v>
      </c>
      <c r="R2754">
        <f t="shared" si="255"/>
        <v>275</v>
      </c>
      <c r="S2754" t="str">
        <f t="shared" si="256"/>
        <v>publishing</v>
      </c>
      <c r="T2754" s="3" t="str">
        <f t="shared" si="257"/>
        <v>children's books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8">(I2755/86400)+25569+(-5/24)</f>
        <v>41147.692395833328</v>
      </c>
      <c r="K2755">
        <v>1343425023</v>
      </c>
      <c r="L2755" s="9">
        <f t="shared" ref="L2755:L2818" si="259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12">
        <f t="shared" ref="Q2755:Q2818" si="260">ROUND(E2755/D2755*100,0)</f>
        <v>19</v>
      </c>
      <c r="R2755">
        <f t="shared" ref="R2755:R2818" si="261">AVERAGE(E2754:E2755)</f>
        <v>465</v>
      </c>
      <c r="S2755" t="str">
        <f t="shared" ref="S2755:S2818" si="262">LEFT(P2755,FIND("/",P2755)-1)</f>
        <v>publishing</v>
      </c>
      <c r="T2755" s="3" t="str">
        <f t="shared" ref="T2755:T2818" si="263">RIGHT(P2755,LEN(P2755)-FIND("/",P2755))</f>
        <v>children's books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8"/>
        <v>41893.427673611106</v>
      </c>
      <c r="K2756">
        <v>1407856551</v>
      </c>
      <c r="L2756" s="9">
        <f t="shared" si="259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12">
        <f t="shared" si="260"/>
        <v>0</v>
      </c>
      <c r="R2756">
        <f t="shared" si="261"/>
        <v>190</v>
      </c>
      <c r="S2756" t="str">
        <f t="shared" si="262"/>
        <v>publishing</v>
      </c>
      <c r="T2756" s="3" t="str">
        <f t="shared" si="263"/>
        <v>children's books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8"/>
        <v>42102.582488425927</v>
      </c>
      <c r="K2757">
        <v>1425927527</v>
      </c>
      <c r="L2757" s="9">
        <f t="shared" si="25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12">
        <f t="shared" si="260"/>
        <v>52</v>
      </c>
      <c r="R2757">
        <f t="shared" si="261"/>
        <v>130</v>
      </c>
      <c r="S2757" t="str">
        <f t="shared" si="262"/>
        <v>publishing</v>
      </c>
      <c r="T2757" s="3" t="str">
        <f t="shared" si="263"/>
        <v>children's books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8"/>
        <v>41650.692141203697</v>
      </c>
      <c r="K2758">
        <v>1386884201</v>
      </c>
      <c r="L2758" s="9">
        <f t="shared" si="259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12">
        <f t="shared" si="260"/>
        <v>10</v>
      </c>
      <c r="R2758">
        <f t="shared" si="261"/>
        <v>654</v>
      </c>
      <c r="S2758" t="str">
        <f t="shared" si="262"/>
        <v>publishing</v>
      </c>
      <c r="T2758" s="3" t="str">
        <f t="shared" si="263"/>
        <v>children's books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8"/>
        <v>42588.448287037034</v>
      </c>
      <c r="K2759">
        <v>1469202332</v>
      </c>
      <c r="L2759" s="9">
        <f t="shared" si="25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12">
        <f t="shared" si="260"/>
        <v>1</v>
      </c>
      <c r="R2759">
        <f t="shared" si="261"/>
        <v>529</v>
      </c>
      <c r="S2759" t="str">
        <f t="shared" si="262"/>
        <v>publishing</v>
      </c>
      <c r="T2759" s="3" t="str">
        <f t="shared" si="263"/>
        <v>children's books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8"/>
        <v>42653.23359953703</v>
      </c>
      <c r="K2760">
        <v>1474886183</v>
      </c>
      <c r="L2760" s="9">
        <f t="shared" si="25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12">
        <f t="shared" si="260"/>
        <v>12</v>
      </c>
      <c r="R2760">
        <f t="shared" si="261"/>
        <v>122</v>
      </c>
      <c r="S2760" t="str">
        <f t="shared" si="262"/>
        <v>publishing</v>
      </c>
      <c r="T2760" s="3" t="str">
        <f t="shared" si="263"/>
        <v>children's books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8"/>
        <v>42567.158171296294</v>
      </c>
      <c r="K2761">
        <v>1464943666</v>
      </c>
      <c r="L2761" s="9">
        <f t="shared" si="25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12">
        <f t="shared" si="260"/>
        <v>11</v>
      </c>
      <c r="R2761">
        <f t="shared" si="261"/>
        <v>169.5</v>
      </c>
      <c r="S2761" t="str">
        <f t="shared" si="262"/>
        <v>publishing</v>
      </c>
      <c r="T2761" s="3" t="str">
        <f t="shared" si="263"/>
        <v>children's books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8"/>
        <v>41445.252986111111</v>
      </c>
      <c r="K2762">
        <v>1369134258</v>
      </c>
      <c r="L2762" s="9">
        <f t="shared" si="25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12">
        <f t="shared" si="260"/>
        <v>0</v>
      </c>
      <c r="R2762">
        <f t="shared" si="261"/>
        <v>52.5</v>
      </c>
      <c r="S2762" t="str">
        <f t="shared" si="262"/>
        <v>publishing</v>
      </c>
      <c r="T2762" s="3" t="str">
        <f t="shared" si="263"/>
        <v>children's books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8"/>
        <v>41276.85524305555</v>
      </c>
      <c r="K2763">
        <v>1354584693</v>
      </c>
      <c r="L2763" s="9">
        <f t="shared" si="25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12">
        <f t="shared" si="260"/>
        <v>1</v>
      </c>
      <c r="R2763">
        <f t="shared" si="261"/>
        <v>18</v>
      </c>
      <c r="S2763" t="str">
        <f t="shared" si="262"/>
        <v>publishing</v>
      </c>
      <c r="T2763" s="3" t="str">
        <f t="shared" si="263"/>
        <v>children's books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8"/>
        <v>40986.786979166667</v>
      </c>
      <c r="K2764">
        <v>1326934395</v>
      </c>
      <c r="L2764" s="9">
        <f t="shared" si="25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12">
        <f t="shared" si="260"/>
        <v>1</v>
      </c>
      <c r="R2764">
        <f t="shared" si="261"/>
        <v>30.5</v>
      </c>
      <c r="S2764" t="str">
        <f t="shared" si="262"/>
        <v>publishing</v>
      </c>
      <c r="T2764" s="3" t="str">
        <f t="shared" si="263"/>
        <v>children's books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8"/>
        <v>41418.371342592589</v>
      </c>
      <c r="K2765">
        <v>1365515684</v>
      </c>
      <c r="L2765" s="9">
        <f t="shared" si="25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12">
        <f t="shared" si="260"/>
        <v>0</v>
      </c>
      <c r="R2765">
        <f t="shared" si="261"/>
        <v>57.5</v>
      </c>
      <c r="S2765" t="str">
        <f t="shared" si="262"/>
        <v>publishing</v>
      </c>
      <c r="T2765" s="3" t="str">
        <f t="shared" si="263"/>
        <v>children's books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8"/>
        <v>41059.583333333328</v>
      </c>
      <c r="K2766">
        <v>1335855631</v>
      </c>
      <c r="L2766" s="9">
        <f t="shared" si="25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12">
        <f t="shared" si="260"/>
        <v>1</v>
      </c>
      <c r="R2766">
        <f t="shared" si="261"/>
        <v>67.5</v>
      </c>
      <c r="S2766" t="str">
        <f t="shared" si="262"/>
        <v>publishing</v>
      </c>
      <c r="T2766" s="3" t="str">
        <f t="shared" si="263"/>
        <v>children's books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8"/>
        <v>41210.370694444442</v>
      </c>
      <c r="K2767">
        <v>1350050028</v>
      </c>
      <c r="L2767" s="9">
        <f t="shared" si="25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12">
        <f t="shared" si="260"/>
        <v>0</v>
      </c>
      <c r="R2767">
        <f t="shared" si="261"/>
        <v>22.5</v>
      </c>
      <c r="S2767" t="str">
        <f t="shared" si="262"/>
        <v>publishing</v>
      </c>
      <c r="T2767" s="3" t="str">
        <f t="shared" si="263"/>
        <v>children's books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8"/>
        <v>40766.459699074076</v>
      </c>
      <c r="K2768">
        <v>1310486518</v>
      </c>
      <c r="L2768" s="9">
        <f t="shared" si="259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12">
        <f t="shared" si="260"/>
        <v>2</v>
      </c>
      <c r="R2768">
        <f t="shared" si="261"/>
        <v>50</v>
      </c>
      <c r="S2768" t="str">
        <f t="shared" si="262"/>
        <v>publishing</v>
      </c>
      <c r="T2768" s="3" t="str">
        <f t="shared" si="263"/>
        <v>children's books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8"/>
        <v>42232.750578703701</v>
      </c>
      <c r="K2769">
        <v>1434582050</v>
      </c>
      <c r="L2769" s="9">
        <f t="shared" si="25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12">
        <f t="shared" si="260"/>
        <v>1</v>
      </c>
      <c r="R2769">
        <f t="shared" si="261"/>
        <v>67</v>
      </c>
      <c r="S2769" t="str">
        <f t="shared" si="262"/>
        <v>publishing</v>
      </c>
      <c r="T2769" s="3" t="str">
        <f t="shared" si="263"/>
        <v>children's books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8"/>
        <v>40997.364849537036</v>
      </c>
      <c r="K2770">
        <v>1330440323</v>
      </c>
      <c r="L2770" s="9">
        <f t="shared" si="25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12">
        <f t="shared" si="260"/>
        <v>14</v>
      </c>
      <c r="R2770">
        <f t="shared" si="261"/>
        <v>518</v>
      </c>
      <c r="S2770" t="str">
        <f t="shared" si="262"/>
        <v>publishing</v>
      </c>
      <c r="T2770" s="3" t="str">
        <f t="shared" si="263"/>
        <v>children's books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8"/>
        <v>41795.617939814816</v>
      </c>
      <c r="K2771">
        <v>1397677790</v>
      </c>
      <c r="L2771" s="9">
        <f t="shared" si="259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12">
        <f t="shared" si="260"/>
        <v>0</v>
      </c>
      <c r="R2771">
        <f t="shared" si="261"/>
        <v>502</v>
      </c>
      <c r="S2771" t="str">
        <f t="shared" si="262"/>
        <v>publishing</v>
      </c>
      <c r="T2771" s="3" t="str">
        <f t="shared" si="263"/>
        <v>children's books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8"/>
        <v>41716.455208333333</v>
      </c>
      <c r="K2772">
        <v>1392569730</v>
      </c>
      <c r="L2772" s="9">
        <f t="shared" si="25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12">
        <f t="shared" si="260"/>
        <v>10</v>
      </c>
      <c r="R2772">
        <f t="shared" si="261"/>
        <v>1042.125</v>
      </c>
      <c r="S2772" t="str">
        <f t="shared" si="262"/>
        <v>publishing</v>
      </c>
      <c r="T2772" s="3" t="str">
        <f t="shared" si="263"/>
        <v>children's books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8"/>
        <v>41306.5</v>
      </c>
      <c r="K2773">
        <v>1355489140</v>
      </c>
      <c r="L2773" s="9">
        <f t="shared" si="25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12">
        <f t="shared" si="260"/>
        <v>0</v>
      </c>
      <c r="R2773">
        <f t="shared" si="261"/>
        <v>1041.125</v>
      </c>
      <c r="S2773" t="str">
        <f t="shared" si="262"/>
        <v>publishing</v>
      </c>
      <c r="T2773" s="3" t="str">
        <f t="shared" si="263"/>
        <v>children's books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8"/>
        <v>41552.660810185182</v>
      </c>
      <c r="K2774">
        <v>1379710294</v>
      </c>
      <c r="L2774" s="9">
        <f t="shared" si="25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12">
        <f t="shared" si="260"/>
        <v>0</v>
      </c>
      <c r="R2774">
        <f t="shared" si="261"/>
        <v>0</v>
      </c>
      <c r="S2774" t="str">
        <f t="shared" si="262"/>
        <v>publishing</v>
      </c>
      <c r="T2774" s="3" t="str">
        <f t="shared" si="263"/>
        <v>children's books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8"/>
        <v>42484.656493055554</v>
      </c>
      <c r="K2775">
        <v>1460666721</v>
      </c>
      <c r="L2775" s="9">
        <f t="shared" si="25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12">
        <f t="shared" si="260"/>
        <v>0</v>
      </c>
      <c r="R2775">
        <f t="shared" si="261"/>
        <v>0.5</v>
      </c>
      <c r="S2775" t="str">
        <f t="shared" si="262"/>
        <v>publishing</v>
      </c>
      <c r="T2775" s="3" t="str">
        <f t="shared" si="263"/>
        <v>children's books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8"/>
        <v>41340.918148148143</v>
      </c>
      <c r="K2776">
        <v>1360119728</v>
      </c>
      <c r="L2776" s="9">
        <f t="shared" si="25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12">
        <f t="shared" si="260"/>
        <v>14</v>
      </c>
      <c r="R2776">
        <f t="shared" si="261"/>
        <v>285.5</v>
      </c>
      <c r="S2776" t="str">
        <f t="shared" si="262"/>
        <v>publishing</v>
      </c>
      <c r="T2776" s="3" t="str">
        <f t="shared" si="263"/>
        <v>children's books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8"/>
        <v>40892.805023148147</v>
      </c>
      <c r="K2777">
        <v>1321402754</v>
      </c>
      <c r="L2777" s="9">
        <f t="shared" si="25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12">
        <f t="shared" si="260"/>
        <v>3</v>
      </c>
      <c r="R2777">
        <f t="shared" si="261"/>
        <v>360</v>
      </c>
      <c r="S2777" t="str">
        <f t="shared" si="262"/>
        <v>publishing</v>
      </c>
      <c r="T2777" s="3" t="str">
        <f t="shared" si="263"/>
        <v>children's books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8"/>
        <v>42167.088842592588</v>
      </c>
      <c r="K2778">
        <v>1431414476</v>
      </c>
      <c r="L2778" s="9">
        <f t="shared" si="25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12">
        <f t="shared" si="260"/>
        <v>8</v>
      </c>
      <c r="R2778">
        <f t="shared" si="261"/>
        <v>902.5</v>
      </c>
      <c r="S2778" t="str">
        <f t="shared" si="262"/>
        <v>publishing</v>
      </c>
      <c r="T2778" s="3" t="str">
        <f t="shared" si="263"/>
        <v>children's books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8"/>
        <v>42202.460694444446</v>
      </c>
      <c r="K2779">
        <v>1434557004</v>
      </c>
      <c r="L2779" s="9">
        <f t="shared" si="25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12">
        <f t="shared" si="260"/>
        <v>0</v>
      </c>
      <c r="R2779">
        <f t="shared" si="261"/>
        <v>832.5</v>
      </c>
      <c r="S2779" t="str">
        <f t="shared" si="262"/>
        <v>publishing</v>
      </c>
      <c r="T2779" s="3" t="str">
        <f t="shared" si="263"/>
        <v>children's books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8"/>
        <v>41876.769745370366</v>
      </c>
      <c r="K2780">
        <v>1406417306</v>
      </c>
      <c r="L2780" s="9">
        <f t="shared" si="25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12">
        <f t="shared" si="260"/>
        <v>26</v>
      </c>
      <c r="R2780">
        <f t="shared" si="261"/>
        <v>707.5</v>
      </c>
      <c r="S2780" t="str">
        <f t="shared" si="262"/>
        <v>publishing</v>
      </c>
      <c r="T2780" s="3" t="str">
        <f t="shared" si="263"/>
        <v>children's books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8"/>
        <v>42330.419224537036</v>
      </c>
      <c r="K2781">
        <v>1445609021</v>
      </c>
      <c r="L2781" s="9">
        <f t="shared" si="25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12">
        <f t="shared" si="260"/>
        <v>2</v>
      </c>
      <c r="R2781">
        <f t="shared" si="261"/>
        <v>729</v>
      </c>
      <c r="S2781" t="str">
        <f t="shared" si="262"/>
        <v>publishing</v>
      </c>
      <c r="T2781" s="3" t="str">
        <f t="shared" si="263"/>
        <v>children's books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8"/>
        <v>42804.239444444444</v>
      </c>
      <c r="K2782">
        <v>1486550688</v>
      </c>
      <c r="L2782" s="9">
        <f t="shared" si="25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12">
        <f t="shared" si="260"/>
        <v>0</v>
      </c>
      <c r="R2782">
        <f t="shared" si="261"/>
        <v>26.5</v>
      </c>
      <c r="S2782" t="str">
        <f t="shared" si="262"/>
        <v>publishing</v>
      </c>
      <c r="T2782" s="3" t="str">
        <f t="shared" si="263"/>
        <v>children's books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8"/>
        <v>42047.083333333336</v>
      </c>
      <c r="K2783">
        <v>1421274954</v>
      </c>
      <c r="L2783" s="9">
        <f t="shared" si="25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12">
        <f t="shared" si="260"/>
        <v>105</v>
      </c>
      <c r="R2783">
        <f t="shared" si="261"/>
        <v>658</v>
      </c>
      <c r="S2783" t="str">
        <f t="shared" si="262"/>
        <v>theater</v>
      </c>
      <c r="T2783" s="3" t="str">
        <f t="shared" si="263"/>
        <v>plays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8"/>
        <v>42051.999305555553</v>
      </c>
      <c r="K2784">
        <v>1421964718</v>
      </c>
      <c r="L2784" s="9">
        <f t="shared" si="25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12">
        <f t="shared" si="260"/>
        <v>120</v>
      </c>
      <c r="R2784">
        <f t="shared" si="261"/>
        <v>1258</v>
      </c>
      <c r="S2784" t="str">
        <f t="shared" si="262"/>
        <v>theater</v>
      </c>
      <c r="T2784" s="3" t="str">
        <f t="shared" si="263"/>
        <v>plays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8"/>
        <v>42117.326921296299</v>
      </c>
      <c r="K2785">
        <v>1428583846</v>
      </c>
      <c r="L2785" s="9">
        <f t="shared" si="25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12">
        <f t="shared" si="260"/>
        <v>115</v>
      </c>
      <c r="R2785">
        <f t="shared" si="261"/>
        <v>1172.5</v>
      </c>
      <c r="S2785" t="str">
        <f t="shared" si="262"/>
        <v>theater</v>
      </c>
      <c r="T2785" s="3" t="str">
        <f t="shared" si="263"/>
        <v>plays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8"/>
        <v>41941.579201388886</v>
      </c>
      <c r="K2786">
        <v>1412794443</v>
      </c>
      <c r="L2786" s="9">
        <f t="shared" si="25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12">
        <f t="shared" si="260"/>
        <v>119</v>
      </c>
      <c r="R2786">
        <f t="shared" si="261"/>
        <v>4142.5</v>
      </c>
      <c r="S2786" t="str">
        <f t="shared" si="262"/>
        <v>theater</v>
      </c>
      <c r="T2786" s="3" t="str">
        <f t="shared" si="263"/>
        <v>plays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8"/>
        <v>42587.666666666664</v>
      </c>
      <c r="K2787">
        <v>1467865967</v>
      </c>
      <c r="L2787" s="9">
        <f t="shared" si="25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12">
        <f t="shared" si="260"/>
        <v>105</v>
      </c>
      <c r="R2787">
        <f t="shared" si="261"/>
        <v>6187</v>
      </c>
      <c r="S2787" t="str">
        <f t="shared" si="262"/>
        <v>theater</v>
      </c>
      <c r="T2787" s="3" t="str">
        <f t="shared" si="263"/>
        <v>plays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8"/>
        <v>41829.360879629625</v>
      </c>
      <c r="K2788">
        <v>1403703580</v>
      </c>
      <c r="L2788" s="9">
        <f t="shared" si="25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12">
        <f t="shared" si="260"/>
        <v>118</v>
      </c>
      <c r="R2788">
        <f t="shared" si="261"/>
        <v>4090</v>
      </c>
      <c r="S2788" t="str">
        <f t="shared" si="262"/>
        <v>theater</v>
      </c>
      <c r="T2788" s="3" t="str">
        <f t="shared" si="263"/>
        <v>plays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8"/>
        <v>41837.990185185183</v>
      </c>
      <c r="K2789">
        <v>1403066752</v>
      </c>
      <c r="L2789" s="9">
        <f t="shared" si="25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12">
        <f t="shared" si="260"/>
        <v>120</v>
      </c>
      <c r="R2789">
        <f t="shared" si="261"/>
        <v>2071.5</v>
      </c>
      <c r="S2789" t="str">
        <f t="shared" si="262"/>
        <v>theater</v>
      </c>
      <c r="T2789" s="3" t="str">
        <f t="shared" si="263"/>
        <v>plays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8"/>
        <v>42580.49355324074</v>
      </c>
      <c r="K2790">
        <v>1467219043</v>
      </c>
      <c r="L2790" s="9">
        <f t="shared" si="259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12">
        <f t="shared" si="260"/>
        <v>103</v>
      </c>
      <c r="R2790">
        <f t="shared" si="261"/>
        <v>1623.5</v>
      </c>
      <c r="S2790" t="str">
        <f t="shared" si="262"/>
        <v>theater</v>
      </c>
      <c r="T2790" s="3" t="str">
        <f t="shared" si="263"/>
        <v>plays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8"/>
        <v>42074.958333333336</v>
      </c>
      <c r="K2791">
        <v>1424477934</v>
      </c>
      <c r="L2791" s="9">
        <f t="shared" si="25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12">
        <f t="shared" si="260"/>
        <v>101</v>
      </c>
      <c r="R2791">
        <f t="shared" si="261"/>
        <v>2542.5</v>
      </c>
      <c r="S2791" t="str">
        <f t="shared" si="262"/>
        <v>theater</v>
      </c>
      <c r="T2791" s="3" t="str">
        <f t="shared" si="263"/>
        <v>plays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8"/>
        <v>42046.730358796289</v>
      </c>
      <c r="K2792">
        <v>1421101903</v>
      </c>
      <c r="L2792" s="9">
        <f t="shared" si="25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12">
        <f t="shared" si="260"/>
        <v>105</v>
      </c>
      <c r="R2792">
        <f t="shared" si="261"/>
        <v>3097.5</v>
      </c>
      <c r="S2792" t="str">
        <f t="shared" si="262"/>
        <v>theater</v>
      </c>
      <c r="T2792" s="3" t="str">
        <f t="shared" si="263"/>
        <v>plays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8"/>
        <v>42621.958333333336</v>
      </c>
      <c r="K2793">
        <v>1470778559</v>
      </c>
      <c r="L2793" s="9">
        <f t="shared" si="25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12">
        <f t="shared" si="260"/>
        <v>103</v>
      </c>
      <c r="R2793">
        <f t="shared" si="261"/>
        <v>2605</v>
      </c>
      <c r="S2793" t="str">
        <f t="shared" si="262"/>
        <v>theater</v>
      </c>
      <c r="T2793" s="3" t="str">
        <f t="shared" si="263"/>
        <v>plays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8"/>
        <v>42228.022673611107</v>
      </c>
      <c r="K2794">
        <v>1435469559</v>
      </c>
      <c r="L2794" s="9">
        <f t="shared" si="25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12">
        <f t="shared" si="260"/>
        <v>108</v>
      </c>
      <c r="R2794">
        <f t="shared" si="261"/>
        <v>2101</v>
      </c>
      <c r="S2794" t="str">
        <f t="shared" si="262"/>
        <v>theater</v>
      </c>
      <c r="T2794" s="3" t="str">
        <f t="shared" si="263"/>
        <v>plays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8"/>
        <v>42206.210706018515</v>
      </c>
      <c r="K2795">
        <v>1434881005</v>
      </c>
      <c r="L2795" s="9">
        <f t="shared" si="25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12">
        <f t="shared" si="260"/>
        <v>111</v>
      </c>
      <c r="R2795">
        <f t="shared" si="261"/>
        <v>6604.375</v>
      </c>
      <c r="S2795" t="str">
        <f t="shared" si="262"/>
        <v>theater</v>
      </c>
      <c r="T2795" s="3" t="str">
        <f t="shared" si="263"/>
        <v>plays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8"/>
        <v>42432.583333333336</v>
      </c>
      <c r="K2796">
        <v>1455640559</v>
      </c>
      <c r="L2796" s="9">
        <f t="shared" si="25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12">
        <f t="shared" si="260"/>
        <v>150</v>
      </c>
      <c r="R2796">
        <f t="shared" si="261"/>
        <v>5565.875</v>
      </c>
      <c r="S2796" t="str">
        <f t="shared" si="262"/>
        <v>theater</v>
      </c>
      <c r="T2796" s="3" t="str">
        <f t="shared" si="263"/>
        <v>plays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8"/>
        <v>41796.75</v>
      </c>
      <c r="K2797">
        <v>1400675841</v>
      </c>
      <c r="L2797" s="9">
        <f t="shared" si="25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12">
        <f t="shared" si="260"/>
        <v>104</v>
      </c>
      <c r="R2797">
        <f t="shared" si="261"/>
        <v>402.5</v>
      </c>
      <c r="S2797" t="str">
        <f t="shared" si="262"/>
        <v>theater</v>
      </c>
      <c r="T2797" s="3" t="str">
        <f t="shared" si="263"/>
        <v>plays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8"/>
        <v>41825.319768518515</v>
      </c>
      <c r="K2798">
        <v>1401972028</v>
      </c>
      <c r="L2798" s="9">
        <f t="shared" si="25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12">
        <f t="shared" si="260"/>
        <v>116</v>
      </c>
      <c r="R2798">
        <f t="shared" si="261"/>
        <v>827</v>
      </c>
      <c r="S2798" t="str">
        <f t="shared" si="262"/>
        <v>theater</v>
      </c>
      <c r="T2798" s="3" t="str">
        <f t="shared" si="263"/>
        <v>plays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8"/>
        <v>41828.731944444444</v>
      </c>
      <c r="K2799">
        <v>1402266840</v>
      </c>
      <c r="L2799" s="9">
        <f t="shared" si="25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12">
        <f t="shared" si="260"/>
        <v>103</v>
      </c>
      <c r="R2799">
        <f t="shared" si="261"/>
        <v>4567.8050000000003</v>
      </c>
      <c r="S2799" t="str">
        <f t="shared" si="262"/>
        <v>theater</v>
      </c>
      <c r="T2799" s="3" t="str">
        <f t="shared" si="263"/>
        <v>plays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8"/>
        <v>42216.458333333336</v>
      </c>
      <c r="K2800">
        <v>1437063121</v>
      </c>
      <c r="L2800" s="9">
        <f t="shared" si="25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12">
        <f t="shared" si="260"/>
        <v>101</v>
      </c>
      <c r="R2800">
        <f t="shared" si="261"/>
        <v>6640.8050000000003</v>
      </c>
      <c r="S2800" t="str">
        <f t="shared" si="262"/>
        <v>theater</v>
      </c>
      <c r="T2800" s="3" t="str">
        <f t="shared" si="263"/>
        <v>plays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8"/>
        <v>42538.458333333336</v>
      </c>
      <c r="K2801">
        <v>1463466070</v>
      </c>
      <c r="L2801" s="9">
        <f t="shared" si="25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12">
        <f t="shared" si="260"/>
        <v>117</v>
      </c>
      <c r="R2801">
        <f t="shared" si="261"/>
        <v>5450.87</v>
      </c>
      <c r="S2801" t="str">
        <f t="shared" si="262"/>
        <v>theater</v>
      </c>
      <c r="T2801" s="3" t="str">
        <f t="shared" si="263"/>
        <v>plays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8"/>
        <v>42008.344513888886</v>
      </c>
      <c r="K2802">
        <v>1415193366</v>
      </c>
      <c r="L2802" s="9">
        <f t="shared" si="25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12">
        <f t="shared" si="260"/>
        <v>133</v>
      </c>
      <c r="R2802">
        <f t="shared" si="261"/>
        <v>3580.87</v>
      </c>
      <c r="S2802" t="str">
        <f t="shared" si="262"/>
        <v>theater</v>
      </c>
      <c r="T2802" s="3" t="str">
        <f t="shared" si="263"/>
        <v>plays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8"/>
        <v>41922.25</v>
      </c>
      <c r="K2803">
        <v>1411019409</v>
      </c>
      <c r="L2803" s="9">
        <f t="shared" si="25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12">
        <f t="shared" si="260"/>
        <v>133</v>
      </c>
      <c r="R2803">
        <f t="shared" si="261"/>
        <v>998</v>
      </c>
      <c r="S2803" t="str">
        <f t="shared" si="262"/>
        <v>theater</v>
      </c>
      <c r="T2803" s="3" t="str">
        <f t="shared" si="263"/>
        <v>plays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8"/>
        <v>42222.438738425924</v>
      </c>
      <c r="K2804">
        <v>1436283107</v>
      </c>
      <c r="L2804" s="9">
        <f t="shared" si="25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12">
        <f t="shared" si="260"/>
        <v>102</v>
      </c>
      <c r="R2804">
        <f t="shared" si="261"/>
        <v>1860.5</v>
      </c>
      <c r="S2804" t="str">
        <f t="shared" si="262"/>
        <v>theater</v>
      </c>
      <c r="T2804" s="3" t="str">
        <f t="shared" si="263"/>
        <v>plays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8"/>
        <v>42200.791666666664</v>
      </c>
      <c r="K2805">
        <v>1433295276</v>
      </c>
      <c r="L2805" s="9">
        <f t="shared" si="25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12">
        <f t="shared" si="260"/>
        <v>128</v>
      </c>
      <c r="R2805">
        <f t="shared" si="261"/>
        <v>7925</v>
      </c>
      <c r="S2805" t="str">
        <f t="shared" si="262"/>
        <v>theater</v>
      </c>
      <c r="T2805" s="3" t="str">
        <f t="shared" si="263"/>
        <v>plays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8"/>
        <v>41911.245254629626</v>
      </c>
      <c r="K2806">
        <v>1409395990</v>
      </c>
      <c r="L2806" s="9">
        <f t="shared" si="25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12">
        <f t="shared" si="260"/>
        <v>115</v>
      </c>
      <c r="R2806">
        <f t="shared" si="261"/>
        <v>6972.5</v>
      </c>
      <c r="S2806" t="str">
        <f t="shared" si="262"/>
        <v>theater</v>
      </c>
      <c r="T2806" s="3" t="str">
        <f t="shared" si="263"/>
        <v>plays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8"/>
        <v>42238.2971412037</v>
      </c>
      <c r="K2807">
        <v>1438085273</v>
      </c>
      <c r="L2807" s="9">
        <f t="shared" si="25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12">
        <f t="shared" si="260"/>
        <v>110</v>
      </c>
      <c r="R2807">
        <f t="shared" si="261"/>
        <v>795</v>
      </c>
      <c r="S2807" t="str">
        <f t="shared" si="262"/>
        <v>theater</v>
      </c>
      <c r="T2807" s="3" t="str">
        <f t="shared" si="263"/>
        <v>plays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8"/>
        <v>42221.249999999993</v>
      </c>
      <c r="K2808">
        <v>1435645490</v>
      </c>
      <c r="L2808" s="9">
        <f t="shared" si="25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12">
        <f t="shared" si="260"/>
        <v>112</v>
      </c>
      <c r="R2808">
        <f t="shared" si="261"/>
        <v>1901.5</v>
      </c>
      <c r="S2808" t="str">
        <f t="shared" si="262"/>
        <v>theater</v>
      </c>
      <c r="T2808" s="3" t="str">
        <f t="shared" si="263"/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8"/>
        <v>42184.664791666662</v>
      </c>
      <c r="K2809">
        <v>1433019438</v>
      </c>
      <c r="L2809" s="9">
        <f t="shared" si="25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12">
        <f t="shared" si="260"/>
        <v>126</v>
      </c>
      <c r="R2809">
        <f t="shared" si="261"/>
        <v>4831.5</v>
      </c>
      <c r="S2809" t="str">
        <f t="shared" si="262"/>
        <v>theater</v>
      </c>
      <c r="T2809" s="3" t="str">
        <f t="shared" si="263"/>
        <v>plays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8"/>
        <v>42238.638136574074</v>
      </c>
      <c r="K2810">
        <v>1437682735</v>
      </c>
      <c r="L2810" s="9">
        <f t="shared" si="25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12">
        <f t="shared" si="260"/>
        <v>100</v>
      </c>
      <c r="R2810">
        <f t="shared" si="261"/>
        <v>5405.5</v>
      </c>
      <c r="S2810" t="str">
        <f t="shared" si="262"/>
        <v>theater</v>
      </c>
      <c r="T2810" s="3" t="str">
        <f t="shared" si="263"/>
        <v>plays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8"/>
        <v>42459.402083333327</v>
      </c>
      <c r="K2811">
        <v>1458647725</v>
      </c>
      <c r="L2811" s="9">
        <f t="shared" si="25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12">
        <f t="shared" si="260"/>
        <v>102</v>
      </c>
      <c r="R2811">
        <f t="shared" si="261"/>
        <v>3535.5</v>
      </c>
      <c r="S2811" t="str">
        <f t="shared" si="262"/>
        <v>theater</v>
      </c>
      <c r="T2811" s="3" t="str">
        <f t="shared" si="263"/>
        <v>plays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8"/>
        <v>41790.957638888889</v>
      </c>
      <c r="K2812">
        <v>1398828064</v>
      </c>
      <c r="L2812" s="9">
        <f t="shared" si="25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12">
        <f t="shared" si="260"/>
        <v>108</v>
      </c>
      <c r="R2812">
        <f t="shared" si="261"/>
        <v>2632.5</v>
      </c>
      <c r="S2812" t="str">
        <f t="shared" si="262"/>
        <v>theater</v>
      </c>
      <c r="T2812" s="3" t="str">
        <f t="shared" si="263"/>
        <v>plays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8"/>
        <v>42058.288229166668</v>
      </c>
      <c r="K2813">
        <v>1422100503</v>
      </c>
      <c r="L2813" s="9">
        <f t="shared" si="25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12">
        <f t="shared" si="260"/>
        <v>100</v>
      </c>
      <c r="R2813">
        <f t="shared" si="261"/>
        <v>6366</v>
      </c>
      <c r="S2813" t="str">
        <f t="shared" si="262"/>
        <v>theater</v>
      </c>
      <c r="T2813" s="3" t="str">
        <f t="shared" si="263"/>
        <v>plays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8"/>
        <v>42099.958333333336</v>
      </c>
      <c r="K2814">
        <v>1424368298</v>
      </c>
      <c r="L2814" s="9">
        <f t="shared" si="25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12">
        <f t="shared" si="260"/>
        <v>113</v>
      </c>
      <c r="R2814">
        <f t="shared" si="261"/>
        <v>7846</v>
      </c>
      <c r="S2814" t="str">
        <f t="shared" si="262"/>
        <v>theater</v>
      </c>
      <c r="T2814" s="3" t="str">
        <f t="shared" si="263"/>
        <v>plays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8"/>
        <v>42718.534270833326</v>
      </c>
      <c r="K2815">
        <v>1479577761</v>
      </c>
      <c r="L2815" s="9">
        <f t="shared" si="25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12">
        <f t="shared" si="260"/>
        <v>128</v>
      </c>
      <c r="R2815">
        <f t="shared" si="261"/>
        <v>4618.5599999999995</v>
      </c>
      <c r="S2815" t="str">
        <f t="shared" si="262"/>
        <v>theater</v>
      </c>
      <c r="T2815" s="3" t="str">
        <f t="shared" si="263"/>
        <v>plays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8"/>
        <v>42133.191145833327</v>
      </c>
      <c r="K2816">
        <v>1428572115</v>
      </c>
      <c r="L2816" s="9">
        <f t="shared" si="25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12">
        <f t="shared" si="260"/>
        <v>108</v>
      </c>
      <c r="R2816">
        <f t="shared" si="261"/>
        <v>2594.06</v>
      </c>
      <c r="S2816" t="str">
        <f t="shared" si="262"/>
        <v>theater</v>
      </c>
      <c r="T2816" s="3" t="str">
        <f t="shared" si="263"/>
        <v>plays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8"/>
        <v>42589.568391203698</v>
      </c>
      <c r="K2817">
        <v>1468003109</v>
      </c>
      <c r="L2817" s="9">
        <f t="shared" si="25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12">
        <f t="shared" si="260"/>
        <v>242</v>
      </c>
      <c r="R2817">
        <f t="shared" si="261"/>
        <v>1110.5</v>
      </c>
      <c r="S2817" t="str">
        <f t="shared" si="262"/>
        <v>theater</v>
      </c>
      <c r="T2817" s="3" t="str">
        <f t="shared" si="263"/>
        <v>plays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8"/>
        <v>42218.458333333336</v>
      </c>
      <c r="K2818">
        <v>1435921992</v>
      </c>
      <c r="L2818" s="9">
        <f t="shared" si="25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12">
        <f t="shared" si="260"/>
        <v>142</v>
      </c>
      <c r="R2818">
        <f t="shared" si="261"/>
        <v>2426</v>
      </c>
      <c r="S2818" t="str">
        <f t="shared" si="262"/>
        <v>theater</v>
      </c>
      <c r="T2818" s="3" t="str">
        <f t="shared" si="263"/>
        <v>plays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4">(I2819/86400)+25569+(-5/24)</f>
        <v>42063.42664351852</v>
      </c>
      <c r="K2819">
        <v>1421680462</v>
      </c>
      <c r="L2819" s="9">
        <f t="shared" ref="L2819:L2882" si="265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12">
        <f t="shared" ref="Q2819:Q2882" si="266">ROUND(E2819/D2819*100,0)</f>
        <v>130</v>
      </c>
      <c r="R2819">
        <f t="shared" ref="R2819:R2882" si="267">AVERAGE(E2818:E2819)</f>
        <v>2513.5</v>
      </c>
      <c r="S2819" t="str">
        <f t="shared" ref="S2819:S2882" si="268">LEFT(P2819,FIND("/",P2819)-1)</f>
        <v>theater</v>
      </c>
      <c r="T2819" s="3" t="str">
        <f t="shared" ref="T2819:T2882" si="269">RIGHT(P2819,LEN(P2819)-FIND("/",P2819))</f>
        <v>plays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4"/>
        <v>42270.389884259253</v>
      </c>
      <c r="K2820">
        <v>1441290086</v>
      </c>
      <c r="L2820" s="9">
        <f t="shared" si="265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12">
        <f t="shared" si="266"/>
        <v>106</v>
      </c>
      <c r="R2820">
        <f t="shared" si="267"/>
        <v>5691.5</v>
      </c>
      <c r="S2820" t="str">
        <f t="shared" si="268"/>
        <v>theater</v>
      </c>
      <c r="T2820" s="3" t="str">
        <f t="shared" si="269"/>
        <v>plays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4"/>
        <v>42169.317233796297</v>
      </c>
      <c r="K2821">
        <v>1431693409</v>
      </c>
      <c r="L2821" s="9">
        <f t="shared" si="265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12">
        <f t="shared" si="266"/>
        <v>105</v>
      </c>
      <c r="R2821">
        <f t="shared" si="267"/>
        <v>7921.5</v>
      </c>
      <c r="S2821" t="str">
        <f t="shared" si="268"/>
        <v>theater</v>
      </c>
      <c r="T2821" s="3" t="str">
        <f t="shared" si="269"/>
        <v>plays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4"/>
        <v>42425.791666666664</v>
      </c>
      <c r="K2822">
        <v>1454337589</v>
      </c>
      <c r="L2822" s="9">
        <f t="shared" si="265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12">
        <f t="shared" si="266"/>
        <v>136</v>
      </c>
      <c r="R2822">
        <f t="shared" si="267"/>
        <v>2756</v>
      </c>
      <c r="S2822" t="str">
        <f t="shared" si="268"/>
        <v>theater</v>
      </c>
      <c r="T2822" s="3" t="str">
        <f t="shared" si="269"/>
        <v>plays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4"/>
        <v>41905.714525462965</v>
      </c>
      <c r="K2823">
        <v>1408918135</v>
      </c>
      <c r="L2823" s="9">
        <f t="shared" si="265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12">
        <f t="shared" si="266"/>
        <v>100</v>
      </c>
      <c r="R2823">
        <f t="shared" si="267"/>
        <v>636</v>
      </c>
      <c r="S2823" t="str">
        <f t="shared" si="268"/>
        <v>theater</v>
      </c>
      <c r="T2823" s="3" t="str">
        <f t="shared" si="269"/>
        <v>plays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4"/>
        <v>42090.433935185181</v>
      </c>
      <c r="K2824">
        <v>1424881492</v>
      </c>
      <c r="L2824" s="9">
        <f t="shared" si="265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12">
        <f t="shared" si="266"/>
        <v>100</v>
      </c>
      <c r="R2824">
        <f t="shared" si="267"/>
        <v>3500</v>
      </c>
      <c r="S2824" t="str">
        <f t="shared" si="268"/>
        <v>theater</v>
      </c>
      <c r="T2824" s="3" t="str">
        <f t="shared" si="269"/>
        <v>plays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4"/>
        <v>42094.749305555553</v>
      </c>
      <c r="K2825">
        <v>1425428206</v>
      </c>
      <c r="L2825" s="9">
        <f t="shared" si="265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12">
        <f t="shared" si="266"/>
        <v>124</v>
      </c>
      <c r="R2825">
        <f t="shared" si="267"/>
        <v>3062</v>
      </c>
      <c r="S2825" t="str">
        <f t="shared" si="268"/>
        <v>theater</v>
      </c>
      <c r="T2825" s="3" t="str">
        <f t="shared" si="269"/>
        <v>plays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4"/>
        <v>42167.863194444442</v>
      </c>
      <c r="K2826">
        <v>1431412196</v>
      </c>
      <c r="L2826" s="9">
        <f t="shared" si="265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12">
        <f t="shared" si="266"/>
        <v>117</v>
      </c>
      <c r="R2826">
        <f t="shared" si="267"/>
        <v>442</v>
      </c>
      <c r="S2826" t="str">
        <f t="shared" si="268"/>
        <v>theater</v>
      </c>
      <c r="T2826" s="3" t="str">
        <f t="shared" si="269"/>
        <v>plays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4"/>
        <v>42342.584328703706</v>
      </c>
      <c r="K2827">
        <v>1446663686</v>
      </c>
      <c r="L2827" s="9">
        <f t="shared" si="265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12">
        <f t="shared" si="266"/>
        <v>103</v>
      </c>
      <c r="R2827">
        <f t="shared" si="267"/>
        <v>1930</v>
      </c>
      <c r="S2827" t="str">
        <f t="shared" si="268"/>
        <v>theater</v>
      </c>
      <c r="T2827" s="3" t="str">
        <f t="shared" si="269"/>
        <v>plays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4"/>
        <v>42195.083333333336</v>
      </c>
      <c r="K2828">
        <v>1434415812</v>
      </c>
      <c r="L2828" s="9">
        <f t="shared" si="265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12">
        <f t="shared" si="266"/>
        <v>108</v>
      </c>
      <c r="R2828">
        <f t="shared" si="267"/>
        <v>2627.5</v>
      </c>
      <c r="S2828" t="str">
        <f t="shared" si="268"/>
        <v>theater</v>
      </c>
      <c r="T2828" s="3" t="str">
        <f t="shared" si="269"/>
        <v>plays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4"/>
        <v>42524.479166666664</v>
      </c>
      <c r="K2829">
        <v>1462379066</v>
      </c>
      <c r="L2829" s="9">
        <f t="shared" si="265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12">
        <f t="shared" si="266"/>
        <v>120</v>
      </c>
      <c r="R2829">
        <f t="shared" si="267"/>
        <v>2280</v>
      </c>
      <c r="S2829" t="str">
        <f t="shared" si="268"/>
        <v>theater</v>
      </c>
      <c r="T2829" s="3" t="str">
        <f t="shared" si="269"/>
        <v>plays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4"/>
        <v>42279.749999999993</v>
      </c>
      <c r="K2830">
        <v>1441606869</v>
      </c>
      <c r="L2830" s="9">
        <f t="shared" si="265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12">
        <f t="shared" si="266"/>
        <v>100</v>
      </c>
      <c r="R2830">
        <f t="shared" si="267"/>
        <v>5970.5</v>
      </c>
      <c r="S2830" t="str">
        <f t="shared" si="268"/>
        <v>theater</v>
      </c>
      <c r="T2830" s="3" t="str">
        <f t="shared" si="269"/>
        <v>plays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4"/>
        <v>42523.225902777776</v>
      </c>
      <c r="K2831">
        <v>1462443918</v>
      </c>
      <c r="L2831" s="9">
        <f t="shared" si="265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12">
        <f t="shared" si="266"/>
        <v>107</v>
      </c>
      <c r="R2831">
        <f t="shared" si="267"/>
        <v>6099.5</v>
      </c>
      <c r="S2831" t="str">
        <f t="shared" si="268"/>
        <v>theater</v>
      </c>
      <c r="T2831" s="3" t="str">
        <f t="shared" si="269"/>
        <v>plays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4"/>
        <v>41770.957638888889</v>
      </c>
      <c r="K2832">
        <v>1398802148</v>
      </c>
      <c r="L2832" s="9">
        <f t="shared" si="265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12">
        <f t="shared" si="266"/>
        <v>100</v>
      </c>
      <c r="R2832">
        <f t="shared" si="267"/>
        <v>2831.5</v>
      </c>
      <c r="S2832" t="str">
        <f t="shared" si="268"/>
        <v>theater</v>
      </c>
      <c r="T2832" s="3" t="str">
        <f t="shared" si="269"/>
        <v>plays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4"/>
        <v>42201.616550925923</v>
      </c>
      <c r="K2833">
        <v>1434484070</v>
      </c>
      <c r="L2833" s="9">
        <f t="shared" si="265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12">
        <f t="shared" si="266"/>
        <v>111</v>
      </c>
      <c r="R2833">
        <f t="shared" si="267"/>
        <v>3160</v>
      </c>
      <c r="S2833" t="str">
        <f t="shared" si="268"/>
        <v>theater</v>
      </c>
      <c r="T2833" s="3" t="str">
        <f t="shared" si="269"/>
        <v>plays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4"/>
        <v>41966.708333333336</v>
      </c>
      <c r="K2834">
        <v>1414342894</v>
      </c>
      <c r="L2834" s="9">
        <f t="shared" si="265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12">
        <f t="shared" si="266"/>
        <v>115</v>
      </c>
      <c r="R2834">
        <f t="shared" si="267"/>
        <v>3093.9949999999999</v>
      </c>
      <c r="S2834" t="str">
        <f t="shared" si="268"/>
        <v>theater</v>
      </c>
      <c r="T2834" s="3" t="str">
        <f t="shared" si="269"/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4"/>
        <v>42287.874999999993</v>
      </c>
      <c r="K2835">
        <v>1442804633</v>
      </c>
      <c r="L2835" s="9">
        <f t="shared" si="265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12">
        <f t="shared" si="266"/>
        <v>108</v>
      </c>
      <c r="R2835">
        <f t="shared" si="267"/>
        <v>2895.4949999999999</v>
      </c>
      <c r="S2835" t="str">
        <f t="shared" si="268"/>
        <v>theater</v>
      </c>
      <c r="T2835" s="3" t="str">
        <f t="shared" si="269"/>
        <v>plays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4"/>
        <v>42034.751504629625</v>
      </c>
      <c r="K2836">
        <v>1421362930</v>
      </c>
      <c r="L2836" s="9">
        <f t="shared" si="265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12">
        <f t="shared" si="266"/>
        <v>170</v>
      </c>
      <c r="R2836">
        <f t="shared" si="267"/>
        <v>2141.5</v>
      </c>
      <c r="S2836" t="str">
        <f t="shared" si="268"/>
        <v>theater</v>
      </c>
      <c r="T2836" s="3" t="str">
        <f t="shared" si="269"/>
        <v>plays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4"/>
        <v>42342.791666666664</v>
      </c>
      <c r="K2837">
        <v>1446742417</v>
      </c>
      <c r="L2837" s="9">
        <f t="shared" si="265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12">
        <f t="shared" si="266"/>
        <v>187</v>
      </c>
      <c r="R2837">
        <f t="shared" si="267"/>
        <v>1615.4949999999999</v>
      </c>
      <c r="S2837" t="str">
        <f t="shared" si="268"/>
        <v>theater</v>
      </c>
      <c r="T2837" s="3" t="str">
        <f t="shared" si="269"/>
        <v>plays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4"/>
        <v>42783.999305555553</v>
      </c>
      <c r="K2838">
        <v>1484115418</v>
      </c>
      <c r="L2838" s="9">
        <f t="shared" si="265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12">
        <f t="shared" si="266"/>
        <v>108</v>
      </c>
      <c r="R2838">
        <f t="shared" si="267"/>
        <v>1177.9949999999999</v>
      </c>
      <c r="S2838" t="str">
        <f t="shared" si="268"/>
        <v>theater</v>
      </c>
      <c r="T2838" s="3" t="str">
        <f t="shared" si="269"/>
        <v>plays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4"/>
        <v>42347.741712962961</v>
      </c>
      <c r="K2839">
        <v>1446241684</v>
      </c>
      <c r="L2839" s="9">
        <f t="shared" si="265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12">
        <f t="shared" si="266"/>
        <v>100</v>
      </c>
      <c r="R2839">
        <f t="shared" si="267"/>
        <v>667.5</v>
      </c>
      <c r="S2839" t="str">
        <f t="shared" si="268"/>
        <v>theater</v>
      </c>
      <c r="T2839" s="3" t="str">
        <f t="shared" si="269"/>
        <v>plays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4"/>
        <v>41864.708333333328</v>
      </c>
      <c r="K2840">
        <v>1406039696</v>
      </c>
      <c r="L2840" s="9">
        <f t="shared" si="265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12">
        <f t="shared" si="266"/>
        <v>120</v>
      </c>
      <c r="R2840">
        <f t="shared" si="267"/>
        <v>1627.5</v>
      </c>
      <c r="S2840" t="str">
        <f t="shared" si="268"/>
        <v>theater</v>
      </c>
      <c r="T2840" s="3" t="str">
        <f t="shared" si="269"/>
        <v>plays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4"/>
        <v>41875.999305555553</v>
      </c>
      <c r="K2841">
        <v>1406958354</v>
      </c>
      <c r="L2841" s="9">
        <f t="shared" si="265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12">
        <f t="shared" si="266"/>
        <v>111</v>
      </c>
      <c r="R2841">
        <f t="shared" si="267"/>
        <v>3152.5</v>
      </c>
      <c r="S2841" t="str">
        <f t="shared" si="268"/>
        <v>theater</v>
      </c>
      <c r="T2841" s="3" t="str">
        <f t="shared" si="269"/>
        <v>plays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4"/>
        <v>42081.499999999993</v>
      </c>
      <c r="K2842">
        <v>1424825479</v>
      </c>
      <c r="L2842" s="9">
        <f t="shared" si="265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12">
        <f t="shared" si="266"/>
        <v>104</v>
      </c>
      <c r="R2842">
        <f t="shared" si="267"/>
        <v>3250</v>
      </c>
      <c r="S2842" t="str">
        <f t="shared" si="268"/>
        <v>theater</v>
      </c>
      <c r="T2842" s="3" t="str">
        <f t="shared" si="269"/>
        <v>plays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4"/>
        <v>42351.572881944441</v>
      </c>
      <c r="K2843">
        <v>1444844697</v>
      </c>
      <c r="L2843" s="9">
        <f t="shared" si="265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12">
        <f t="shared" si="266"/>
        <v>1</v>
      </c>
      <c r="R2843">
        <f t="shared" si="267"/>
        <v>1305</v>
      </c>
      <c r="S2843" t="str">
        <f t="shared" si="268"/>
        <v>theater</v>
      </c>
      <c r="T2843" s="3" t="str">
        <f t="shared" si="269"/>
        <v>plays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4"/>
        <v>41811.25</v>
      </c>
      <c r="K2844">
        <v>1401058295</v>
      </c>
      <c r="L2844" s="9">
        <f t="shared" si="265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12">
        <f t="shared" si="266"/>
        <v>0</v>
      </c>
      <c r="R2844">
        <f t="shared" si="267"/>
        <v>5</v>
      </c>
      <c r="S2844" t="str">
        <f t="shared" si="268"/>
        <v>theater</v>
      </c>
      <c r="T2844" s="3" t="str">
        <f t="shared" si="269"/>
        <v>plays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4"/>
        <v>42533.958333333336</v>
      </c>
      <c r="K2845">
        <v>1462210950</v>
      </c>
      <c r="L2845" s="9">
        <f t="shared" si="265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12">
        <f t="shared" si="266"/>
        <v>0</v>
      </c>
      <c r="R2845">
        <f t="shared" si="267"/>
        <v>0</v>
      </c>
      <c r="S2845" t="str">
        <f t="shared" si="268"/>
        <v>theater</v>
      </c>
      <c r="T2845" s="3" t="str">
        <f t="shared" si="269"/>
        <v>plays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4"/>
        <v>42739.337731481479</v>
      </c>
      <c r="K2846">
        <v>1480943180</v>
      </c>
      <c r="L2846" s="9">
        <f t="shared" si="265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12">
        <f t="shared" si="266"/>
        <v>5</v>
      </c>
      <c r="R2846">
        <f t="shared" si="267"/>
        <v>15</v>
      </c>
      <c r="S2846" t="str">
        <f t="shared" si="268"/>
        <v>theater</v>
      </c>
      <c r="T2846" s="3" t="str">
        <f t="shared" si="269"/>
        <v>plays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4"/>
        <v>42162.808252314811</v>
      </c>
      <c r="K2847">
        <v>1428539033</v>
      </c>
      <c r="L2847" s="9">
        <f t="shared" si="265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12">
        <f t="shared" si="266"/>
        <v>32</v>
      </c>
      <c r="R2847">
        <f t="shared" si="267"/>
        <v>1198</v>
      </c>
      <c r="S2847" t="str">
        <f t="shared" si="268"/>
        <v>theater</v>
      </c>
      <c r="T2847" s="3" t="str">
        <f t="shared" si="269"/>
        <v>plays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4"/>
        <v>42153.483726851853</v>
      </c>
      <c r="K2848">
        <v>1429029394</v>
      </c>
      <c r="L2848" s="9">
        <f t="shared" si="265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12">
        <f t="shared" si="266"/>
        <v>0</v>
      </c>
      <c r="R2848">
        <f t="shared" si="267"/>
        <v>1183</v>
      </c>
      <c r="S2848" t="str">
        <f t="shared" si="268"/>
        <v>theater</v>
      </c>
      <c r="T2848" s="3" t="str">
        <f t="shared" si="269"/>
        <v>plays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4"/>
        <v>42513.597974537035</v>
      </c>
      <c r="K2849">
        <v>1458847265</v>
      </c>
      <c r="L2849" s="9">
        <f t="shared" si="265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12">
        <f t="shared" si="266"/>
        <v>0</v>
      </c>
      <c r="R2849">
        <f t="shared" si="267"/>
        <v>0</v>
      </c>
      <c r="S2849" t="str">
        <f t="shared" si="268"/>
        <v>theater</v>
      </c>
      <c r="T2849" s="3" t="str">
        <f t="shared" si="269"/>
        <v>plays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4"/>
        <v>42153.440497685187</v>
      </c>
      <c r="K2850">
        <v>1430321659</v>
      </c>
      <c r="L2850" s="9">
        <f t="shared" si="265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12">
        <f t="shared" si="266"/>
        <v>0</v>
      </c>
      <c r="R2850">
        <f t="shared" si="267"/>
        <v>35</v>
      </c>
      <c r="S2850" t="str">
        <f t="shared" si="268"/>
        <v>theater</v>
      </c>
      <c r="T2850" s="3" t="str">
        <f t="shared" si="269"/>
        <v>plays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4"/>
        <v>42483.219907407409</v>
      </c>
      <c r="K2851">
        <v>1458814600</v>
      </c>
      <c r="L2851" s="9">
        <f t="shared" si="265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12">
        <f t="shared" si="266"/>
        <v>1</v>
      </c>
      <c r="R2851">
        <f t="shared" si="267"/>
        <v>37.5</v>
      </c>
      <c r="S2851" t="str">
        <f t="shared" si="268"/>
        <v>theater</v>
      </c>
      <c r="T2851" s="3" t="str">
        <f t="shared" si="269"/>
        <v>plays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4"/>
        <v>41887.798738425925</v>
      </c>
      <c r="K2852">
        <v>1407370211</v>
      </c>
      <c r="L2852" s="9">
        <f t="shared" si="265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12">
        <f t="shared" si="266"/>
        <v>4</v>
      </c>
      <c r="R2852">
        <f t="shared" si="267"/>
        <v>158</v>
      </c>
      <c r="S2852" t="str">
        <f t="shared" si="268"/>
        <v>theater</v>
      </c>
      <c r="T2852" s="3" t="str">
        <f t="shared" si="269"/>
        <v>plays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4"/>
        <v>42398.761805555558</v>
      </c>
      <c r="K2853">
        <v>1453334629</v>
      </c>
      <c r="L2853" s="9">
        <f t="shared" si="265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12">
        <f t="shared" si="266"/>
        <v>0</v>
      </c>
      <c r="R2853">
        <f t="shared" si="267"/>
        <v>155.5</v>
      </c>
      <c r="S2853" t="str">
        <f t="shared" si="268"/>
        <v>theater</v>
      </c>
      <c r="T2853" s="3" t="str">
        <f t="shared" si="269"/>
        <v>plays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4"/>
        <v>41810.836840277778</v>
      </c>
      <c r="K2854">
        <v>1400720703</v>
      </c>
      <c r="L2854" s="9">
        <f t="shared" si="265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12">
        <f t="shared" si="266"/>
        <v>2</v>
      </c>
      <c r="R2854">
        <f t="shared" si="267"/>
        <v>47.5</v>
      </c>
      <c r="S2854" t="str">
        <f t="shared" si="268"/>
        <v>theater</v>
      </c>
      <c r="T2854" s="3" t="str">
        <f t="shared" si="269"/>
        <v>plays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4"/>
        <v>41895.98260416666</v>
      </c>
      <c r="K2855">
        <v>1405485297</v>
      </c>
      <c r="L2855" s="9">
        <f t="shared" si="265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12">
        <f t="shared" si="266"/>
        <v>0</v>
      </c>
      <c r="R2855">
        <f t="shared" si="267"/>
        <v>47.5</v>
      </c>
      <c r="S2855" t="str">
        <f t="shared" si="268"/>
        <v>theater</v>
      </c>
      <c r="T2855" s="3" t="str">
        <f t="shared" si="269"/>
        <v>plays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4"/>
        <v>42131.508321759255</v>
      </c>
      <c r="K2856">
        <v>1429290719</v>
      </c>
      <c r="L2856" s="9">
        <f t="shared" si="265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12">
        <f t="shared" si="266"/>
        <v>42</v>
      </c>
      <c r="R2856">
        <f t="shared" si="267"/>
        <v>208.5</v>
      </c>
      <c r="S2856" t="str">
        <f t="shared" si="268"/>
        <v>theater</v>
      </c>
      <c r="T2856" s="3" t="str">
        <f t="shared" si="269"/>
        <v>plays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4"/>
        <v>42398.773611111108</v>
      </c>
      <c r="K2857">
        <v>1451607071</v>
      </c>
      <c r="L2857" s="9">
        <f t="shared" si="265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12">
        <f t="shared" si="266"/>
        <v>50</v>
      </c>
      <c r="R2857">
        <f t="shared" si="267"/>
        <v>358.5</v>
      </c>
      <c r="S2857" t="str">
        <f t="shared" si="268"/>
        <v>theater</v>
      </c>
      <c r="T2857" s="3" t="str">
        <f t="shared" si="269"/>
        <v>plays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4"/>
        <v>42224.69027777778</v>
      </c>
      <c r="K2858">
        <v>1433897647</v>
      </c>
      <c r="L2858" s="9">
        <f t="shared" si="265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12">
        <f t="shared" si="266"/>
        <v>5</v>
      </c>
      <c r="R2858">
        <f t="shared" si="267"/>
        <v>223</v>
      </c>
      <c r="S2858" t="str">
        <f t="shared" si="268"/>
        <v>theater</v>
      </c>
      <c r="T2858" s="3" t="str">
        <f t="shared" si="269"/>
        <v>plays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4"/>
        <v>42786.541666666664</v>
      </c>
      <c r="K2859">
        <v>1482444295</v>
      </c>
      <c r="L2859" s="9">
        <f t="shared" si="265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12">
        <f t="shared" si="266"/>
        <v>20</v>
      </c>
      <c r="R2859">
        <f t="shared" si="267"/>
        <v>3823</v>
      </c>
      <c r="S2859" t="str">
        <f t="shared" si="268"/>
        <v>theater</v>
      </c>
      <c r="T2859" s="3" t="str">
        <f t="shared" si="269"/>
        <v>plays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4"/>
        <v>41978.269444444442</v>
      </c>
      <c r="K2860">
        <v>1415711095</v>
      </c>
      <c r="L2860" s="9">
        <f t="shared" si="265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12">
        <f t="shared" si="266"/>
        <v>0</v>
      </c>
      <c r="R2860">
        <f t="shared" si="267"/>
        <v>3750</v>
      </c>
      <c r="S2860" t="str">
        <f t="shared" si="268"/>
        <v>theater</v>
      </c>
      <c r="T2860" s="3" t="str">
        <f t="shared" si="269"/>
        <v>plays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4"/>
        <v>42293.153981481482</v>
      </c>
      <c r="K2861">
        <v>1439800904</v>
      </c>
      <c r="L2861" s="9">
        <f t="shared" si="265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12">
        <f t="shared" si="266"/>
        <v>2</v>
      </c>
      <c r="R2861">
        <f t="shared" si="267"/>
        <v>17.5</v>
      </c>
      <c r="S2861" t="str">
        <f t="shared" si="268"/>
        <v>theater</v>
      </c>
      <c r="T2861" s="3" t="str">
        <f t="shared" si="269"/>
        <v>plays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4"/>
        <v>42540.592314814814</v>
      </c>
      <c r="K2862">
        <v>1461179576</v>
      </c>
      <c r="L2862" s="9">
        <f t="shared" si="265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12">
        <f t="shared" si="266"/>
        <v>7</v>
      </c>
      <c r="R2862">
        <f t="shared" si="267"/>
        <v>150.5</v>
      </c>
      <c r="S2862" t="str">
        <f t="shared" si="268"/>
        <v>theater</v>
      </c>
      <c r="T2862" s="3" t="str">
        <f t="shared" si="269"/>
        <v>plays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4"/>
        <v>42271.3825</v>
      </c>
      <c r="K2863">
        <v>1441894248</v>
      </c>
      <c r="L2863" s="9">
        <f t="shared" si="265"/>
        <v>42257.3825</v>
      </c>
      <c r="M2863" t="b">
        <v>0</v>
      </c>
      <c r="N2863">
        <v>3</v>
      </c>
      <c r="O2863" t="b">
        <v>0</v>
      </c>
      <c r="P2863" t="s">
        <v>8271</v>
      </c>
      <c r="Q2863" s="12">
        <f t="shared" si="266"/>
        <v>32</v>
      </c>
      <c r="R2863">
        <f t="shared" si="267"/>
        <v>173</v>
      </c>
      <c r="S2863" t="str">
        <f t="shared" si="268"/>
        <v>theater</v>
      </c>
      <c r="T2863" s="3" t="str">
        <f t="shared" si="269"/>
        <v>plays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4"/>
        <v>41814.581354166665</v>
      </c>
      <c r="K2864">
        <v>1401044229</v>
      </c>
      <c r="L2864" s="9">
        <f t="shared" si="265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12">
        <f t="shared" si="266"/>
        <v>0</v>
      </c>
      <c r="R2864">
        <f t="shared" si="267"/>
        <v>67.5</v>
      </c>
      <c r="S2864" t="str">
        <f t="shared" si="268"/>
        <v>theater</v>
      </c>
      <c r="T2864" s="3" t="str">
        <f t="shared" si="269"/>
        <v>plays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4"/>
        <v>41891.46670138889</v>
      </c>
      <c r="K2865">
        <v>1405095123</v>
      </c>
      <c r="L2865" s="9">
        <f t="shared" si="265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12">
        <f t="shared" si="266"/>
        <v>0</v>
      </c>
      <c r="R2865">
        <f t="shared" si="267"/>
        <v>37.5</v>
      </c>
      <c r="S2865" t="str">
        <f t="shared" si="268"/>
        <v>theater</v>
      </c>
      <c r="T2865" s="3" t="str">
        <f t="shared" si="269"/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4"/>
        <v>42202.345833333333</v>
      </c>
      <c r="K2866">
        <v>1434552207</v>
      </c>
      <c r="L2866" s="9">
        <f t="shared" si="265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12">
        <f t="shared" si="266"/>
        <v>2</v>
      </c>
      <c r="R2866">
        <f t="shared" si="267"/>
        <v>30</v>
      </c>
      <c r="S2866" t="str">
        <f t="shared" si="268"/>
        <v>theater</v>
      </c>
      <c r="T2866" s="3" t="str">
        <f t="shared" si="269"/>
        <v>plays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4"/>
        <v>42009.905775462961</v>
      </c>
      <c r="K2867">
        <v>1415328259</v>
      </c>
      <c r="L2867" s="9">
        <f t="shared" si="265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12">
        <f t="shared" si="266"/>
        <v>0</v>
      </c>
      <c r="R2867">
        <f t="shared" si="267"/>
        <v>20</v>
      </c>
      <c r="S2867" t="str">
        <f t="shared" si="268"/>
        <v>theater</v>
      </c>
      <c r="T2867" s="3" t="str">
        <f t="shared" si="269"/>
        <v>plays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4"/>
        <v>42657.708333333336</v>
      </c>
      <c r="K2868">
        <v>1473893721</v>
      </c>
      <c r="L2868" s="9">
        <f t="shared" si="265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12">
        <f t="shared" si="266"/>
        <v>1</v>
      </c>
      <c r="R2868">
        <f t="shared" si="267"/>
        <v>22.5</v>
      </c>
      <c r="S2868" t="str">
        <f t="shared" si="268"/>
        <v>theater</v>
      </c>
      <c r="T2868" s="3" t="str">
        <f t="shared" si="269"/>
        <v>plays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4"/>
        <v>42554.958333333336</v>
      </c>
      <c r="K2869">
        <v>1465533672</v>
      </c>
      <c r="L2869" s="9">
        <f t="shared" si="265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12">
        <f t="shared" si="266"/>
        <v>20</v>
      </c>
      <c r="R2869">
        <f t="shared" si="267"/>
        <v>274.5</v>
      </c>
      <c r="S2869" t="str">
        <f t="shared" si="268"/>
        <v>theater</v>
      </c>
      <c r="T2869" s="3" t="str">
        <f t="shared" si="269"/>
        <v>plays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4"/>
        <v>42648.618680555555</v>
      </c>
      <c r="K2870">
        <v>1473105054</v>
      </c>
      <c r="L2870" s="9">
        <f t="shared" si="265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12">
        <f t="shared" si="266"/>
        <v>42</v>
      </c>
      <c r="R2870">
        <f t="shared" si="267"/>
        <v>3402.88</v>
      </c>
      <c r="S2870" t="str">
        <f t="shared" si="268"/>
        <v>theater</v>
      </c>
      <c r="T2870" s="3" t="str">
        <f t="shared" si="269"/>
        <v>plays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4"/>
        <v>42570.385196759256</v>
      </c>
      <c r="K2871">
        <v>1466345681</v>
      </c>
      <c r="L2871" s="9">
        <f t="shared" si="265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12">
        <f t="shared" si="266"/>
        <v>1</v>
      </c>
      <c r="R2871">
        <f t="shared" si="267"/>
        <v>3239.38</v>
      </c>
      <c r="S2871" t="str">
        <f t="shared" si="268"/>
        <v>theater</v>
      </c>
      <c r="T2871" s="3" t="str">
        <f t="shared" si="269"/>
        <v>plays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4"/>
        <v>41775.981076388889</v>
      </c>
      <c r="K2872">
        <v>1397709165</v>
      </c>
      <c r="L2872" s="9">
        <f t="shared" si="265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12">
        <f t="shared" si="266"/>
        <v>15</v>
      </c>
      <c r="R2872">
        <f t="shared" si="267"/>
        <v>463.5</v>
      </c>
      <c r="S2872" t="str">
        <f t="shared" si="268"/>
        <v>theater</v>
      </c>
      <c r="T2872" s="3" t="str">
        <f t="shared" si="269"/>
        <v>plays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4"/>
        <v>41994.530243055553</v>
      </c>
      <c r="K2873">
        <v>1417455813</v>
      </c>
      <c r="L2873" s="9">
        <f t="shared" si="265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12">
        <f t="shared" si="266"/>
        <v>5</v>
      </c>
      <c r="R2873">
        <f t="shared" si="267"/>
        <v>608.5</v>
      </c>
      <c r="S2873" t="str">
        <f t="shared" si="268"/>
        <v>theater</v>
      </c>
      <c r="T2873" s="3" t="str">
        <f t="shared" si="269"/>
        <v>plays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4"/>
        <v>42174.907847222225</v>
      </c>
      <c r="K2874">
        <v>1429584438</v>
      </c>
      <c r="L2874" s="9">
        <f t="shared" si="265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12">
        <f t="shared" si="266"/>
        <v>0</v>
      </c>
      <c r="R2874">
        <f t="shared" si="267"/>
        <v>233.5</v>
      </c>
      <c r="S2874" t="str">
        <f t="shared" si="268"/>
        <v>theater</v>
      </c>
      <c r="T2874" s="3" t="str">
        <f t="shared" si="269"/>
        <v>plays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4"/>
        <v>42032.609155092585</v>
      </c>
      <c r="K2875">
        <v>1419881831</v>
      </c>
      <c r="L2875" s="9">
        <f t="shared" si="265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12">
        <f t="shared" si="266"/>
        <v>38</v>
      </c>
      <c r="R2875">
        <f t="shared" si="267"/>
        <v>476.5</v>
      </c>
      <c r="S2875" t="str">
        <f t="shared" si="268"/>
        <v>theater</v>
      </c>
      <c r="T2875" s="3" t="str">
        <f t="shared" si="269"/>
        <v>plays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4"/>
        <v>42752.636412037034</v>
      </c>
      <c r="K2876">
        <v>1482092186</v>
      </c>
      <c r="L2876" s="9">
        <f t="shared" si="265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12">
        <f t="shared" si="266"/>
        <v>5</v>
      </c>
      <c r="R2876">
        <f t="shared" si="267"/>
        <v>612</v>
      </c>
      <c r="S2876" t="str">
        <f t="shared" si="268"/>
        <v>theater</v>
      </c>
      <c r="T2876" s="3" t="str">
        <f t="shared" si="269"/>
        <v>plays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4"/>
        <v>42494.920057870368</v>
      </c>
      <c r="K2877">
        <v>1459825493</v>
      </c>
      <c r="L2877" s="9">
        <f t="shared" si="265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12">
        <f t="shared" si="266"/>
        <v>0</v>
      </c>
      <c r="R2877">
        <f t="shared" si="267"/>
        <v>139</v>
      </c>
      <c r="S2877" t="str">
        <f t="shared" si="268"/>
        <v>theater</v>
      </c>
      <c r="T2877" s="3" t="str">
        <f t="shared" si="269"/>
        <v>plays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4"/>
        <v>42201.535636574066</v>
      </c>
      <c r="K2878">
        <v>1434477079</v>
      </c>
      <c r="L2878" s="9">
        <f t="shared" si="265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12">
        <f t="shared" si="266"/>
        <v>0</v>
      </c>
      <c r="R2878">
        <f t="shared" si="267"/>
        <v>3.5</v>
      </c>
      <c r="S2878" t="str">
        <f t="shared" si="268"/>
        <v>theater</v>
      </c>
      <c r="T2878" s="3" t="str">
        <f t="shared" si="269"/>
        <v>plays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4"/>
        <v>42704.499999999993</v>
      </c>
      <c r="K2879">
        <v>1477781724</v>
      </c>
      <c r="L2879" s="9">
        <f t="shared" si="265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12">
        <f t="shared" si="266"/>
        <v>11</v>
      </c>
      <c r="R2879">
        <f t="shared" si="267"/>
        <v>325</v>
      </c>
      <c r="S2879" t="str">
        <f t="shared" si="268"/>
        <v>theater</v>
      </c>
      <c r="T2879" s="3" t="str">
        <f t="shared" si="269"/>
        <v>plays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4"/>
        <v>42188.407349537032</v>
      </c>
      <c r="K2880">
        <v>1430750795</v>
      </c>
      <c r="L2880" s="9">
        <f t="shared" si="265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12">
        <f t="shared" si="266"/>
        <v>2</v>
      </c>
      <c r="R2880">
        <f t="shared" si="267"/>
        <v>356.5</v>
      </c>
      <c r="S2880" t="str">
        <f t="shared" si="268"/>
        <v>theater</v>
      </c>
      <c r="T2880" s="3" t="str">
        <f t="shared" si="269"/>
        <v>plays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4"/>
        <v>42389.516909722217</v>
      </c>
      <c r="K2881">
        <v>1450718661</v>
      </c>
      <c r="L2881" s="9">
        <f t="shared" si="265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12">
        <f t="shared" si="266"/>
        <v>0</v>
      </c>
      <c r="R2881">
        <f t="shared" si="267"/>
        <v>46</v>
      </c>
      <c r="S2881" t="str">
        <f t="shared" si="268"/>
        <v>theater</v>
      </c>
      <c r="T2881" s="3" t="str">
        <f t="shared" si="269"/>
        <v>plays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4"/>
        <v>42236.503472222219</v>
      </c>
      <c r="K2882">
        <v>1436305452</v>
      </c>
      <c r="L2882" s="9">
        <f t="shared" si="265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12">
        <f t="shared" si="266"/>
        <v>23</v>
      </c>
      <c r="R2882">
        <f t="shared" si="267"/>
        <v>1414.5</v>
      </c>
      <c r="S2882" t="str">
        <f t="shared" si="268"/>
        <v>theater</v>
      </c>
      <c r="T2882" s="3" t="str">
        <f t="shared" si="269"/>
        <v>plays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0">(I2883/86400)+25569+(-5/24)</f>
        <v>41976.430972222217</v>
      </c>
      <c r="K2883">
        <v>1412432436</v>
      </c>
      <c r="L2883" s="9">
        <f t="shared" ref="L2883:L2946" si="27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12">
        <f t="shared" ref="Q2883:Q2946" si="272">ROUND(E2883/D2883*100,0)</f>
        <v>0</v>
      </c>
      <c r="R2883">
        <f t="shared" ref="R2883:R2946" si="273">AVERAGE(E2882:E2883)</f>
        <v>1400</v>
      </c>
      <c r="S2883" t="str">
        <f t="shared" ref="S2883:S2946" si="274">LEFT(P2883,FIND("/",P2883)-1)</f>
        <v>theater</v>
      </c>
      <c r="T2883" s="3" t="str">
        <f t="shared" ref="T2883:T2946" si="275">RIGHT(P2883,LEN(P2883)-FIND("/",P2883))</f>
        <v>plays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0"/>
        <v>42491.387939814813</v>
      </c>
      <c r="K2884">
        <v>1459520318</v>
      </c>
      <c r="L2884" s="9">
        <f t="shared" si="27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12">
        <f t="shared" si="272"/>
        <v>34</v>
      </c>
      <c r="R2884">
        <f t="shared" si="273"/>
        <v>126</v>
      </c>
      <c r="S2884" t="str">
        <f t="shared" si="274"/>
        <v>theater</v>
      </c>
      <c r="T2884" s="3" t="str">
        <f t="shared" si="275"/>
        <v>plays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0"/>
        <v>42405.999305555553</v>
      </c>
      <c r="K2885">
        <v>1451684437</v>
      </c>
      <c r="L2885" s="9">
        <f t="shared" si="27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12">
        <f t="shared" si="272"/>
        <v>19</v>
      </c>
      <c r="R2885">
        <f t="shared" si="273"/>
        <v>1080</v>
      </c>
      <c r="S2885" t="str">
        <f t="shared" si="274"/>
        <v>theater</v>
      </c>
      <c r="T2885" s="3" t="str">
        <f t="shared" si="275"/>
        <v>plays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0"/>
        <v>41978.518923611111</v>
      </c>
      <c r="K2886">
        <v>1415208435</v>
      </c>
      <c r="L2886" s="9">
        <f t="shared" si="27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12">
        <f t="shared" si="272"/>
        <v>0</v>
      </c>
      <c r="R2886">
        <f t="shared" si="273"/>
        <v>1046.5</v>
      </c>
      <c r="S2886" t="str">
        <f t="shared" si="274"/>
        <v>theater</v>
      </c>
      <c r="T2886" s="3" t="str">
        <f t="shared" si="275"/>
        <v>plays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0"/>
        <v>42076.82640046296</v>
      </c>
      <c r="K2887">
        <v>1423705801</v>
      </c>
      <c r="L2887" s="9">
        <f t="shared" si="27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12">
        <f t="shared" si="272"/>
        <v>33</v>
      </c>
      <c r="R2887">
        <f t="shared" si="273"/>
        <v>157.5</v>
      </c>
      <c r="S2887" t="str">
        <f t="shared" si="274"/>
        <v>theater</v>
      </c>
      <c r="T2887" s="3" t="str">
        <f t="shared" si="275"/>
        <v>plays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0"/>
        <v>42265.957638888889</v>
      </c>
      <c r="K2888">
        <v>1442243484</v>
      </c>
      <c r="L2888" s="9">
        <f t="shared" si="27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12">
        <f t="shared" si="272"/>
        <v>5</v>
      </c>
      <c r="R2888">
        <f t="shared" si="273"/>
        <v>70</v>
      </c>
      <c r="S2888" t="str">
        <f t="shared" si="274"/>
        <v>theater</v>
      </c>
      <c r="T2888" s="3" t="str">
        <f t="shared" si="275"/>
        <v>plays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0"/>
        <v>42015.219027777777</v>
      </c>
      <c r="K2889">
        <v>1418379324</v>
      </c>
      <c r="L2889" s="9">
        <f t="shared" si="27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12">
        <f t="shared" si="272"/>
        <v>0</v>
      </c>
      <c r="R2889">
        <f t="shared" si="273"/>
        <v>7.5</v>
      </c>
      <c r="S2889" t="str">
        <f t="shared" si="274"/>
        <v>theater</v>
      </c>
      <c r="T2889" s="3" t="str">
        <f t="shared" si="275"/>
        <v>plays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0"/>
        <v>41929.999305555553</v>
      </c>
      <c r="K2890">
        <v>1412945440</v>
      </c>
      <c r="L2890" s="9">
        <f t="shared" si="27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12">
        <f t="shared" si="272"/>
        <v>0</v>
      </c>
      <c r="R2890">
        <f t="shared" si="273"/>
        <v>2.5</v>
      </c>
      <c r="S2890" t="str">
        <f t="shared" si="274"/>
        <v>theater</v>
      </c>
      <c r="T2890" s="3" t="str">
        <f t="shared" si="275"/>
        <v>plays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0"/>
        <v>41880.654918981476</v>
      </c>
      <c r="K2891">
        <v>1406752985</v>
      </c>
      <c r="L2891" s="9">
        <f t="shared" si="27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12">
        <f t="shared" si="272"/>
        <v>38</v>
      </c>
      <c r="R2891">
        <f t="shared" si="273"/>
        <v>571</v>
      </c>
      <c r="S2891" t="str">
        <f t="shared" si="274"/>
        <v>theater</v>
      </c>
      <c r="T2891" s="3" t="str">
        <f t="shared" si="275"/>
        <v>plays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0"/>
        <v>41859.916666666664</v>
      </c>
      <c r="K2892">
        <v>1405100992</v>
      </c>
      <c r="L2892" s="9">
        <f t="shared" si="27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12">
        <f t="shared" si="272"/>
        <v>1</v>
      </c>
      <c r="R2892">
        <f t="shared" si="273"/>
        <v>581.5</v>
      </c>
      <c r="S2892" t="str">
        <f t="shared" si="274"/>
        <v>theater</v>
      </c>
      <c r="T2892" s="3" t="str">
        <f t="shared" si="275"/>
        <v>plays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0"/>
        <v>42475.633425925924</v>
      </c>
      <c r="K2893">
        <v>1455570728</v>
      </c>
      <c r="L2893" s="9">
        <f t="shared" si="27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12">
        <f t="shared" si="272"/>
        <v>3</v>
      </c>
      <c r="R2893">
        <f t="shared" si="273"/>
        <v>147</v>
      </c>
      <c r="S2893" t="str">
        <f t="shared" si="274"/>
        <v>theater</v>
      </c>
      <c r="T2893" s="3" t="str">
        <f t="shared" si="275"/>
        <v>plays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0"/>
        <v>41876.666666666664</v>
      </c>
      <c r="K2894">
        <v>1408381704</v>
      </c>
      <c r="L2894" s="9">
        <f t="shared" si="27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12">
        <f t="shared" si="272"/>
        <v>9</v>
      </c>
      <c r="R2894">
        <f t="shared" si="273"/>
        <v>386.5</v>
      </c>
      <c r="S2894" t="str">
        <f t="shared" si="274"/>
        <v>theater</v>
      </c>
      <c r="T2894" s="3" t="str">
        <f t="shared" si="275"/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0"/>
        <v>42012.874999999993</v>
      </c>
      <c r="K2895">
        <v>1415644395</v>
      </c>
      <c r="L2895" s="9">
        <f t="shared" si="27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12">
        <f t="shared" si="272"/>
        <v>1</v>
      </c>
      <c r="R2895">
        <f t="shared" si="273"/>
        <v>262.5</v>
      </c>
      <c r="S2895" t="str">
        <f t="shared" si="274"/>
        <v>theater</v>
      </c>
      <c r="T2895" s="3" t="str">
        <f t="shared" si="275"/>
        <v>plays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0"/>
        <v>42097.736284722218</v>
      </c>
      <c r="K2896">
        <v>1422920415</v>
      </c>
      <c r="L2896" s="9">
        <f t="shared" si="27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12">
        <f t="shared" si="272"/>
        <v>0</v>
      </c>
      <c r="R2896">
        <f t="shared" si="273"/>
        <v>12.5</v>
      </c>
      <c r="S2896" t="str">
        <f t="shared" si="274"/>
        <v>theater</v>
      </c>
      <c r="T2896" s="3" t="str">
        <f t="shared" si="275"/>
        <v>plays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0"/>
        <v>41812.666666666664</v>
      </c>
      <c r="K2897">
        <v>1403356792</v>
      </c>
      <c r="L2897" s="9">
        <f t="shared" si="27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12">
        <f t="shared" si="272"/>
        <v>5</v>
      </c>
      <c r="R2897">
        <f t="shared" si="273"/>
        <v>11.5</v>
      </c>
      <c r="S2897" t="str">
        <f t="shared" si="274"/>
        <v>theater</v>
      </c>
      <c r="T2897" s="3" t="str">
        <f t="shared" si="275"/>
        <v>plays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0"/>
        <v>42716.041666666664</v>
      </c>
      <c r="K2898">
        <v>1480283321</v>
      </c>
      <c r="L2898" s="9">
        <f t="shared" si="27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12">
        <f t="shared" si="272"/>
        <v>21</v>
      </c>
      <c r="R2898">
        <f t="shared" si="273"/>
        <v>324</v>
      </c>
      <c r="S2898" t="str">
        <f t="shared" si="274"/>
        <v>theater</v>
      </c>
      <c r="T2898" s="3" t="str">
        <f t="shared" si="275"/>
        <v>plays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0"/>
        <v>42288.436863425923</v>
      </c>
      <c r="K2899">
        <v>1441985458</v>
      </c>
      <c r="L2899" s="9">
        <f t="shared" si="27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12">
        <f t="shared" si="272"/>
        <v>5</v>
      </c>
      <c r="R2899">
        <f t="shared" si="273"/>
        <v>587.5</v>
      </c>
      <c r="S2899" t="str">
        <f t="shared" si="274"/>
        <v>theater</v>
      </c>
      <c r="T2899" s="3" t="str">
        <f t="shared" si="275"/>
        <v>plays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0"/>
        <v>42308.456631944442</v>
      </c>
      <c r="K2900">
        <v>1443715053</v>
      </c>
      <c r="L2900" s="9">
        <f t="shared" si="27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12">
        <f t="shared" si="272"/>
        <v>4</v>
      </c>
      <c r="R2900">
        <f t="shared" si="273"/>
        <v>433</v>
      </c>
      <c r="S2900" t="str">
        <f t="shared" si="274"/>
        <v>theater</v>
      </c>
      <c r="T2900" s="3" t="str">
        <f t="shared" si="275"/>
        <v>plays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0"/>
        <v>42574.869884259257</v>
      </c>
      <c r="K2901">
        <v>1464141158</v>
      </c>
      <c r="L2901" s="9">
        <f t="shared" si="27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12">
        <f t="shared" si="272"/>
        <v>0</v>
      </c>
      <c r="R2901">
        <f t="shared" si="273"/>
        <v>158</v>
      </c>
      <c r="S2901" t="str">
        <f t="shared" si="274"/>
        <v>theater</v>
      </c>
      <c r="T2901" s="3" t="str">
        <f t="shared" si="275"/>
        <v>plays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0"/>
        <v>41860.025833333333</v>
      </c>
      <c r="K2902">
        <v>1404970632</v>
      </c>
      <c r="L2902" s="9">
        <f t="shared" si="27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12">
        <f t="shared" si="272"/>
        <v>62</v>
      </c>
      <c r="R2902">
        <f t="shared" si="273"/>
        <v>1702.5</v>
      </c>
      <c r="S2902" t="str">
        <f t="shared" si="274"/>
        <v>theater</v>
      </c>
      <c r="T2902" s="3" t="str">
        <f t="shared" si="275"/>
        <v>plays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0"/>
        <v>42042.696053240739</v>
      </c>
      <c r="K2903">
        <v>1418161339</v>
      </c>
      <c r="L2903" s="9">
        <f t="shared" si="27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12">
        <f t="shared" si="272"/>
        <v>1</v>
      </c>
      <c r="R2903">
        <f t="shared" si="273"/>
        <v>1705.5</v>
      </c>
      <c r="S2903" t="str">
        <f t="shared" si="274"/>
        <v>theater</v>
      </c>
      <c r="T2903" s="3" t="str">
        <f t="shared" si="275"/>
        <v>plays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0"/>
        <v>42240.231435185182</v>
      </c>
      <c r="K2904">
        <v>1437820396</v>
      </c>
      <c r="L2904" s="9">
        <f t="shared" si="27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12">
        <f t="shared" si="272"/>
        <v>0</v>
      </c>
      <c r="R2904">
        <f t="shared" si="273"/>
        <v>15.5</v>
      </c>
      <c r="S2904" t="str">
        <f t="shared" si="274"/>
        <v>theater</v>
      </c>
      <c r="T2904" s="3" t="str">
        <f t="shared" si="275"/>
        <v>plays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0"/>
        <v>42255.95854166666</v>
      </c>
      <c r="K2905">
        <v>1436587218</v>
      </c>
      <c r="L2905" s="9">
        <f t="shared" si="27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12">
        <f t="shared" si="272"/>
        <v>1</v>
      </c>
      <c r="R2905">
        <f t="shared" si="273"/>
        <v>32</v>
      </c>
      <c r="S2905" t="str">
        <f t="shared" si="274"/>
        <v>theater</v>
      </c>
      <c r="T2905" s="3" t="str">
        <f t="shared" si="275"/>
        <v>plays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0"/>
        <v>41952.291666666664</v>
      </c>
      <c r="K2906">
        <v>1414538031</v>
      </c>
      <c r="L2906" s="9">
        <f t="shared" si="27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12">
        <f t="shared" si="272"/>
        <v>5</v>
      </c>
      <c r="R2906">
        <f t="shared" si="273"/>
        <v>57</v>
      </c>
      <c r="S2906" t="str">
        <f t="shared" si="274"/>
        <v>theater</v>
      </c>
      <c r="T2906" s="3" t="str">
        <f t="shared" si="275"/>
        <v>plays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0"/>
        <v>42619.848530092589</v>
      </c>
      <c r="K2907">
        <v>1472001713</v>
      </c>
      <c r="L2907" s="9">
        <f t="shared" si="27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12">
        <f t="shared" si="272"/>
        <v>18</v>
      </c>
      <c r="R2907">
        <f t="shared" si="273"/>
        <v>348.5</v>
      </c>
      <c r="S2907" t="str">
        <f t="shared" si="274"/>
        <v>theater</v>
      </c>
      <c r="T2907" s="3" t="str">
        <f t="shared" si="275"/>
        <v>plays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0"/>
        <v>42216.833333333336</v>
      </c>
      <c r="K2908">
        <v>1436888066</v>
      </c>
      <c r="L2908" s="9">
        <f t="shared" si="27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12">
        <f t="shared" si="272"/>
        <v>9</v>
      </c>
      <c r="R2908">
        <f t="shared" si="273"/>
        <v>593.5</v>
      </c>
      <c r="S2908" t="str">
        <f t="shared" si="274"/>
        <v>theater</v>
      </c>
      <c r="T2908" s="3" t="str">
        <f t="shared" si="275"/>
        <v>plays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0"/>
        <v>42504.669409722221</v>
      </c>
      <c r="K2909">
        <v>1458075837</v>
      </c>
      <c r="L2909" s="9">
        <f t="shared" si="27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12">
        <f t="shared" si="272"/>
        <v>0</v>
      </c>
      <c r="R2909">
        <f t="shared" si="273"/>
        <v>283.5</v>
      </c>
      <c r="S2909" t="str">
        <f t="shared" si="274"/>
        <v>theater</v>
      </c>
      <c r="T2909" s="3" t="str">
        <f t="shared" si="275"/>
        <v>plays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0"/>
        <v>42529.523368055554</v>
      </c>
      <c r="K2910">
        <v>1462815219</v>
      </c>
      <c r="L2910" s="9">
        <f t="shared" si="27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12">
        <f t="shared" si="272"/>
        <v>3</v>
      </c>
      <c r="R2910">
        <f t="shared" si="273"/>
        <v>133</v>
      </c>
      <c r="S2910" t="str">
        <f t="shared" si="274"/>
        <v>theater</v>
      </c>
      <c r="T2910" s="3" t="str">
        <f t="shared" si="275"/>
        <v>plays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0"/>
        <v>41968.615277777775</v>
      </c>
      <c r="K2911">
        <v>1413527001</v>
      </c>
      <c r="L2911" s="9">
        <f t="shared" si="27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12">
        <f t="shared" si="272"/>
        <v>0</v>
      </c>
      <c r="R2911">
        <f t="shared" si="273"/>
        <v>142</v>
      </c>
      <c r="S2911" t="str">
        <f t="shared" si="274"/>
        <v>theater</v>
      </c>
      <c r="T2911" s="3" t="str">
        <f t="shared" si="275"/>
        <v>plays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0"/>
        <v>42167.632951388885</v>
      </c>
      <c r="K2912">
        <v>1428955887</v>
      </c>
      <c r="L2912" s="9">
        <f t="shared" si="27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12">
        <f t="shared" si="272"/>
        <v>0</v>
      </c>
      <c r="R2912">
        <f t="shared" si="273"/>
        <v>10.5</v>
      </c>
      <c r="S2912" t="str">
        <f t="shared" si="274"/>
        <v>theater</v>
      </c>
      <c r="T2912" s="3" t="str">
        <f t="shared" si="275"/>
        <v>plays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0"/>
        <v>42182.560486111113</v>
      </c>
      <c r="K2913">
        <v>1431973626</v>
      </c>
      <c r="L2913" s="9">
        <f t="shared" si="27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12">
        <f t="shared" si="272"/>
        <v>37</v>
      </c>
      <c r="R2913">
        <f t="shared" si="273"/>
        <v>329</v>
      </c>
      <c r="S2913" t="str">
        <f t="shared" si="274"/>
        <v>theater</v>
      </c>
      <c r="T2913" s="3" t="str">
        <f t="shared" si="275"/>
        <v>plays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0"/>
        <v>42383.923310185179</v>
      </c>
      <c r="K2914">
        <v>1450235374</v>
      </c>
      <c r="L2914" s="9">
        <f t="shared" si="27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12">
        <f t="shared" si="272"/>
        <v>14</v>
      </c>
      <c r="R2914">
        <f t="shared" si="273"/>
        <v>1343.5</v>
      </c>
      <c r="S2914" t="str">
        <f t="shared" si="274"/>
        <v>theater</v>
      </c>
      <c r="T2914" s="3" t="str">
        <f t="shared" si="275"/>
        <v>plays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0"/>
        <v>41888.714571759258</v>
      </c>
      <c r="K2915">
        <v>1404857339</v>
      </c>
      <c r="L2915" s="9">
        <f t="shared" si="27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12">
        <f t="shared" si="272"/>
        <v>0</v>
      </c>
      <c r="R2915">
        <f t="shared" si="273"/>
        <v>1016</v>
      </c>
      <c r="S2915" t="str">
        <f t="shared" si="274"/>
        <v>theater</v>
      </c>
      <c r="T2915" s="3" t="str">
        <f t="shared" si="275"/>
        <v>plays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0"/>
        <v>42077.657337962963</v>
      </c>
      <c r="K2916">
        <v>1421185594</v>
      </c>
      <c r="L2916" s="9">
        <f t="shared" si="27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12">
        <f t="shared" si="272"/>
        <v>0</v>
      </c>
      <c r="R2916">
        <f t="shared" si="273"/>
        <v>1.5</v>
      </c>
      <c r="S2916" t="str">
        <f t="shared" si="274"/>
        <v>theater</v>
      </c>
      <c r="T2916" s="3" t="str">
        <f t="shared" si="275"/>
        <v>plays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0"/>
        <v>42445.1480324074</v>
      </c>
      <c r="K2917">
        <v>1455528790</v>
      </c>
      <c r="L2917" s="9">
        <f t="shared" si="27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12">
        <f t="shared" si="272"/>
        <v>61</v>
      </c>
      <c r="R2917">
        <f t="shared" si="273"/>
        <v>306</v>
      </c>
      <c r="S2917" t="str">
        <f t="shared" si="274"/>
        <v>theater</v>
      </c>
      <c r="T2917" s="3" t="str">
        <f t="shared" si="275"/>
        <v>plays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0"/>
        <v>41778.268391203703</v>
      </c>
      <c r="K2918">
        <v>1398511589</v>
      </c>
      <c r="L2918" s="9">
        <f t="shared" si="27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12">
        <f t="shared" si="272"/>
        <v>8</v>
      </c>
      <c r="R2918">
        <f t="shared" si="273"/>
        <v>378</v>
      </c>
      <c r="S2918" t="str">
        <f t="shared" si="274"/>
        <v>theater</v>
      </c>
      <c r="T2918" s="3" t="str">
        <f t="shared" si="275"/>
        <v>plays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0"/>
        <v>42263.026006944441</v>
      </c>
      <c r="K2919">
        <v>1440826647</v>
      </c>
      <c r="L2919" s="9">
        <f t="shared" si="27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12">
        <f t="shared" si="272"/>
        <v>22</v>
      </c>
      <c r="R2919">
        <f t="shared" si="273"/>
        <v>291</v>
      </c>
      <c r="S2919" t="str">
        <f t="shared" si="274"/>
        <v>theater</v>
      </c>
      <c r="T2919" s="3" t="str">
        <f t="shared" si="275"/>
        <v>plays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0"/>
        <v>42306.421377314815</v>
      </c>
      <c r="K2920">
        <v>1443712007</v>
      </c>
      <c r="L2920" s="9">
        <f t="shared" si="27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12">
        <f t="shared" si="272"/>
        <v>27</v>
      </c>
      <c r="R2920">
        <f t="shared" si="273"/>
        <v>899.5</v>
      </c>
      <c r="S2920" t="str">
        <f t="shared" si="274"/>
        <v>theater</v>
      </c>
      <c r="T2920" s="3" t="str">
        <f t="shared" si="275"/>
        <v>plays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0"/>
        <v>41856.411215277774</v>
      </c>
      <c r="K2921">
        <v>1404658329</v>
      </c>
      <c r="L2921" s="9">
        <f t="shared" si="27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12">
        <f t="shared" si="272"/>
        <v>9</v>
      </c>
      <c r="R2921">
        <f t="shared" si="273"/>
        <v>706.5</v>
      </c>
      <c r="S2921" t="str">
        <f t="shared" si="274"/>
        <v>theater</v>
      </c>
      <c r="T2921" s="3" t="str">
        <f t="shared" si="275"/>
        <v>plays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0"/>
        <v>42088.54247685185</v>
      </c>
      <c r="K2922">
        <v>1424718070</v>
      </c>
      <c r="L2922" s="9">
        <f t="shared" si="27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12">
        <f t="shared" si="272"/>
        <v>27</v>
      </c>
      <c r="R2922">
        <f t="shared" si="273"/>
        <v>361</v>
      </c>
      <c r="S2922" t="str">
        <f t="shared" si="274"/>
        <v>theater</v>
      </c>
      <c r="T2922" s="3" t="str">
        <f t="shared" si="275"/>
        <v>plays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0"/>
        <v>41907.678287037037</v>
      </c>
      <c r="K2923">
        <v>1409087804</v>
      </c>
      <c r="L2923" s="9">
        <f t="shared" si="27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12">
        <f t="shared" si="272"/>
        <v>129</v>
      </c>
      <c r="R2923">
        <f t="shared" si="273"/>
        <v>400</v>
      </c>
      <c r="S2923" t="str">
        <f t="shared" si="274"/>
        <v>theater</v>
      </c>
      <c r="T2923" s="3" t="str">
        <f t="shared" si="275"/>
        <v>musical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0"/>
        <v>42142.665821759256</v>
      </c>
      <c r="K2924">
        <v>1428094727</v>
      </c>
      <c r="L2924" s="9">
        <f t="shared" si="27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12">
        <f t="shared" si="272"/>
        <v>100</v>
      </c>
      <c r="R2924">
        <f t="shared" si="273"/>
        <v>314.5</v>
      </c>
      <c r="S2924" t="str">
        <f t="shared" si="274"/>
        <v>theater</v>
      </c>
      <c r="T2924" s="3" t="str">
        <f t="shared" si="275"/>
        <v>musical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0"/>
        <v>42027.916666666664</v>
      </c>
      <c r="K2925">
        <v>1420774779</v>
      </c>
      <c r="L2925" s="9">
        <f t="shared" si="27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12">
        <f t="shared" si="272"/>
        <v>100</v>
      </c>
      <c r="R2925">
        <f t="shared" si="273"/>
        <v>400</v>
      </c>
      <c r="S2925" t="str">
        <f t="shared" si="274"/>
        <v>theater</v>
      </c>
      <c r="T2925" s="3" t="str">
        <f t="shared" si="275"/>
        <v>musical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0"/>
        <v>42132.957638888889</v>
      </c>
      <c r="K2926">
        <v>1428585710</v>
      </c>
      <c r="L2926" s="9">
        <f t="shared" si="27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12">
        <f t="shared" si="272"/>
        <v>103</v>
      </c>
      <c r="R2926">
        <f t="shared" si="273"/>
        <v>13050</v>
      </c>
      <c r="S2926" t="str">
        <f t="shared" si="274"/>
        <v>theater</v>
      </c>
      <c r="T2926" s="3" t="str">
        <f t="shared" si="275"/>
        <v>musical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0"/>
        <v>41893.375787037039</v>
      </c>
      <c r="K2927">
        <v>1407852068</v>
      </c>
      <c r="L2927" s="9">
        <f t="shared" si="27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12">
        <f t="shared" si="272"/>
        <v>102</v>
      </c>
      <c r="R2927">
        <f t="shared" si="273"/>
        <v>35950.345000000001</v>
      </c>
      <c r="S2927" t="str">
        <f t="shared" si="274"/>
        <v>theater</v>
      </c>
      <c r="T2927" s="3" t="str">
        <f t="shared" si="275"/>
        <v>musical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0"/>
        <v>42058.557627314811</v>
      </c>
      <c r="K2928">
        <v>1423506179</v>
      </c>
      <c r="L2928" s="9">
        <f t="shared" si="27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12">
        <f t="shared" si="272"/>
        <v>125</v>
      </c>
      <c r="R2928">
        <f t="shared" si="273"/>
        <v>24925.345000000001</v>
      </c>
      <c r="S2928" t="str">
        <f t="shared" si="274"/>
        <v>theater</v>
      </c>
      <c r="T2928" s="3" t="str">
        <f t="shared" si="275"/>
        <v>musical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0"/>
        <v>41835</v>
      </c>
      <c r="K2929">
        <v>1402934629</v>
      </c>
      <c r="L2929" s="9">
        <f t="shared" si="27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12">
        <f t="shared" si="272"/>
        <v>131</v>
      </c>
      <c r="R2929">
        <f t="shared" si="273"/>
        <v>3052.5</v>
      </c>
      <c r="S2929" t="str">
        <f t="shared" si="274"/>
        <v>theater</v>
      </c>
      <c r="T2929" s="3" t="str">
        <f t="shared" si="275"/>
        <v>musical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0"/>
        <v>42433.789884259262</v>
      </c>
      <c r="K2930">
        <v>1454543846</v>
      </c>
      <c r="L2930" s="9">
        <f t="shared" si="27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12">
        <f t="shared" si="272"/>
        <v>100</v>
      </c>
      <c r="R2930">
        <f t="shared" si="273"/>
        <v>1677.5</v>
      </c>
      <c r="S2930" t="str">
        <f t="shared" si="274"/>
        <v>theater</v>
      </c>
      <c r="T2930" s="3" t="str">
        <f t="shared" si="275"/>
        <v>musical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0"/>
        <v>41784.355995370366</v>
      </c>
      <c r="K2931">
        <v>1398432758</v>
      </c>
      <c r="L2931" s="9">
        <f t="shared" si="27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12">
        <f t="shared" si="272"/>
        <v>102</v>
      </c>
      <c r="R2931">
        <f t="shared" si="273"/>
        <v>4582.7749999999996</v>
      </c>
      <c r="S2931" t="str">
        <f t="shared" si="274"/>
        <v>theater</v>
      </c>
      <c r="T2931" s="3" t="str">
        <f t="shared" si="275"/>
        <v>musical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0"/>
        <v>42131.375740740739</v>
      </c>
      <c r="K2932">
        <v>1428415264</v>
      </c>
      <c r="L2932" s="9">
        <f t="shared" si="27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12">
        <f t="shared" si="272"/>
        <v>101</v>
      </c>
      <c r="R2932">
        <f t="shared" si="273"/>
        <v>9128.7749999999996</v>
      </c>
      <c r="S2932" t="str">
        <f t="shared" si="274"/>
        <v>theater</v>
      </c>
      <c r="T2932" s="3" t="str">
        <f t="shared" si="275"/>
        <v>musical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0"/>
        <v>41897.047222222223</v>
      </c>
      <c r="K2933">
        <v>1408604363</v>
      </c>
      <c r="L2933" s="9">
        <f t="shared" si="27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12">
        <f t="shared" si="272"/>
        <v>106</v>
      </c>
      <c r="R2933">
        <f t="shared" si="273"/>
        <v>5443.5</v>
      </c>
      <c r="S2933" t="str">
        <f t="shared" si="274"/>
        <v>theater</v>
      </c>
      <c r="T2933" s="3" t="str">
        <f t="shared" si="275"/>
        <v>musical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0"/>
        <v>42056.249999999993</v>
      </c>
      <c r="K2934">
        <v>1421812637</v>
      </c>
      <c r="L2934" s="9">
        <f t="shared" si="27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12">
        <f t="shared" si="272"/>
        <v>105</v>
      </c>
      <c r="R2934">
        <f t="shared" si="273"/>
        <v>2026.5</v>
      </c>
      <c r="S2934" t="str">
        <f t="shared" si="274"/>
        <v>theater</v>
      </c>
      <c r="T2934" s="3" t="str">
        <f t="shared" si="275"/>
        <v>musical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0"/>
        <v>42525.748298611106</v>
      </c>
      <c r="K2935">
        <v>1462489053</v>
      </c>
      <c r="L2935" s="9">
        <f t="shared" si="27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12">
        <f t="shared" si="272"/>
        <v>103</v>
      </c>
      <c r="R2935">
        <f t="shared" si="273"/>
        <v>2913.5</v>
      </c>
      <c r="S2935" t="str">
        <f t="shared" si="274"/>
        <v>theater</v>
      </c>
      <c r="T2935" s="3" t="str">
        <f t="shared" si="275"/>
        <v>musical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0"/>
        <v>41805.427824074075</v>
      </c>
      <c r="K2936">
        <v>1400253364</v>
      </c>
      <c r="L2936" s="9">
        <f t="shared" si="27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12">
        <f t="shared" si="272"/>
        <v>108</v>
      </c>
      <c r="R2936">
        <f t="shared" si="273"/>
        <v>2634.5</v>
      </c>
      <c r="S2936" t="str">
        <f t="shared" si="274"/>
        <v>theater</v>
      </c>
      <c r="T2936" s="3" t="str">
        <f t="shared" si="275"/>
        <v>musical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0"/>
        <v>42611.499999999993</v>
      </c>
      <c r="K2937">
        <v>1467468008</v>
      </c>
      <c r="L2937" s="9">
        <f t="shared" si="27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12">
        <f t="shared" si="272"/>
        <v>101</v>
      </c>
      <c r="R2937">
        <f t="shared" si="273"/>
        <v>3115.5</v>
      </c>
      <c r="S2937" t="str">
        <f t="shared" si="274"/>
        <v>theater</v>
      </c>
      <c r="T2937" s="3" t="str">
        <f t="shared" si="275"/>
        <v>musical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0"/>
        <v>41924.999305555553</v>
      </c>
      <c r="K2938">
        <v>1412091423</v>
      </c>
      <c r="L2938" s="9">
        <f t="shared" si="27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12">
        <f t="shared" si="272"/>
        <v>128</v>
      </c>
      <c r="R2938">
        <f t="shared" si="273"/>
        <v>2405.5</v>
      </c>
      <c r="S2938" t="str">
        <f t="shared" si="274"/>
        <v>theater</v>
      </c>
      <c r="T2938" s="3" t="str">
        <f t="shared" si="275"/>
        <v>musical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0"/>
        <v>41833.248993055553</v>
      </c>
      <c r="K2939">
        <v>1402657113</v>
      </c>
      <c r="L2939" s="9">
        <f t="shared" si="27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12">
        <f t="shared" si="272"/>
        <v>133</v>
      </c>
      <c r="R2939">
        <f t="shared" si="273"/>
        <v>1640</v>
      </c>
      <c r="S2939" t="str">
        <f t="shared" si="274"/>
        <v>theater</v>
      </c>
      <c r="T2939" s="3" t="str">
        <f t="shared" si="275"/>
        <v>musical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0"/>
        <v>42034.495532407404</v>
      </c>
      <c r="K2940">
        <v>1420044814</v>
      </c>
      <c r="L2940" s="9">
        <f t="shared" si="27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12">
        <f t="shared" si="272"/>
        <v>101</v>
      </c>
      <c r="R2940">
        <f t="shared" si="273"/>
        <v>3027.5</v>
      </c>
      <c r="S2940" t="str">
        <f t="shared" si="274"/>
        <v>theater</v>
      </c>
      <c r="T2940" s="3" t="str">
        <f t="shared" si="275"/>
        <v>musical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0"/>
        <v>41878.833333333328</v>
      </c>
      <c r="K2941">
        <v>1406316312</v>
      </c>
      <c r="L2941" s="9">
        <f t="shared" si="27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12">
        <f t="shared" si="272"/>
        <v>103</v>
      </c>
      <c r="R2941">
        <f t="shared" si="273"/>
        <v>6142.5</v>
      </c>
      <c r="S2941" t="str">
        <f t="shared" si="274"/>
        <v>theater</v>
      </c>
      <c r="T2941" s="3" t="str">
        <f t="shared" si="275"/>
        <v>musical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0"/>
        <v>42022.565023148149</v>
      </c>
      <c r="K2942">
        <v>1418150018</v>
      </c>
      <c r="L2942" s="9">
        <f t="shared" si="27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12">
        <f t="shared" si="272"/>
        <v>107</v>
      </c>
      <c r="R2942">
        <f t="shared" si="273"/>
        <v>5455.5</v>
      </c>
      <c r="S2942" t="str">
        <f t="shared" si="274"/>
        <v>theater</v>
      </c>
      <c r="T2942" s="3" t="str">
        <f t="shared" si="275"/>
        <v>musical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0"/>
        <v>42064.751793981479</v>
      </c>
      <c r="K2943">
        <v>1422658955</v>
      </c>
      <c r="L2943" s="9">
        <f t="shared" si="27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12">
        <f t="shared" si="272"/>
        <v>0</v>
      </c>
      <c r="R2943">
        <f t="shared" si="273"/>
        <v>1341</v>
      </c>
      <c r="S2943" t="str">
        <f t="shared" si="274"/>
        <v>theater</v>
      </c>
      <c r="T2943" s="3" t="str">
        <f t="shared" si="275"/>
        <v>spaces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0"/>
        <v>42354.637499999997</v>
      </c>
      <c r="K2944">
        <v>1448565459</v>
      </c>
      <c r="L2944" s="9">
        <f t="shared" si="27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12">
        <f t="shared" si="272"/>
        <v>20</v>
      </c>
      <c r="R2944">
        <f t="shared" si="273"/>
        <v>20425.5</v>
      </c>
      <c r="S2944" t="str">
        <f t="shared" si="274"/>
        <v>theater</v>
      </c>
      <c r="T2944" s="3" t="str">
        <f t="shared" si="275"/>
        <v>spaces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0"/>
        <v>42106.921064814807</v>
      </c>
      <c r="K2945">
        <v>1426302380</v>
      </c>
      <c r="L2945" s="9">
        <f t="shared" si="27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12">
        <f t="shared" si="272"/>
        <v>0</v>
      </c>
      <c r="R2945">
        <f t="shared" si="273"/>
        <v>20425</v>
      </c>
      <c r="S2945" t="str">
        <f t="shared" si="274"/>
        <v>theater</v>
      </c>
      <c r="T2945" s="3" t="str">
        <f t="shared" si="275"/>
        <v>spaces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0"/>
        <v>42162.705995370365</v>
      </c>
      <c r="K2946">
        <v>1431122198</v>
      </c>
      <c r="L2946" s="9">
        <f t="shared" si="27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12">
        <f t="shared" si="272"/>
        <v>1</v>
      </c>
      <c r="R2946">
        <f t="shared" si="273"/>
        <v>50</v>
      </c>
      <c r="S2946" t="str">
        <f t="shared" si="274"/>
        <v>theater</v>
      </c>
      <c r="T2946" s="3" t="str">
        <f t="shared" si="275"/>
        <v>spaces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6">(I2947/86400)+25569+(-5/24)</f>
        <v>42147.931250000001</v>
      </c>
      <c r="K2947">
        <v>1429845660</v>
      </c>
      <c r="L2947" s="9">
        <f t="shared" ref="L2947:L3010" si="27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12">
        <f t="shared" ref="Q2947:Q3010" si="278">ROUND(E2947/D2947*100,0)</f>
        <v>0</v>
      </c>
      <c r="R2947">
        <f t="shared" ref="R2947:R3010" si="279">AVERAGE(E2946:E2947)</f>
        <v>50</v>
      </c>
      <c r="S2947" t="str">
        <f t="shared" ref="S2947:S3010" si="280">LEFT(P2947,FIND("/",P2947)-1)</f>
        <v>theater</v>
      </c>
      <c r="T2947" s="3" t="str">
        <f t="shared" ref="T2947:T3010" si="281">RIGHT(P2947,LEN(P2947)-FIND("/",P2947))</f>
        <v>spaces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6"/>
        <v>42597.322824074072</v>
      </c>
      <c r="K2948">
        <v>1468673092</v>
      </c>
      <c r="L2948" s="9">
        <f t="shared" si="27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12">
        <f t="shared" si="278"/>
        <v>0</v>
      </c>
      <c r="R2948">
        <f t="shared" si="279"/>
        <v>1</v>
      </c>
      <c r="S2948" t="str">
        <f t="shared" si="280"/>
        <v>theater</v>
      </c>
      <c r="T2948" s="3" t="str">
        <f t="shared" si="281"/>
        <v>spaces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6"/>
        <v>42698.507638888885</v>
      </c>
      <c r="K2949">
        <v>1475760567</v>
      </c>
      <c r="L2949" s="9">
        <f t="shared" si="27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12">
        <f t="shared" si="278"/>
        <v>4</v>
      </c>
      <c r="R2949">
        <f t="shared" si="279"/>
        <v>537</v>
      </c>
      <c r="S2949" t="str">
        <f t="shared" si="280"/>
        <v>theater</v>
      </c>
      <c r="T2949" s="3" t="str">
        <f t="shared" si="281"/>
        <v>spaces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6"/>
        <v>42157.440891203696</v>
      </c>
      <c r="K2950">
        <v>1428075293</v>
      </c>
      <c r="L2950" s="9">
        <f t="shared" si="27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12">
        <f t="shared" si="278"/>
        <v>0</v>
      </c>
      <c r="R2950">
        <f t="shared" si="279"/>
        <v>548</v>
      </c>
      <c r="S2950" t="str">
        <f t="shared" si="280"/>
        <v>theater</v>
      </c>
      <c r="T2950" s="3" t="str">
        <f t="shared" si="281"/>
        <v>spaces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6"/>
        <v>42327.656446759262</v>
      </c>
      <c r="K2951">
        <v>1445370317</v>
      </c>
      <c r="L2951" s="9">
        <f t="shared" si="27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12">
        <f t="shared" si="278"/>
        <v>3</v>
      </c>
      <c r="R2951">
        <f t="shared" si="279"/>
        <v>24.5</v>
      </c>
      <c r="S2951" t="str">
        <f t="shared" si="280"/>
        <v>theater</v>
      </c>
      <c r="T2951" s="3" t="str">
        <f t="shared" si="281"/>
        <v>spaces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6"/>
        <v>42392.156851851854</v>
      </c>
      <c r="K2952">
        <v>1450946752</v>
      </c>
      <c r="L2952" s="9">
        <f t="shared" si="27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12">
        <f t="shared" si="278"/>
        <v>0</v>
      </c>
      <c r="R2952">
        <f t="shared" si="279"/>
        <v>12.5</v>
      </c>
      <c r="S2952" t="str">
        <f t="shared" si="280"/>
        <v>theater</v>
      </c>
      <c r="T2952" s="3" t="str">
        <f t="shared" si="281"/>
        <v>spaces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6"/>
        <v>41917.594594907401</v>
      </c>
      <c r="K2953">
        <v>1408648573</v>
      </c>
      <c r="L2953" s="9">
        <f t="shared" si="27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12">
        <f t="shared" si="278"/>
        <v>2</v>
      </c>
      <c r="R2953">
        <f t="shared" si="279"/>
        <v>548</v>
      </c>
      <c r="S2953" t="str">
        <f t="shared" si="280"/>
        <v>theater</v>
      </c>
      <c r="T2953" s="3" t="str">
        <f t="shared" si="281"/>
        <v>spaces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6"/>
        <v>42659.958333333336</v>
      </c>
      <c r="K2954">
        <v>1473957239</v>
      </c>
      <c r="L2954" s="9">
        <f t="shared" si="27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12">
        <f t="shared" si="278"/>
        <v>8</v>
      </c>
      <c r="R2954">
        <f t="shared" si="279"/>
        <v>1350.5</v>
      </c>
      <c r="S2954" t="str">
        <f t="shared" si="280"/>
        <v>theater</v>
      </c>
      <c r="T2954" s="3" t="str">
        <f t="shared" si="281"/>
        <v>spaces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6"/>
        <v>42285.583576388883</v>
      </c>
      <c r="K2955">
        <v>1441738821</v>
      </c>
      <c r="L2955" s="9">
        <f t="shared" si="27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12">
        <f t="shared" si="278"/>
        <v>0</v>
      </c>
      <c r="R2955">
        <f t="shared" si="279"/>
        <v>1105</v>
      </c>
      <c r="S2955" t="str">
        <f t="shared" si="280"/>
        <v>theater</v>
      </c>
      <c r="T2955" s="3" t="str">
        <f t="shared" si="281"/>
        <v>spaces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6"/>
        <v>42810.333368055552</v>
      </c>
      <c r="K2956">
        <v>1487944803</v>
      </c>
      <c r="L2956" s="9">
        <f t="shared" si="27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12">
        <f t="shared" si="278"/>
        <v>0</v>
      </c>
      <c r="R2956">
        <f t="shared" si="279"/>
        <v>302.5</v>
      </c>
      <c r="S2956" t="str">
        <f t="shared" si="280"/>
        <v>theater</v>
      </c>
      <c r="T2956" s="3" t="str">
        <f t="shared" si="281"/>
        <v>spaces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6"/>
        <v>42171.532974537033</v>
      </c>
      <c r="K2957">
        <v>1431884849</v>
      </c>
      <c r="L2957" s="9">
        <f t="shared" si="27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12">
        <f t="shared" si="278"/>
        <v>60</v>
      </c>
      <c r="R2957">
        <f t="shared" si="279"/>
        <v>357.5</v>
      </c>
      <c r="S2957" t="str">
        <f t="shared" si="280"/>
        <v>theater</v>
      </c>
      <c r="T2957" s="3" t="str">
        <f t="shared" si="281"/>
        <v>spaces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6"/>
        <v>42494.750578703701</v>
      </c>
      <c r="K2958">
        <v>1459810850</v>
      </c>
      <c r="L2958" s="9">
        <f t="shared" si="27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12">
        <f t="shared" si="278"/>
        <v>17</v>
      </c>
      <c r="R2958">
        <f t="shared" si="279"/>
        <v>1018.5</v>
      </c>
      <c r="S2958" t="str">
        <f t="shared" si="280"/>
        <v>theater</v>
      </c>
      <c r="T2958" s="3" t="str">
        <f t="shared" si="281"/>
        <v>spaces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6"/>
        <v>42090.761249999996</v>
      </c>
      <c r="K2959">
        <v>1422317772</v>
      </c>
      <c r="L2959" s="9">
        <f t="shared" si="27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12">
        <f t="shared" si="278"/>
        <v>2</v>
      </c>
      <c r="R2959">
        <f t="shared" si="279"/>
        <v>801</v>
      </c>
      <c r="S2959" t="str">
        <f t="shared" si="280"/>
        <v>theater</v>
      </c>
      <c r="T2959" s="3" t="str">
        <f t="shared" si="281"/>
        <v>spaces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6"/>
        <v>42498.529131944444</v>
      </c>
      <c r="K2960">
        <v>1457548917</v>
      </c>
      <c r="L2960" s="9">
        <f t="shared" si="27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12">
        <f t="shared" si="278"/>
        <v>0</v>
      </c>
      <c r="R2960">
        <f t="shared" si="279"/>
        <v>140</v>
      </c>
      <c r="S2960" t="str">
        <f t="shared" si="280"/>
        <v>theater</v>
      </c>
      <c r="T2960" s="3" t="str">
        <f t="shared" si="281"/>
        <v>spaces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6"/>
        <v>42527.800057870372</v>
      </c>
      <c r="K2961">
        <v>1462666325</v>
      </c>
      <c r="L2961" s="9">
        <f t="shared" si="27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12">
        <f t="shared" si="278"/>
        <v>0</v>
      </c>
      <c r="R2961">
        <f t="shared" si="279"/>
        <v>0</v>
      </c>
      <c r="S2961" t="str">
        <f t="shared" si="280"/>
        <v>theater</v>
      </c>
      <c r="T2961" s="3" t="str">
        <f t="shared" si="281"/>
        <v>spaces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6"/>
        <v>41893.54887731481</v>
      </c>
      <c r="K2962">
        <v>1407867023</v>
      </c>
      <c r="L2962" s="9">
        <f t="shared" si="27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12">
        <f t="shared" si="278"/>
        <v>0</v>
      </c>
      <c r="R2962">
        <f t="shared" si="279"/>
        <v>0</v>
      </c>
      <c r="S2962" t="str">
        <f t="shared" si="280"/>
        <v>theater</v>
      </c>
      <c r="T2962" s="3" t="str">
        <f t="shared" si="281"/>
        <v>spaces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6"/>
        <v>42088.958333333336</v>
      </c>
      <c r="K2963">
        <v>1424927159</v>
      </c>
      <c r="L2963" s="9">
        <f t="shared" si="27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12">
        <f t="shared" si="278"/>
        <v>110</v>
      </c>
      <c r="R2963">
        <f t="shared" si="279"/>
        <v>2740.5</v>
      </c>
      <c r="S2963" t="str">
        <f t="shared" si="280"/>
        <v>theater</v>
      </c>
      <c r="T2963" s="3" t="str">
        <f t="shared" si="281"/>
        <v>plays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6"/>
        <v>42064.082638888889</v>
      </c>
      <c r="K2964">
        <v>1422769906</v>
      </c>
      <c r="L2964" s="9">
        <f t="shared" si="27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12">
        <f t="shared" si="278"/>
        <v>122</v>
      </c>
      <c r="R2964">
        <f t="shared" si="279"/>
        <v>3349.5</v>
      </c>
      <c r="S2964" t="str">
        <f t="shared" si="280"/>
        <v>theater</v>
      </c>
      <c r="T2964" s="3" t="str">
        <f t="shared" si="281"/>
        <v>plays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6"/>
        <v>42187.26185185185</v>
      </c>
      <c r="K2965">
        <v>1433243824</v>
      </c>
      <c r="L2965" s="9">
        <f t="shared" si="27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12">
        <f t="shared" si="278"/>
        <v>107</v>
      </c>
      <c r="R2965">
        <f t="shared" si="279"/>
        <v>5951.5</v>
      </c>
      <c r="S2965" t="str">
        <f t="shared" si="280"/>
        <v>theater</v>
      </c>
      <c r="T2965" s="3" t="str">
        <f t="shared" si="281"/>
        <v>plays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6"/>
        <v>41857.688888888886</v>
      </c>
      <c r="K2966">
        <v>1404769819</v>
      </c>
      <c r="L2966" s="9">
        <f t="shared" si="27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12">
        <f t="shared" si="278"/>
        <v>101</v>
      </c>
      <c r="R2966">
        <f t="shared" si="279"/>
        <v>7860.3449999999993</v>
      </c>
      <c r="S2966" t="str">
        <f t="shared" si="280"/>
        <v>theater</v>
      </c>
      <c r="T2966" s="3" t="str">
        <f t="shared" si="281"/>
        <v>plays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6"/>
        <v>42192.521215277775</v>
      </c>
      <c r="K2967">
        <v>1433698233</v>
      </c>
      <c r="L2967" s="9">
        <f t="shared" si="27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12">
        <f t="shared" si="278"/>
        <v>109</v>
      </c>
      <c r="R2967">
        <f t="shared" si="279"/>
        <v>3335.3449999999998</v>
      </c>
      <c r="S2967" t="str">
        <f t="shared" si="280"/>
        <v>theater</v>
      </c>
      <c r="T2967" s="3" t="str">
        <f t="shared" si="281"/>
        <v>plays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6"/>
        <v>42263.530231481483</v>
      </c>
      <c r="K2968">
        <v>1439833412</v>
      </c>
      <c r="L2968" s="9">
        <f t="shared" si="27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12">
        <f t="shared" si="278"/>
        <v>114</v>
      </c>
      <c r="R2968">
        <f t="shared" si="279"/>
        <v>6499</v>
      </c>
      <c r="S2968" t="str">
        <f t="shared" si="280"/>
        <v>theater</v>
      </c>
      <c r="T2968" s="3" t="str">
        <f t="shared" si="281"/>
        <v>plays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6"/>
        <v>42071.947824074072</v>
      </c>
      <c r="K2969">
        <v>1423284292</v>
      </c>
      <c r="L2969" s="9">
        <f t="shared" si="27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12">
        <f t="shared" si="278"/>
        <v>114</v>
      </c>
      <c r="R2969">
        <f t="shared" si="279"/>
        <v>8529.5</v>
      </c>
      <c r="S2969" t="str">
        <f t="shared" si="280"/>
        <v>theater</v>
      </c>
      <c r="T2969" s="3" t="str">
        <f t="shared" si="281"/>
        <v>plays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6"/>
        <v>42598.957638888889</v>
      </c>
      <c r="K2970">
        <v>1470227660</v>
      </c>
      <c r="L2970" s="9">
        <f t="shared" si="27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12">
        <f t="shared" si="278"/>
        <v>106</v>
      </c>
      <c r="R2970">
        <f t="shared" si="279"/>
        <v>4703</v>
      </c>
      <c r="S2970" t="str">
        <f t="shared" si="280"/>
        <v>theater</v>
      </c>
      <c r="T2970" s="3" t="str">
        <f t="shared" si="281"/>
        <v>plays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6"/>
        <v>42127.743750000001</v>
      </c>
      <c r="K2971">
        <v>1428087153</v>
      </c>
      <c r="L2971" s="9">
        <f t="shared" si="27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12">
        <f t="shared" si="278"/>
        <v>163</v>
      </c>
      <c r="R2971">
        <f t="shared" si="279"/>
        <v>2667.5</v>
      </c>
      <c r="S2971" t="str">
        <f t="shared" si="280"/>
        <v>theater</v>
      </c>
      <c r="T2971" s="3" t="str">
        <f t="shared" si="281"/>
        <v>plays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6"/>
        <v>41838.461238425924</v>
      </c>
      <c r="K2972">
        <v>1403107451</v>
      </c>
      <c r="L2972" s="9">
        <f t="shared" si="27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12">
        <f t="shared" si="278"/>
        <v>106</v>
      </c>
      <c r="R2972">
        <f t="shared" si="279"/>
        <v>3992.5</v>
      </c>
      <c r="S2972" t="str">
        <f t="shared" si="280"/>
        <v>theater</v>
      </c>
      <c r="T2972" s="3" t="str">
        <f t="shared" si="281"/>
        <v>plays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6"/>
        <v>41882.449976851851</v>
      </c>
      <c r="K2973">
        <v>1406908078</v>
      </c>
      <c r="L2973" s="9">
        <f t="shared" si="27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12">
        <f t="shared" si="278"/>
        <v>100</v>
      </c>
      <c r="R2973">
        <f t="shared" si="279"/>
        <v>4782.5</v>
      </c>
      <c r="S2973" t="str">
        <f t="shared" si="280"/>
        <v>theater</v>
      </c>
      <c r="T2973" s="3" t="str">
        <f t="shared" si="281"/>
        <v>plays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6"/>
        <v>42708.833333333336</v>
      </c>
      <c r="K2974">
        <v>1479609520</v>
      </c>
      <c r="L2974" s="9">
        <f t="shared" si="27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12">
        <f t="shared" si="278"/>
        <v>105</v>
      </c>
      <c r="R2974">
        <f t="shared" si="279"/>
        <v>2656</v>
      </c>
      <c r="S2974" t="str">
        <f t="shared" si="280"/>
        <v>theater</v>
      </c>
      <c r="T2974" s="3" t="str">
        <f t="shared" si="281"/>
        <v>plays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6"/>
        <v>42369.958333333336</v>
      </c>
      <c r="K2975">
        <v>1449171508</v>
      </c>
      <c r="L2975" s="9">
        <f t="shared" si="27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12">
        <f t="shared" si="278"/>
        <v>175</v>
      </c>
      <c r="R2975">
        <f t="shared" si="279"/>
        <v>5423.5</v>
      </c>
      <c r="S2975" t="str">
        <f t="shared" si="280"/>
        <v>theater</v>
      </c>
      <c r="T2975" s="3" t="str">
        <f t="shared" si="281"/>
        <v>plays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6"/>
        <v>41907.857638888883</v>
      </c>
      <c r="K2976">
        <v>1409275671</v>
      </c>
      <c r="L2976" s="9">
        <f t="shared" si="27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12">
        <f t="shared" si="278"/>
        <v>102</v>
      </c>
      <c r="R2976">
        <f t="shared" si="279"/>
        <v>6920</v>
      </c>
      <c r="S2976" t="str">
        <f t="shared" si="280"/>
        <v>theater</v>
      </c>
      <c r="T2976" s="3" t="str">
        <f t="shared" si="281"/>
        <v>plays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6"/>
        <v>41969.916666666664</v>
      </c>
      <c r="K2977">
        <v>1414599886</v>
      </c>
      <c r="L2977" s="9">
        <f t="shared" si="27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12">
        <f t="shared" si="278"/>
        <v>100</v>
      </c>
      <c r="R2977">
        <f t="shared" si="279"/>
        <v>6555</v>
      </c>
      <c r="S2977" t="str">
        <f t="shared" si="280"/>
        <v>theater</v>
      </c>
      <c r="T2977" s="3" t="str">
        <f t="shared" si="281"/>
        <v>plays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6"/>
        <v>42442.291666666664</v>
      </c>
      <c r="K2978">
        <v>1456421530</v>
      </c>
      <c r="L2978" s="9">
        <f t="shared" si="27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12">
        <f t="shared" si="278"/>
        <v>171</v>
      </c>
      <c r="R2978">
        <f t="shared" si="279"/>
        <v>4065</v>
      </c>
      <c r="S2978" t="str">
        <f t="shared" si="280"/>
        <v>theater</v>
      </c>
      <c r="T2978" s="3" t="str">
        <f t="shared" si="281"/>
        <v>plays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6"/>
        <v>42085.884722222218</v>
      </c>
      <c r="K2979">
        <v>1421960934</v>
      </c>
      <c r="L2979" s="9">
        <f t="shared" si="27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12">
        <f t="shared" si="278"/>
        <v>114</v>
      </c>
      <c r="R2979">
        <f t="shared" si="279"/>
        <v>1763.5</v>
      </c>
      <c r="S2979" t="str">
        <f t="shared" si="280"/>
        <v>theater</v>
      </c>
      <c r="T2979" s="3" t="str">
        <f t="shared" si="281"/>
        <v>plays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6"/>
        <v>41932.040972222218</v>
      </c>
      <c r="K2980">
        <v>1412954547</v>
      </c>
      <c r="L2980" s="9">
        <f t="shared" si="27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12">
        <f t="shared" si="278"/>
        <v>129</v>
      </c>
      <c r="R2980">
        <f t="shared" si="279"/>
        <v>2189</v>
      </c>
      <c r="S2980" t="str">
        <f t="shared" si="280"/>
        <v>theater</v>
      </c>
      <c r="T2980" s="3" t="str">
        <f t="shared" si="281"/>
        <v>plays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6"/>
        <v>42010.041666666664</v>
      </c>
      <c r="K2981">
        <v>1419104823</v>
      </c>
      <c r="L2981" s="9">
        <f t="shared" si="27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12">
        <f t="shared" si="278"/>
        <v>101</v>
      </c>
      <c r="R2981">
        <f t="shared" si="279"/>
        <v>3020.5</v>
      </c>
      <c r="S2981" t="str">
        <f t="shared" si="280"/>
        <v>theater</v>
      </c>
      <c r="T2981" s="3" t="str">
        <f t="shared" si="281"/>
        <v>plays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6"/>
        <v>42239.874999999993</v>
      </c>
      <c r="K2982">
        <v>1438639130</v>
      </c>
      <c r="L2982" s="9">
        <f t="shared" si="27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12">
        <f t="shared" si="278"/>
        <v>109</v>
      </c>
      <c r="R2982">
        <f t="shared" si="279"/>
        <v>4172.5</v>
      </c>
      <c r="S2982" t="str">
        <f t="shared" si="280"/>
        <v>theater</v>
      </c>
      <c r="T2982" s="3" t="str">
        <f t="shared" si="281"/>
        <v>plays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6"/>
        <v>42270.351342592585</v>
      </c>
      <c r="K2983">
        <v>1439126756</v>
      </c>
      <c r="L2983" s="9">
        <f t="shared" si="27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12">
        <f t="shared" si="278"/>
        <v>129</v>
      </c>
      <c r="R2983">
        <f t="shared" si="279"/>
        <v>4216</v>
      </c>
      <c r="S2983" t="str">
        <f t="shared" si="280"/>
        <v>theater</v>
      </c>
      <c r="T2983" s="3" t="str">
        <f t="shared" si="281"/>
        <v>spaces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6"/>
        <v>42411.478506944441</v>
      </c>
      <c r="K2984">
        <v>1452616143</v>
      </c>
      <c r="L2984" s="9">
        <f t="shared" si="27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12">
        <f t="shared" si="278"/>
        <v>102</v>
      </c>
      <c r="R2984">
        <f t="shared" si="279"/>
        <v>5130</v>
      </c>
      <c r="S2984" t="str">
        <f t="shared" si="280"/>
        <v>theater</v>
      </c>
      <c r="T2984" s="3" t="str">
        <f t="shared" si="281"/>
        <v>spaces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6"/>
        <v>41954.465694444443</v>
      </c>
      <c r="K2985">
        <v>1410534636</v>
      </c>
      <c r="L2985" s="9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12">
        <f t="shared" si="278"/>
        <v>147</v>
      </c>
      <c r="R2985">
        <f t="shared" si="279"/>
        <v>87544.455000000002</v>
      </c>
      <c r="S2985" t="str">
        <f t="shared" si="280"/>
        <v>theater</v>
      </c>
      <c r="T2985" s="3" t="str">
        <f t="shared" si="281"/>
        <v>spaces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6"/>
        <v>42606.070381944439</v>
      </c>
      <c r="K2986">
        <v>1469428881</v>
      </c>
      <c r="L2986" s="9">
        <f t="shared" si="27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12">
        <f t="shared" si="278"/>
        <v>100</v>
      </c>
      <c r="R2986">
        <f t="shared" si="279"/>
        <v>97536.955000000002</v>
      </c>
      <c r="S2986" t="str">
        <f t="shared" si="280"/>
        <v>theater</v>
      </c>
      <c r="T2986" s="3" t="str">
        <f t="shared" si="281"/>
        <v>spaces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6"/>
        <v>42673.958333333336</v>
      </c>
      <c r="K2987">
        <v>1476228128</v>
      </c>
      <c r="L2987" s="9">
        <f t="shared" si="27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12">
        <f t="shared" si="278"/>
        <v>122</v>
      </c>
      <c r="R2987">
        <f t="shared" si="279"/>
        <v>18626.5</v>
      </c>
      <c r="S2987" t="str">
        <f t="shared" si="280"/>
        <v>theater</v>
      </c>
      <c r="T2987" s="3" t="str">
        <f t="shared" si="281"/>
        <v>spaces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6"/>
        <v>42491.250069444439</v>
      </c>
      <c r="K2988">
        <v>1456920006</v>
      </c>
      <c r="L2988" s="9">
        <f t="shared" si="27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12">
        <f t="shared" si="278"/>
        <v>106</v>
      </c>
      <c r="R2988">
        <f t="shared" si="279"/>
        <v>7348.5</v>
      </c>
      <c r="S2988" t="str">
        <f t="shared" si="280"/>
        <v>theater</v>
      </c>
      <c r="T2988" s="3" t="str">
        <f t="shared" si="281"/>
        <v>spaces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6"/>
        <v>42655.791666666664</v>
      </c>
      <c r="K2989">
        <v>1473837751</v>
      </c>
      <c r="L2989" s="9">
        <f t="shared" si="27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12">
        <f t="shared" si="278"/>
        <v>110</v>
      </c>
      <c r="R2989">
        <f t="shared" si="279"/>
        <v>15066.1</v>
      </c>
      <c r="S2989" t="str">
        <f t="shared" si="280"/>
        <v>theater</v>
      </c>
      <c r="T2989" s="3" t="str">
        <f t="shared" si="281"/>
        <v>spaces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6"/>
        <v>42541.153715277775</v>
      </c>
      <c r="K2990">
        <v>1463820081</v>
      </c>
      <c r="L2990" s="9">
        <f t="shared" si="27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12">
        <f t="shared" si="278"/>
        <v>100</v>
      </c>
      <c r="R2990">
        <f t="shared" si="279"/>
        <v>14300.1</v>
      </c>
      <c r="S2990" t="str">
        <f t="shared" si="280"/>
        <v>theater</v>
      </c>
      <c r="T2990" s="3" t="str">
        <f t="shared" si="281"/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6"/>
        <v>42358.999305555553</v>
      </c>
      <c r="K2991">
        <v>1448756962</v>
      </c>
      <c r="L2991" s="9">
        <f t="shared" si="27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12">
        <f t="shared" si="278"/>
        <v>177</v>
      </c>
      <c r="R2991">
        <f t="shared" si="279"/>
        <v>18153.5</v>
      </c>
      <c r="S2991" t="str">
        <f t="shared" si="280"/>
        <v>theater</v>
      </c>
      <c r="T2991" s="3" t="str">
        <f t="shared" si="281"/>
        <v>spaces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6"/>
        <v>42376.365972222215</v>
      </c>
      <c r="K2992">
        <v>1449150420</v>
      </c>
      <c r="L2992" s="9">
        <f t="shared" si="27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12">
        <f t="shared" si="278"/>
        <v>100</v>
      </c>
      <c r="R2992">
        <f t="shared" si="279"/>
        <v>22653.5</v>
      </c>
      <c r="S2992" t="str">
        <f t="shared" si="280"/>
        <v>theater</v>
      </c>
      <c r="T2992" s="3" t="str">
        <f t="shared" si="281"/>
        <v>spaces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6"/>
        <v>42762.628819444442</v>
      </c>
      <c r="K2993">
        <v>1483646730</v>
      </c>
      <c r="L2993" s="9">
        <f t="shared" si="27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12">
        <f t="shared" si="278"/>
        <v>103</v>
      </c>
      <c r="R2993">
        <f t="shared" si="279"/>
        <v>9390</v>
      </c>
      <c r="S2993" t="str">
        <f t="shared" si="280"/>
        <v>theater</v>
      </c>
      <c r="T2993" s="3" t="str">
        <f t="shared" si="281"/>
        <v>spaces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6"/>
        <v>42652.559143518512</v>
      </c>
      <c r="K2994">
        <v>1473445510</v>
      </c>
      <c r="L2994" s="9">
        <f t="shared" si="27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12">
        <f t="shared" si="278"/>
        <v>105</v>
      </c>
      <c r="R2994">
        <f t="shared" si="279"/>
        <v>5957.5</v>
      </c>
      <c r="S2994" t="str">
        <f t="shared" si="280"/>
        <v>theater</v>
      </c>
      <c r="T2994" s="3" t="str">
        <f t="shared" si="281"/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6"/>
        <v>42420.63040509259</v>
      </c>
      <c r="K2995">
        <v>1453406867</v>
      </c>
      <c r="L2995" s="9">
        <f t="shared" si="27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12">
        <f t="shared" si="278"/>
        <v>100</v>
      </c>
      <c r="R2995">
        <f t="shared" si="279"/>
        <v>2069</v>
      </c>
      <c r="S2995" t="str">
        <f t="shared" si="280"/>
        <v>theater</v>
      </c>
      <c r="T2995" s="3" t="str">
        <f t="shared" si="281"/>
        <v>spaces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6"/>
        <v>41915.270509259259</v>
      </c>
      <c r="K2996">
        <v>1409743772</v>
      </c>
      <c r="L2996" s="9">
        <f t="shared" si="27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12">
        <f t="shared" si="278"/>
        <v>458</v>
      </c>
      <c r="R2996">
        <f t="shared" si="279"/>
        <v>1188.1199999999999</v>
      </c>
      <c r="S2996" t="str">
        <f t="shared" si="280"/>
        <v>theater</v>
      </c>
      <c r="T2996" s="3" t="str">
        <f t="shared" si="281"/>
        <v>spaces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6"/>
        <v>42754.456840277773</v>
      </c>
      <c r="K2997">
        <v>1482249471</v>
      </c>
      <c r="L2997" s="9">
        <f t="shared" si="27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12">
        <f t="shared" si="278"/>
        <v>105</v>
      </c>
      <c r="R2997">
        <f t="shared" si="279"/>
        <v>8558.6200000000008</v>
      </c>
      <c r="S2997" t="str">
        <f t="shared" si="280"/>
        <v>theater</v>
      </c>
      <c r="T2997" s="3" t="str">
        <f t="shared" si="281"/>
        <v>spaces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6"/>
        <v>42150.704166666663</v>
      </c>
      <c r="K2998">
        <v>1427493240</v>
      </c>
      <c r="L2998" s="9">
        <f t="shared" si="27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12">
        <f t="shared" si="278"/>
        <v>172</v>
      </c>
      <c r="R2998">
        <f t="shared" si="279"/>
        <v>37962</v>
      </c>
      <c r="S2998" t="str">
        <f t="shared" si="280"/>
        <v>theater</v>
      </c>
      <c r="T2998" s="3" t="str">
        <f t="shared" si="281"/>
        <v>spaces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6"/>
        <v>42792.999305555553</v>
      </c>
      <c r="K2999">
        <v>1486661793</v>
      </c>
      <c r="L2999" s="9">
        <f t="shared" si="27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12">
        <f t="shared" si="278"/>
        <v>104</v>
      </c>
      <c r="R2999">
        <f t="shared" si="279"/>
        <v>35276.5</v>
      </c>
      <c r="S2999" t="str">
        <f t="shared" si="280"/>
        <v>theater</v>
      </c>
      <c r="T2999" s="3" t="str">
        <f t="shared" si="281"/>
        <v>spaces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6"/>
        <v>41805.975694444445</v>
      </c>
      <c r="K3000">
        <v>1400474329</v>
      </c>
      <c r="L3000" s="9">
        <f t="shared" si="27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12">
        <f t="shared" si="278"/>
        <v>103</v>
      </c>
      <c r="R3000">
        <f t="shared" si="279"/>
        <v>30943.75</v>
      </c>
      <c r="S3000" t="str">
        <f t="shared" si="280"/>
        <v>theater</v>
      </c>
      <c r="T3000" s="3" t="str">
        <f t="shared" si="281"/>
        <v>spaces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6"/>
        <v>42794.874999999993</v>
      </c>
      <c r="K3001">
        <v>1487094360</v>
      </c>
      <c r="L3001" s="9">
        <f t="shared" si="27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12">
        <f t="shared" si="278"/>
        <v>119</v>
      </c>
      <c r="R3001">
        <f t="shared" si="279"/>
        <v>26559.75</v>
      </c>
      <c r="S3001" t="str">
        <f t="shared" si="280"/>
        <v>theater</v>
      </c>
      <c r="T3001" s="3" t="str">
        <f t="shared" si="281"/>
        <v>spaces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6"/>
        <v>42766.541666666664</v>
      </c>
      <c r="K3002">
        <v>1484682670</v>
      </c>
      <c r="L3002" s="9">
        <f t="shared" si="27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12">
        <f t="shared" si="278"/>
        <v>100</v>
      </c>
      <c r="R3002">
        <f t="shared" si="279"/>
        <v>1052.5</v>
      </c>
      <c r="S3002" t="str">
        <f t="shared" si="280"/>
        <v>theater</v>
      </c>
      <c r="T3002" s="3" t="str">
        <f t="shared" si="281"/>
        <v>spaces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6"/>
        <v>42564.687291666669</v>
      </c>
      <c r="K3003">
        <v>1465853382</v>
      </c>
      <c r="L3003" s="9">
        <f t="shared" si="27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12">
        <f t="shared" si="278"/>
        <v>319</v>
      </c>
      <c r="R3003">
        <f t="shared" si="279"/>
        <v>11745.504999999999</v>
      </c>
      <c r="S3003" t="str">
        <f t="shared" si="280"/>
        <v>theater</v>
      </c>
      <c r="T3003" s="3" t="str">
        <f t="shared" si="281"/>
        <v>spaces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6"/>
        <v>41269.627916666665</v>
      </c>
      <c r="K3004">
        <v>1353960252</v>
      </c>
      <c r="L3004" s="9">
        <f t="shared" si="27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12">
        <f t="shared" si="278"/>
        <v>109</v>
      </c>
      <c r="R3004">
        <f t="shared" si="279"/>
        <v>15293.22</v>
      </c>
      <c r="S3004" t="str">
        <f t="shared" si="280"/>
        <v>theater</v>
      </c>
      <c r="T3004" s="3" t="str">
        <f t="shared" si="281"/>
        <v>spaces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6"/>
        <v>42430.040972222218</v>
      </c>
      <c r="K3005">
        <v>1454098976</v>
      </c>
      <c r="L3005" s="9">
        <f t="shared" si="27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12">
        <f t="shared" si="278"/>
        <v>101</v>
      </c>
      <c r="R3005">
        <f t="shared" si="279"/>
        <v>5315.2150000000001</v>
      </c>
      <c r="S3005" t="str">
        <f t="shared" si="280"/>
        <v>theater</v>
      </c>
      <c r="T3005" s="3" t="str">
        <f t="shared" si="281"/>
        <v>spaces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6"/>
        <v>41958.714398148142</v>
      </c>
      <c r="K3006">
        <v>1413493724</v>
      </c>
      <c r="L3006" s="9">
        <f t="shared" si="27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12">
        <f t="shared" si="278"/>
        <v>113</v>
      </c>
      <c r="R3006">
        <f t="shared" si="279"/>
        <v>24080.5</v>
      </c>
      <c r="S3006" t="str">
        <f t="shared" si="280"/>
        <v>theater</v>
      </c>
      <c r="T3006" s="3" t="str">
        <f t="shared" si="281"/>
        <v>spaces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6"/>
        <v>41918.466493055552</v>
      </c>
      <c r="K3007">
        <v>1410019905</v>
      </c>
      <c r="L3007" s="9">
        <f t="shared" si="27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12">
        <f t="shared" si="278"/>
        <v>120</v>
      </c>
      <c r="R3007">
        <f t="shared" si="279"/>
        <v>28949.3</v>
      </c>
      <c r="S3007" t="str">
        <f t="shared" si="280"/>
        <v>theater</v>
      </c>
      <c r="T3007" s="3" t="str">
        <f t="shared" si="281"/>
        <v>spaces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6"/>
        <v>41987.54850694444</v>
      </c>
      <c r="K3008">
        <v>1415988591</v>
      </c>
      <c r="L3008" s="9">
        <f t="shared" si="27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12">
        <f t="shared" si="278"/>
        <v>108</v>
      </c>
      <c r="R3008">
        <f t="shared" si="279"/>
        <v>10696.3</v>
      </c>
      <c r="S3008" t="str">
        <f t="shared" si="280"/>
        <v>theater</v>
      </c>
      <c r="T3008" s="3" t="str">
        <f t="shared" si="281"/>
        <v>spaces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6"/>
        <v>42119.007905092592</v>
      </c>
      <c r="K3009">
        <v>1428124283</v>
      </c>
      <c r="L3009" s="9">
        <f t="shared" si="27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12">
        <f t="shared" si="278"/>
        <v>180</v>
      </c>
      <c r="R3009">
        <f t="shared" si="279"/>
        <v>4850</v>
      </c>
      <c r="S3009" t="str">
        <f t="shared" si="280"/>
        <v>theater</v>
      </c>
      <c r="T3009" s="3" t="str">
        <f t="shared" si="281"/>
        <v>spaces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6"/>
        <v>42390.003692129627</v>
      </c>
      <c r="K3010">
        <v>1450760719</v>
      </c>
      <c r="L3010" s="9">
        <f t="shared" si="27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12">
        <f t="shared" si="278"/>
        <v>101</v>
      </c>
      <c r="R3010">
        <f t="shared" si="279"/>
        <v>2057.5</v>
      </c>
      <c r="S3010" t="str">
        <f t="shared" si="280"/>
        <v>theater</v>
      </c>
      <c r="T3010" s="3" t="str">
        <f t="shared" si="281"/>
        <v>spaces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2">(I3011/86400)+25569+(-5/24)</f>
        <v>41969.403240740743</v>
      </c>
      <c r="K3011">
        <v>1414417240</v>
      </c>
      <c r="L3011" s="9">
        <f t="shared" ref="L3011:L3074" si="283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12">
        <f t="shared" ref="Q3011:Q3074" si="284">ROUND(E3011/D3011*100,0)</f>
        <v>120</v>
      </c>
      <c r="R3011">
        <f t="shared" ref="R3011:R3074" si="285">AVERAGE(E3010:E3011)</f>
        <v>16487</v>
      </c>
      <c r="S3011" t="str">
        <f t="shared" ref="S3011:S3074" si="286">LEFT(P3011,FIND("/",P3011)-1)</f>
        <v>theater</v>
      </c>
      <c r="T3011" s="3" t="str">
        <f t="shared" ref="T3011:T3074" si="287">RIGHT(P3011,LEN(P3011)-FIND("/",P3011))</f>
        <v>spaces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2"/>
        <v>42056.624062499999</v>
      </c>
      <c r="K3012">
        <v>1419364719</v>
      </c>
      <c r="L3012" s="9">
        <f t="shared" si="28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12">
        <f t="shared" si="284"/>
        <v>158</v>
      </c>
      <c r="R3012">
        <f t="shared" si="285"/>
        <v>16154.5</v>
      </c>
      <c r="S3012" t="str">
        <f t="shared" si="286"/>
        <v>theater</v>
      </c>
      <c r="T3012" s="3" t="str">
        <f t="shared" si="287"/>
        <v>spaces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2"/>
        <v>42361.749305555553</v>
      </c>
      <c r="K3013">
        <v>1448536516</v>
      </c>
      <c r="L3013" s="9">
        <f t="shared" si="28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12">
        <f t="shared" si="284"/>
        <v>124</v>
      </c>
      <c r="R3013">
        <f t="shared" si="285"/>
        <v>1370.5</v>
      </c>
      <c r="S3013" t="str">
        <f t="shared" si="286"/>
        <v>theater</v>
      </c>
      <c r="T3013" s="3" t="str">
        <f t="shared" si="287"/>
        <v>spaces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2"/>
        <v>42045.494560185187</v>
      </c>
      <c r="K3014">
        <v>1421772730</v>
      </c>
      <c r="L3014" s="9">
        <f t="shared" si="28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12">
        <f t="shared" si="284"/>
        <v>117</v>
      </c>
      <c r="R3014">
        <f t="shared" si="285"/>
        <v>2528</v>
      </c>
      <c r="S3014" t="str">
        <f t="shared" si="286"/>
        <v>theater</v>
      </c>
      <c r="T3014" s="3" t="str">
        <f t="shared" si="287"/>
        <v>spaces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2"/>
        <v>42176.627881944441</v>
      </c>
      <c r="K3015">
        <v>1432325049</v>
      </c>
      <c r="L3015" s="9">
        <f t="shared" si="28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12">
        <f t="shared" si="284"/>
        <v>157</v>
      </c>
      <c r="R3015">
        <f t="shared" si="285"/>
        <v>10190.5</v>
      </c>
      <c r="S3015" t="str">
        <f t="shared" si="286"/>
        <v>theater</v>
      </c>
      <c r="T3015" s="3" t="str">
        <f t="shared" si="287"/>
        <v>spaces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2"/>
        <v>41948</v>
      </c>
      <c r="K3016">
        <v>1412737080</v>
      </c>
      <c r="L3016" s="9">
        <f t="shared" si="283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12">
        <f t="shared" si="284"/>
        <v>113</v>
      </c>
      <c r="R3016">
        <f t="shared" si="285"/>
        <v>21986</v>
      </c>
      <c r="S3016" t="str">
        <f t="shared" si="286"/>
        <v>theater</v>
      </c>
      <c r="T3016" s="3" t="str">
        <f t="shared" si="287"/>
        <v>spaces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2"/>
        <v>41800.958333333328</v>
      </c>
      <c r="K3017">
        <v>1401125238</v>
      </c>
      <c r="L3017" s="9">
        <f t="shared" si="28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12">
        <f t="shared" si="284"/>
        <v>103</v>
      </c>
      <c r="R3017">
        <f t="shared" si="285"/>
        <v>15892</v>
      </c>
      <c r="S3017" t="str">
        <f t="shared" si="286"/>
        <v>theater</v>
      </c>
      <c r="T3017" s="3" t="str">
        <f t="shared" si="287"/>
        <v>spaces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2"/>
        <v>41838.339722222219</v>
      </c>
      <c r="K3018">
        <v>1400504952</v>
      </c>
      <c r="L3018" s="9">
        <f t="shared" si="28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12">
        <f t="shared" si="284"/>
        <v>103</v>
      </c>
      <c r="R3018">
        <f t="shared" si="285"/>
        <v>6115</v>
      </c>
      <c r="S3018" t="str">
        <f t="shared" si="286"/>
        <v>theater</v>
      </c>
      <c r="T3018" s="3" t="str">
        <f t="shared" si="287"/>
        <v>spaces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2"/>
        <v>41871.641701388886</v>
      </c>
      <c r="K3019">
        <v>1405974243</v>
      </c>
      <c r="L3019" s="9">
        <f t="shared" si="28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12">
        <f t="shared" si="284"/>
        <v>106</v>
      </c>
      <c r="R3019">
        <f t="shared" si="285"/>
        <v>16003.5</v>
      </c>
      <c r="S3019" t="str">
        <f t="shared" si="286"/>
        <v>theater</v>
      </c>
      <c r="T3019" s="3" t="str">
        <f t="shared" si="287"/>
        <v>spaces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2"/>
        <v>42205.708333333336</v>
      </c>
      <c r="K3020">
        <v>1433747376</v>
      </c>
      <c r="L3020" s="9">
        <f t="shared" si="283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12">
        <f t="shared" si="284"/>
        <v>101</v>
      </c>
      <c r="R3020">
        <f t="shared" si="285"/>
        <v>13757.5</v>
      </c>
      <c r="S3020" t="str">
        <f t="shared" si="286"/>
        <v>theater</v>
      </c>
      <c r="T3020" s="3" t="str">
        <f t="shared" si="287"/>
        <v>spaces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2"/>
        <v>41785.916666666664</v>
      </c>
      <c r="K3021">
        <v>1398801620</v>
      </c>
      <c r="L3021" s="9">
        <f t="shared" si="28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12">
        <f t="shared" si="284"/>
        <v>121</v>
      </c>
      <c r="R3021">
        <f t="shared" si="285"/>
        <v>11207.5</v>
      </c>
      <c r="S3021" t="str">
        <f t="shared" si="286"/>
        <v>theater</v>
      </c>
      <c r="T3021" s="3" t="str">
        <f t="shared" si="287"/>
        <v>spaces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2"/>
        <v>42230.638113425921</v>
      </c>
      <c r="K3022">
        <v>1434399533</v>
      </c>
      <c r="L3022" s="9">
        <f t="shared" si="28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12">
        <f t="shared" si="284"/>
        <v>101</v>
      </c>
      <c r="R3022">
        <f t="shared" si="285"/>
        <v>12612.5</v>
      </c>
      <c r="S3022" t="str">
        <f t="shared" si="286"/>
        <v>theater</v>
      </c>
      <c r="T3022" s="3" t="str">
        <f t="shared" si="287"/>
        <v>spaces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2"/>
        <v>42696.040972222218</v>
      </c>
      <c r="K3023">
        <v>1476715869</v>
      </c>
      <c r="L3023" s="9">
        <f t="shared" si="28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12">
        <f t="shared" si="284"/>
        <v>116</v>
      </c>
      <c r="R3023">
        <f t="shared" si="285"/>
        <v>6130.5</v>
      </c>
      <c r="S3023" t="str">
        <f t="shared" si="286"/>
        <v>theater</v>
      </c>
      <c r="T3023" s="3" t="str">
        <f t="shared" si="287"/>
        <v>spaces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2"/>
        <v>42609.745474537034</v>
      </c>
      <c r="K3024">
        <v>1468450409</v>
      </c>
      <c r="L3024" s="9">
        <f t="shared" si="28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12">
        <f t="shared" si="284"/>
        <v>101</v>
      </c>
      <c r="R3024">
        <f t="shared" si="285"/>
        <v>7654.5</v>
      </c>
      <c r="S3024" t="str">
        <f t="shared" si="286"/>
        <v>theater</v>
      </c>
      <c r="T3024" s="3" t="str">
        <f t="shared" si="287"/>
        <v>spaces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2"/>
        <v>42166.467430555553</v>
      </c>
      <c r="K3025">
        <v>1430151186</v>
      </c>
      <c r="L3025" s="9">
        <f t="shared" si="283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12">
        <f t="shared" si="284"/>
        <v>103</v>
      </c>
      <c r="R3025">
        <f t="shared" si="285"/>
        <v>5404.5</v>
      </c>
      <c r="S3025" t="str">
        <f t="shared" si="286"/>
        <v>theater</v>
      </c>
      <c r="T3025" s="3" t="str">
        <f t="shared" si="287"/>
        <v>spaces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2"/>
        <v>41188.785590277774</v>
      </c>
      <c r="K3026">
        <v>1346975475</v>
      </c>
      <c r="L3026" s="9">
        <f t="shared" si="28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12">
        <f t="shared" si="284"/>
        <v>246</v>
      </c>
      <c r="R3026">
        <f t="shared" si="285"/>
        <v>6521</v>
      </c>
      <c r="S3026" t="str">
        <f t="shared" si="286"/>
        <v>theater</v>
      </c>
      <c r="T3026" s="3" t="str">
        <f t="shared" si="287"/>
        <v>spaces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2"/>
        <v>41789.458333333328</v>
      </c>
      <c r="K3027">
        <v>1399032813</v>
      </c>
      <c r="L3027" s="9">
        <f t="shared" si="28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12">
        <f t="shared" si="284"/>
        <v>302</v>
      </c>
      <c r="R3027">
        <f t="shared" si="285"/>
        <v>9938</v>
      </c>
      <c r="S3027" t="str">
        <f t="shared" si="286"/>
        <v>theater</v>
      </c>
      <c r="T3027" s="3" t="str">
        <f t="shared" si="287"/>
        <v>spaces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2"/>
        <v>42797.251064814809</v>
      </c>
      <c r="K3028">
        <v>1487329292</v>
      </c>
      <c r="L3028" s="9">
        <f t="shared" si="28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12">
        <f t="shared" si="284"/>
        <v>143</v>
      </c>
      <c r="R3028">
        <f t="shared" si="285"/>
        <v>4422.5</v>
      </c>
      <c r="S3028" t="str">
        <f t="shared" si="286"/>
        <v>theater</v>
      </c>
      <c r="T3028" s="3" t="str">
        <f t="shared" si="287"/>
        <v>spaces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2"/>
        <v>42083.454293981478</v>
      </c>
      <c r="K3029">
        <v>1424278451</v>
      </c>
      <c r="L3029" s="9">
        <f t="shared" si="28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12">
        <f t="shared" si="284"/>
        <v>131</v>
      </c>
      <c r="R3029">
        <f t="shared" si="285"/>
        <v>26933</v>
      </c>
      <c r="S3029" t="str">
        <f t="shared" si="286"/>
        <v>theater</v>
      </c>
      <c r="T3029" s="3" t="str">
        <f t="shared" si="287"/>
        <v>spaces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2"/>
        <v>42597.055844907409</v>
      </c>
      <c r="K3030">
        <v>1468650025</v>
      </c>
      <c r="L3030" s="9">
        <f t="shared" si="28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12">
        <f t="shared" si="284"/>
        <v>168</v>
      </c>
      <c r="R3030">
        <f t="shared" si="285"/>
        <v>30488.5</v>
      </c>
      <c r="S3030" t="str">
        <f t="shared" si="286"/>
        <v>theater</v>
      </c>
      <c r="T3030" s="3" t="str">
        <f t="shared" si="287"/>
        <v>spaces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2"/>
        <v>41960.982638888883</v>
      </c>
      <c r="K3031">
        <v>1413824447</v>
      </c>
      <c r="L3031" s="9">
        <f t="shared" si="28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12">
        <f t="shared" si="284"/>
        <v>110</v>
      </c>
      <c r="R3031">
        <f t="shared" si="285"/>
        <v>20652</v>
      </c>
      <c r="S3031" t="str">
        <f t="shared" si="286"/>
        <v>theater</v>
      </c>
      <c r="T3031" s="3" t="str">
        <f t="shared" si="287"/>
        <v>spaces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2"/>
        <v>42263.5390162037</v>
      </c>
      <c r="K3032">
        <v>1439834171</v>
      </c>
      <c r="L3032" s="9">
        <f t="shared" si="28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12">
        <f t="shared" si="284"/>
        <v>107</v>
      </c>
      <c r="R3032">
        <f t="shared" si="285"/>
        <v>17385</v>
      </c>
      <c r="S3032" t="str">
        <f t="shared" si="286"/>
        <v>theater</v>
      </c>
      <c r="T3032" s="3" t="str">
        <f t="shared" si="287"/>
        <v>spaces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2"/>
        <v>42657.674155092587</v>
      </c>
      <c r="K3033">
        <v>1471295447</v>
      </c>
      <c r="L3033" s="9">
        <f t="shared" si="28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12">
        <f t="shared" si="284"/>
        <v>100</v>
      </c>
      <c r="R3033">
        <f t="shared" si="285"/>
        <v>1683.5</v>
      </c>
      <c r="S3033" t="str">
        <f t="shared" si="286"/>
        <v>theater</v>
      </c>
      <c r="T3033" s="3" t="str">
        <f t="shared" si="287"/>
        <v>spaces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2"/>
        <v>42257.836331018516</v>
      </c>
      <c r="K3034">
        <v>1439341459</v>
      </c>
      <c r="L3034" s="9">
        <f t="shared" si="28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12">
        <f t="shared" si="284"/>
        <v>127</v>
      </c>
      <c r="R3034">
        <f t="shared" si="285"/>
        <v>1386</v>
      </c>
      <c r="S3034" t="str">
        <f t="shared" si="286"/>
        <v>theater</v>
      </c>
      <c r="T3034" s="3" t="str">
        <f t="shared" si="287"/>
        <v>spaces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2"/>
        <v>42599.901909722219</v>
      </c>
      <c r="K3035">
        <v>1468895925</v>
      </c>
      <c r="L3035" s="9">
        <f t="shared" si="28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12">
        <f t="shared" si="284"/>
        <v>147</v>
      </c>
      <c r="R3035">
        <f t="shared" si="285"/>
        <v>2834</v>
      </c>
      <c r="S3035" t="str">
        <f t="shared" si="286"/>
        <v>theater</v>
      </c>
      <c r="T3035" s="3" t="str">
        <f t="shared" si="287"/>
        <v>spaces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2"/>
        <v>42674.957638888889</v>
      </c>
      <c r="K3036">
        <v>1475326255</v>
      </c>
      <c r="L3036" s="9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12">
        <f t="shared" si="284"/>
        <v>113</v>
      </c>
      <c r="R3036">
        <f t="shared" si="285"/>
        <v>58466</v>
      </c>
      <c r="S3036" t="str">
        <f t="shared" si="286"/>
        <v>theater</v>
      </c>
      <c r="T3036" s="3" t="str">
        <f t="shared" si="287"/>
        <v>spaces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2"/>
        <v>41398.351956018516</v>
      </c>
      <c r="K3037">
        <v>1365082009</v>
      </c>
      <c r="L3037" s="9">
        <f t="shared" si="28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12">
        <f t="shared" si="284"/>
        <v>109</v>
      </c>
      <c r="R3037">
        <f t="shared" si="285"/>
        <v>69866.354999999996</v>
      </c>
      <c r="S3037" t="str">
        <f t="shared" si="286"/>
        <v>theater</v>
      </c>
      <c r="T3037" s="3" t="str">
        <f t="shared" si="287"/>
        <v>spaces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2"/>
        <v>41502.290972222218</v>
      </c>
      <c r="K3038">
        <v>1373568644</v>
      </c>
      <c r="L3038" s="9">
        <f t="shared" si="28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12">
        <f t="shared" si="284"/>
        <v>127</v>
      </c>
      <c r="R3038">
        <f t="shared" si="285"/>
        <v>29439.855</v>
      </c>
      <c r="S3038" t="str">
        <f t="shared" si="286"/>
        <v>theater</v>
      </c>
      <c r="T3038" s="3" t="str">
        <f t="shared" si="287"/>
        <v>spaces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2"/>
        <v>40452.999305555553</v>
      </c>
      <c r="K3039">
        <v>1279574773</v>
      </c>
      <c r="L3039" s="9">
        <f t="shared" si="28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12">
        <f t="shared" si="284"/>
        <v>213</v>
      </c>
      <c r="R3039">
        <f t="shared" si="285"/>
        <v>16374.5</v>
      </c>
      <c r="S3039" t="str">
        <f t="shared" si="286"/>
        <v>theater</v>
      </c>
      <c r="T3039" s="3" t="str">
        <f t="shared" si="287"/>
        <v>spaces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2"/>
        <v>42433.043946759259</v>
      </c>
      <c r="K3040">
        <v>1451887397</v>
      </c>
      <c r="L3040" s="9">
        <f t="shared" si="28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12">
        <f t="shared" si="284"/>
        <v>101</v>
      </c>
      <c r="R3040">
        <f t="shared" si="285"/>
        <v>1035.5</v>
      </c>
      <c r="S3040" t="str">
        <f t="shared" si="286"/>
        <v>theater</v>
      </c>
      <c r="T3040" s="3" t="str">
        <f t="shared" si="287"/>
        <v>spaces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2"/>
        <v>41637.124305555553</v>
      </c>
      <c r="K3041">
        <v>1386011038</v>
      </c>
      <c r="L3041" s="9">
        <f t="shared" si="28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12">
        <f t="shared" si="284"/>
        <v>109</v>
      </c>
      <c r="R3041">
        <f t="shared" si="285"/>
        <v>11373.89</v>
      </c>
      <c r="S3041" t="str">
        <f t="shared" si="286"/>
        <v>theater</v>
      </c>
      <c r="T3041" s="3" t="str">
        <f t="shared" si="287"/>
        <v>spaces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2"/>
        <v>42181.749999999993</v>
      </c>
      <c r="K3042">
        <v>1434999621</v>
      </c>
      <c r="L3042" s="9">
        <f t="shared" si="28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12">
        <f t="shared" si="284"/>
        <v>108</v>
      </c>
      <c r="R3042">
        <f t="shared" si="285"/>
        <v>12483.89</v>
      </c>
      <c r="S3042" t="str">
        <f t="shared" si="286"/>
        <v>theater</v>
      </c>
      <c r="T3042" s="3" t="str">
        <f t="shared" si="287"/>
        <v>spaces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2"/>
        <v>42389.660277777781</v>
      </c>
      <c r="K3043">
        <v>1450731048</v>
      </c>
      <c r="L3043" s="9">
        <f t="shared" si="28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12">
        <f t="shared" si="284"/>
        <v>110</v>
      </c>
      <c r="R3043">
        <f t="shared" si="285"/>
        <v>6197.5</v>
      </c>
      <c r="S3043" t="str">
        <f t="shared" si="286"/>
        <v>theater</v>
      </c>
      <c r="T3043" s="3" t="str">
        <f t="shared" si="287"/>
        <v>spaces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2"/>
        <v>42283.479710648149</v>
      </c>
      <c r="K3044">
        <v>1441557047</v>
      </c>
      <c r="L3044" s="9">
        <f t="shared" si="28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12">
        <f t="shared" si="284"/>
        <v>128</v>
      </c>
      <c r="R3044">
        <f t="shared" si="285"/>
        <v>5545</v>
      </c>
      <c r="S3044" t="str">
        <f t="shared" si="286"/>
        <v>theater</v>
      </c>
      <c r="T3044" s="3" t="str">
        <f t="shared" si="287"/>
        <v>spaces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2"/>
        <v>42109.909722222219</v>
      </c>
      <c r="K3045">
        <v>1426815699</v>
      </c>
      <c r="L3045" s="9">
        <f t="shared" si="28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12">
        <f t="shared" si="284"/>
        <v>110</v>
      </c>
      <c r="R3045">
        <f t="shared" si="285"/>
        <v>9210.5</v>
      </c>
      <c r="S3045" t="str">
        <f t="shared" si="286"/>
        <v>theater</v>
      </c>
      <c r="T3045" s="3" t="str">
        <f t="shared" si="287"/>
        <v>spaces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2"/>
        <v>42402.518495370365</v>
      </c>
      <c r="K3046">
        <v>1453137998</v>
      </c>
      <c r="L3046" s="9">
        <f t="shared" si="28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12">
        <f t="shared" si="284"/>
        <v>109</v>
      </c>
      <c r="R3046">
        <f t="shared" si="285"/>
        <v>14811</v>
      </c>
      <c r="S3046" t="str">
        <f t="shared" si="286"/>
        <v>theater</v>
      </c>
      <c r="T3046" s="3" t="str">
        <f t="shared" si="287"/>
        <v>spaces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2"/>
        <v>41872.947395833333</v>
      </c>
      <c r="K3047">
        <v>1406087055</v>
      </c>
      <c r="L3047" s="9">
        <f t="shared" si="28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12">
        <f t="shared" si="284"/>
        <v>133</v>
      </c>
      <c r="R3047">
        <f t="shared" si="285"/>
        <v>9214.630000000001</v>
      </c>
      <c r="S3047" t="str">
        <f t="shared" si="286"/>
        <v>theater</v>
      </c>
      <c r="T3047" s="3" t="str">
        <f t="shared" si="287"/>
        <v>spaces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2"/>
        <v>41891.994444444441</v>
      </c>
      <c r="K3048">
        <v>1407784586</v>
      </c>
      <c r="L3048" s="9">
        <f t="shared" si="28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12">
        <f t="shared" si="284"/>
        <v>191</v>
      </c>
      <c r="R3048">
        <f t="shared" si="285"/>
        <v>10192.630000000001</v>
      </c>
      <c r="S3048" t="str">
        <f t="shared" si="286"/>
        <v>theater</v>
      </c>
      <c r="T3048" s="3" t="str">
        <f t="shared" si="287"/>
        <v>spaces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2"/>
        <v>42487.344444444439</v>
      </c>
      <c r="K3049">
        <v>1457999054</v>
      </c>
      <c r="L3049" s="9">
        <f t="shared" si="28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12">
        <f t="shared" si="284"/>
        <v>149</v>
      </c>
      <c r="R3049">
        <f t="shared" si="285"/>
        <v>7911</v>
      </c>
      <c r="S3049" t="str">
        <f t="shared" si="286"/>
        <v>theater</v>
      </c>
      <c r="T3049" s="3" t="str">
        <f t="shared" si="287"/>
        <v>spaces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2"/>
        <v>42004.681944444441</v>
      </c>
      <c r="K3050">
        <v>1417556262</v>
      </c>
      <c r="L3050" s="9">
        <f t="shared" si="283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12">
        <f t="shared" si="284"/>
        <v>166</v>
      </c>
      <c r="R3050">
        <f t="shared" si="285"/>
        <v>4532.5</v>
      </c>
      <c r="S3050" t="str">
        <f t="shared" si="286"/>
        <v>theater</v>
      </c>
      <c r="T3050" s="3" t="str">
        <f t="shared" si="287"/>
        <v>spaces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2"/>
        <v>42168.806192129625</v>
      </c>
      <c r="K3051">
        <v>1431649255</v>
      </c>
      <c r="L3051" s="9">
        <f t="shared" si="28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12">
        <f t="shared" si="284"/>
        <v>107</v>
      </c>
      <c r="R3051">
        <f t="shared" si="285"/>
        <v>6160</v>
      </c>
      <c r="S3051" t="str">
        <f t="shared" si="286"/>
        <v>theater</v>
      </c>
      <c r="T3051" s="3" t="str">
        <f t="shared" si="287"/>
        <v>spaces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2"/>
        <v>42494.960185185184</v>
      </c>
      <c r="K3052">
        <v>1459828960</v>
      </c>
      <c r="L3052" s="9">
        <f t="shared" si="28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12">
        <f t="shared" si="284"/>
        <v>106</v>
      </c>
      <c r="R3052">
        <f t="shared" si="285"/>
        <v>2318</v>
      </c>
      <c r="S3052" t="str">
        <f t="shared" si="286"/>
        <v>theater</v>
      </c>
      <c r="T3052" s="3" t="str">
        <f t="shared" si="287"/>
        <v>spaces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2"/>
        <v>42774.207696759258</v>
      </c>
      <c r="K3053">
        <v>1483955945</v>
      </c>
      <c r="L3053" s="9">
        <f t="shared" si="283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12">
        <f t="shared" si="284"/>
        <v>24</v>
      </c>
      <c r="R3053">
        <f t="shared" si="285"/>
        <v>731.5</v>
      </c>
      <c r="S3053" t="str">
        <f t="shared" si="286"/>
        <v>theater</v>
      </c>
      <c r="T3053" s="3" t="str">
        <f t="shared" si="287"/>
        <v>spaces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2"/>
        <v>42152.457638888889</v>
      </c>
      <c r="K3054">
        <v>1430237094</v>
      </c>
      <c r="L3054" s="9">
        <f t="shared" si="28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12">
        <f t="shared" si="284"/>
        <v>0</v>
      </c>
      <c r="R3054">
        <f t="shared" si="285"/>
        <v>451</v>
      </c>
      <c r="S3054" t="str">
        <f t="shared" si="286"/>
        <v>theater</v>
      </c>
      <c r="T3054" s="3" t="str">
        <f t="shared" si="287"/>
        <v>spaces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2"/>
        <v>41913.957638888889</v>
      </c>
      <c r="K3055">
        <v>1407781013</v>
      </c>
      <c r="L3055" s="9">
        <f t="shared" si="28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12">
        <f t="shared" si="284"/>
        <v>0</v>
      </c>
      <c r="R3055">
        <f t="shared" si="285"/>
        <v>57.5</v>
      </c>
      <c r="S3055" t="str">
        <f t="shared" si="286"/>
        <v>theater</v>
      </c>
      <c r="T3055" s="3" t="str">
        <f t="shared" si="287"/>
        <v>spaces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2"/>
        <v>42064.836111111108</v>
      </c>
      <c r="K3056">
        <v>1422043154</v>
      </c>
      <c r="L3056" s="9">
        <f t="shared" si="28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12">
        <f t="shared" si="284"/>
        <v>0</v>
      </c>
      <c r="R3056">
        <f t="shared" si="285"/>
        <v>20</v>
      </c>
      <c r="S3056" t="str">
        <f t="shared" si="286"/>
        <v>theater</v>
      </c>
      <c r="T3056" s="3" t="str">
        <f t="shared" si="287"/>
        <v>spaces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2"/>
        <v>42013.749884259254</v>
      </c>
      <c r="K3057">
        <v>1415660390</v>
      </c>
      <c r="L3057" s="9">
        <f t="shared" si="28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12">
        <f t="shared" si="284"/>
        <v>0</v>
      </c>
      <c r="R3057">
        <f t="shared" si="285"/>
        <v>0.5</v>
      </c>
      <c r="S3057" t="str">
        <f t="shared" si="286"/>
        <v>theater</v>
      </c>
      <c r="T3057" s="3" t="str">
        <f t="shared" si="287"/>
        <v>spaces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2"/>
        <v>41911.428055555552</v>
      </c>
      <c r="K3058">
        <v>1406819784</v>
      </c>
      <c r="L3058" s="9">
        <f t="shared" si="28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12">
        <f t="shared" si="284"/>
        <v>0</v>
      </c>
      <c r="R3058">
        <f t="shared" si="285"/>
        <v>0.5</v>
      </c>
      <c r="S3058" t="str">
        <f t="shared" si="286"/>
        <v>theater</v>
      </c>
      <c r="T3058" s="3" t="str">
        <f t="shared" si="287"/>
        <v>spaces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2"/>
        <v>42463.400590277779</v>
      </c>
      <c r="K3059">
        <v>1457105811</v>
      </c>
      <c r="L3059" s="9">
        <f t="shared" si="28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12">
        <f t="shared" si="284"/>
        <v>0</v>
      </c>
      <c r="R3059">
        <f t="shared" si="285"/>
        <v>0</v>
      </c>
      <c r="S3059" t="str">
        <f t="shared" si="286"/>
        <v>theater</v>
      </c>
      <c r="T3059" s="3" t="str">
        <f t="shared" si="287"/>
        <v>spaces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2"/>
        <v>42510.165972222218</v>
      </c>
      <c r="K3060">
        <v>1459414740</v>
      </c>
      <c r="L3060" s="9">
        <f t="shared" si="28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12">
        <f t="shared" si="284"/>
        <v>0</v>
      </c>
      <c r="R3060">
        <f t="shared" si="285"/>
        <v>1.5</v>
      </c>
      <c r="S3060" t="str">
        <f t="shared" si="286"/>
        <v>theater</v>
      </c>
      <c r="T3060" s="3" t="str">
        <f t="shared" si="287"/>
        <v>spaces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2"/>
        <v>41859.727384259255</v>
      </c>
      <c r="K3061">
        <v>1404944846</v>
      </c>
      <c r="L3061" s="9">
        <f t="shared" si="28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12">
        <f t="shared" si="284"/>
        <v>3</v>
      </c>
      <c r="R3061">
        <f t="shared" si="285"/>
        <v>227</v>
      </c>
      <c r="S3061" t="str">
        <f t="shared" si="286"/>
        <v>theater</v>
      </c>
      <c r="T3061" s="3" t="str">
        <f t="shared" si="287"/>
        <v>spaces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2"/>
        <v>42275.066365740735</v>
      </c>
      <c r="K3062">
        <v>1440830134</v>
      </c>
      <c r="L3062" s="9">
        <f t="shared" si="28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12">
        <f t="shared" si="284"/>
        <v>0</v>
      </c>
      <c r="R3062">
        <f t="shared" si="285"/>
        <v>393</v>
      </c>
      <c r="S3062" t="str">
        <f t="shared" si="286"/>
        <v>theater</v>
      </c>
      <c r="T3062" s="3" t="str">
        <f t="shared" si="287"/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2"/>
        <v>41864.575787037036</v>
      </c>
      <c r="K3063">
        <v>1405363748</v>
      </c>
      <c r="L3063" s="9">
        <f t="shared" si="28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12">
        <f t="shared" si="284"/>
        <v>0</v>
      </c>
      <c r="R3063">
        <f t="shared" si="285"/>
        <v>167.5</v>
      </c>
      <c r="S3063" t="str">
        <f t="shared" si="286"/>
        <v>theater</v>
      </c>
      <c r="T3063" s="3" t="str">
        <f t="shared" si="287"/>
        <v>spaces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2"/>
        <v>42277.541666666664</v>
      </c>
      <c r="K3064">
        <v>1441111892</v>
      </c>
      <c r="L3064" s="9">
        <f t="shared" si="28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12">
        <f t="shared" si="284"/>
        <v>67</v>
      </c>
      <c r="R3064">
        <f t="shared" si="285"/>
        <v>3342</v>
      </c>
      <c r="S3064" t="str">
        <f t="shared" si="286"/>
        <v>theater</v>
      </c>
      <c r="T3064" s="3" t="str">
        <f t="shared" si="287"/>
        <v>spaces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2"/>
        <v>42665.714560185188</v>
      </c>
      <c r="K3065">
        <v>1474150138</v>
      </c>
      <c r="L3065" s="9">
        <f t="shared" si="283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12">
        <f t="shared" si="284"/>
        <v>20</v>
      </c>
      <c r="R3065">
        <f t="shared" si="285"/>
        <v>3635.5</v>
      </c>
      <c r="S3065" t="str">
        <f t="shared" si="286"/>
        <v>theater</v>
      </c>
      <c r="T3065" s="3" t="str">
        <f t="shared" si="287"/>
        <v>spaces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2"/>
        <v>42330.082638888889</v>
      </c>
      <c r="K3066">
        <v>1445483246</v>
      </c>
      <c r="L3066" s="9">
        <f t="shared" si="28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12">
        <f t="shared" si="284"/>
        <v>11</v>
      </c>
      <c r="R3066">
        <f t="shared" si="285"/>
        <v>4529</v>
      </c>
      <c r="S3066" t="str">
        <f t="shared" si="286"/>
        <v>theater</v>
      </c>
      <c r="T3066" s="3" t="str">
        <f t="shared" si="287"/>
        <v>spaces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2"/>
        <v>41849.846898148149</v>
      </c>
      <c r="K3067">
        <v>1404523172</v>
      </c>
      <c r="L3067" s="9">
        <f t="shared" si="28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12">
        <f t="shared" si="284"/>
        <v>0</v>
      </c>
      <c r="R3067">
        <f t="shared" si="285"/>
        <v>4240.5</v>
      </c>
      <c r="S3067" t="str">
        <f t="shared" si="286"/>
        <v>theater</v>
      </c>
      <c r="T3067" s="3" t="str">
        <f t="shared" si="287"/>
        <v>spaces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2"/>
        <v>42561.020104166666</v>
      </c>
      <c r="K3068">
        <v>1465536537</v>
      </c>
      <c r="L3068" s="9">
        <f t="shared" si="28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12">
        <f t="shared" si="284"/>
        <v>12</v>
      </c>
      <c r="R3068">
        <f t="shared" si="285"/>
        <v>20980</v>
      </c>
      <c r="S3068" t="str">
        <f t="shared" si="286"/>
        <v>theater</v>
      </c>
      <c r="T3068" s="3" t="str">
        <f t="shared" si="287"/>
        <v>spaces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2"/>
        <v>42256.730081018519</v>
      </c>
      <c r="K3069">
        <v>1439245879</v>
      </c>
      <c r="L3069" s="9">
        <f t="shared" si="28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12">
        <f t="shared" si="284"/>
        <v>3</v>
      </c>
      <c r="R3069">
        <f t="shared" si="285"/>
        <v>21075</v>
      </c>
      <c r="S3069" t="str">
        <f t="shared" si="286"/>
        <v>theater</v>
      </c>
      <c r="T3069" s="3" t="str">
        <f t="shared" si="287"/>
        <v>spaces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2"/>
        <v>42293.483240740738</v>
      </c>
      <c r="K3070">
        <v>1442421352</v>
      </c>
      <c r="L3070" s="9">
        <f t="shared" si="28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12">
        <f t="shared" si="284"/>
        <v>0</v>
      </c>
      <c r="R3070">
        <f t="shared" si="285"/>
        <v>187.5</v>
      </c>
      <c r="S3070" t="str">
        <f t="shared" si="286"/>
        <v>theater</v>
      </c>
      <c r="T3070" s="3" t="str">
        <f t="shared" si="287"/>
        <v>spaces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2"/>
        <v>41987.625393518516</v>
      </c>
      <c r="K3071">
        <v>1415995234</v>
      </c>
      <c r="L3071" s="9">
        <f t="shared" si="28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12">
        <f t="shared" si="284"/>
        <v>14</v>
      </c>
      <c r="R3071">
        <f t="shared" si="285"/>
        <v>158</v>
      </c>
      <c r="S3071" t="str">
        <f t="shared" si="286"/>
        <v>theater</v>
      </c>
      <c r="T3071" s="3" t="str">
        <f t="shared" si="287"/>
        <v>spaces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2"/>
        <v>42711.525104166663</v>
      </c>
      <c r="K3072">
        <v>1479317769</v>
      </c>
      <c r="L3072" s="9">
        <f t="shared" si="28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12">
        <f t="shared" si="284"/>
        <v>3</v>
      </c>
      <c r="R3072">
        <f t="shared" si="285"/>
        <v>237.5</v>
      </c>
      <c r="S3072" t="str">
        <f t="shared" si="286"/>
        <v>theater</v>
      </c>
      <c r="T3072" s="3" t="str">
        <f t="shared" si="287"/>
        <v>spaces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2"/>
        <v>42115.040972222218</v>
      </c>
      <c r="K3073">
        <v>1428082481</v>
      </c>
      <c r="L3073" s="9">
        <f t="shared" si="28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12">
        <f t="shared" si="284"/>
        <v>60</v>
      </c>
      <c r="R3073">
        <f t="shared" si="285"/>
        <v>3753.5</v>
      </c>
      <c r="S3073" t="str">
        <f t="shared" si="286"/>
        <v>theater</v>
      </c>
      <c r="T3073" s="3" t="str">
        <f t="shared" si="287"/>
        <v>spaces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2"/>
        <v>42672.865277777775</v>
      </c>
      <c r="K3074">
        <v>1476549262</v>
      </c>
      <c r="L3074" s="9">
        <f t="shared" si="28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12">
        <f t="shared" si="284"/>
        <v>0</v>
      </c>
      <c r="R3074">
        <f t="shared" si="285"/>
        <v>3587.5</v>
      </c>
      <c r="S3074" t="str">
        <f t="shared" si="286"/>
        <v>theater</v>
      </c>
      <c r="T3074" s="3" t="str">
        <f t="shared" si="287"/>
        <v>spaces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8">(I3075/86400)+25569+(-5/24)</f>
        <v>42169.59652777778</v>
      </c>
      <c r="K3075">
        <v>1429287900</v>
      </c>
      <c r="L3075" s="9">
        <f t="shared" ref="L3075:L3138" si="289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12">
        <f t="shared" ref="Q3075:Q3138" si="290">ROUND(E3075/D3075*100,0)</f>
        <v>0</v>
      </c>
      <c r="R3075">
        <f t="shared" ref="R3075:R3138" si="291">AVERAGE(E3074:E3075)</f>
        <v>323.5</v>
      </c>
      <c r="S3075" t="str">
        <f t="shared" ref="S3075:S3138" si="292">LEFT(P3075,FIND("/",P3075)-1)</f>
        <v>theater</v>
      </c>
      <c r="T3075" s="3" t="str">
        <f t="shared" ref="T3075:T3138" si="293">RIGHT(P3075,LEN(P3075)-FIND("/",P3075))</f>
        <v>spaces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8"/>
        <v>42439.362951388888</v>
      </c>
      <c r="K3076">
        <v>1455025359</v>
      </c>
      <c r="L3076" s="9">
        <f t="shared" si="289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12">
        <f t="shared" si="290"/>
        <v>0</v>
      </c>
      <c r="R3076">
        <f t="shared" si="291"/>
        <v>333.5</v>
      </c>
      <c r="S3076" t="str">
        <f t="shared" si="292"/>
        <v>theater</v>
      </c>
      <c r="T3076" s="3" t="str">
        <f t="shared" si="293"/>
        <v>spaces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8"/>
        <v>42600.89398148148</v>
      </c>
      <c r="K3077">
        <v>1467253640</v>
      </c>
      <c r="L3077" s="9">
        <f t="shared" si="289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12">
        <f t="shared" si="290"/>
        <v>9</v>
      </c>
      <c r="R3077">
        <f t="shared" si="291"/>
        <v>659</v>
      </c>
      <c r="S3077" t="str">
        <f t="shared" si="292"/>
        <v>theater</v>
      </c>
      <c r="T3077" s="3" t="str">
        <f t="shared" si="293"/>
        <v>spaces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8"/>
        <v>42286.443553240737</v>
      </c>
      <c r="K3078">
        <v>1439221123</v>
      </c>
      <c r="L3078" s="9">
        <f t="shared" si="289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12">
        <f t="shared" si="290"/>
        <v>15</v>
      </c>
      <c r="R3078">
        <f t="shared" si="291"/>
        <v>1401</v>
      </c>
      <c r="S3078" t="str">
        <f t="shared" si="292"/>
        <v>theater</v>
      </c>
      <c r="T3078" s="3" t="str">
        <f t="shared" si="293"/>
        <v>spaces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8"/>
        <v>42796.74858796296</v>
      </c>
      <c r="K3079">
        <v>1485903478</v>
      </c>
      <c r="L3079" s="9">
        <f t="shared" si="289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12">
        <f t="shared" si="290"/>
        <v>0</v>
      </c>
      <c r="R3079">
        <f t="shared" si="291"/>
        <v>805.5</v>
      </c>
      <c r="S3079" t="str">
        <f t="shared" si="292"/>
        <v>theater</v>
      </c>
      <c r="T3079" s="3" t="str">
        <f t="shared" si="293"/>
        <v>spaces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8"/>
        <v>42060.930497685178</v>
      </c>
      <c r="K3080">
        <v>1422328795</v>
      </c>
      <c r="L3080" s="9">
        <f t="shared" si="289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12">
        <f t="shared" si="290"/>
        <v>0</v>
      </c>
      <c r="R3080">
        <f t="shared" si="291"/>
        <v>88</v>
      </c>
      <c r="S3080" t="str">
        <f t="shared" si="292"/>
        <v>theater</v>
      </c>
      <c r="T3080" s="3" t="str">
        <f t="shared" si="293"/>
        <v>spaces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8"/>
        <v>42085.463368055549</v>
      </c>
      <c r="K3081">
        <v>1424452035</v>
      </c>
      <c r="L3081" s="9">
        <f t="shared" si="289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12">
        <f t="shared" si="290"/>
        <v>1</v>
      </c>
      <c r="R3081">
        <f t="shared" si="291"/>
        <v>5648.5</v>
      </c>
      <c r="S3081" t="str">
        <f t="shared" si="292"/>
        <v>theater</v>
      </c>
      <c r="T3081" s="3" t="str">
        <f t="shared" si="293"/>
        <v>spaces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8"/>
        <v>41999.861620370364</v>
      </c>
      <c r="K3082">
        <v>1414456844</v>
      </c>
      <c r="L3082" s="9">
        <f t="shared" si="289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12">
        <f t="shared" si="290"/>
        <v>0</v>
      </c>
      <c r="R3082">
        <f t="shared" si="291"/>
        <v>5801</v>
      </c>
      <c r="S3082" t="str">
        <f t="shared" si="292"/>
        <v>theater</v>
      </c>
      <c r="T3082" s="3" t="str">
        <f t="shared" si="293"/>
        <v>spaces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8"/>
        <v>42266.973275462959</v>
      </c>
      <c r="K3083">
        <v>1440130891</v>
      </c>
      <c r="L3083" s="9">
        <f t="shared" si="289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12">
        <f t="shared" si="290"/>
        <v>0</v>
      </c>
      <c r="R3083">
        <f t="shared" si="291"/>
        <v>1239.5</v>
      </c>
      <c r="S3083" t="str">
        <f t="shared" si="292"/>
        <v>theater</v>
      </c>
      <c r="T3083" s="3" t="str">
        <f t="shared" si="293"/>
        <v>spaces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8"/>
        <v>42323.756319444445</v>
      </c>
      <c r="K3084">
        <v>1445033346</v>
      </c>
      <c r="L3084" s="9">
        <f t="shared" si="289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12">
        <f t="shared" si="290"/>
        <v>0</v>
      </c>
      <c r="R3084">
        <f t="shared" si="291"/>
        <v>1051.5</v>
      </c>
      <c r="S3084" t="str">
        <f t="shared" si="292"/>
        <v>theater</v>
      </c>
      <c r="T3084" s="3" t="str">
        <f t="shared" si="293"/>
        <v>spaces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8"/>
        <v>41883</v>
      </c>
      <c r="K3085">
        <v>1406986278</v>
      </c>
      <c r="L3085" s="9">
        <f t="shared" si="289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12">
        <f t="shared" si="290"/>
        <v>0</v>
      </c>
      <c r="R3085">
        <f t="shared" si="291"/>
        <v>28</v>
      </c>
      <c r="S3085" t="str">
        <f t="shared" si="292"/>
        <v>theater</v>
      </c>
      <c r="T3085" s="3" t="str">
        <f t="shared" si="293"/>
        <v>spaces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8"/>
        <v>42129.574999999997</v>
      </c>
      <c r="K3086">
        <v>1428340931</v>
      </c>
      <c r="L3086" s="9">
        <f t="shared" si="289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12">
        <f t="shared" si="290"/>
        <v>12</v>
      </c>
      <c r="R3086">
        <f t="shared" si="291"/>
        <v>263</v>
      </c>
      <c r="S3086" t="str">
        <f t="shared" si="292"/>
        <v>theater</v>
      </c>
      <c r="T3086" s="3" t="str">
        <f t="shared" si="293"/>
        <v>spaces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8"/>
        <v>42276.675451388888</v>
      </c>
      <c r="K3087">
        <v>1440969159</v>
      </c>
      <c r="L3087" s="9">
        <f t="shared" si="289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12">
        <f t="shared" si="290"/>
        <v>2</v>
      </c>
      <c r="R3087">
        <f t="shared" si="291"/>
        <v>540</v>
      </c>
      <c r="S3087" t="str">
        <f t="shared" si="292"/>
        <v>theater</v>
      </c>
      <c r="T3087" s="3" t="str">
        <f t="shared" si="293"/>
        <v>spaces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8"/>
        <v>42233.462488425925</v>
      </c>
      <c r="K3088">
        <v>1434643559</v>
      </c>
      <c r="L3088" s="9">
        <f t="shared" si="289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12">
        <f t="shared" si="290"/>
        <v>0</v>
      </c>
      <c r="R3088">
        <f t="shared" si="291"/>
        <v>330</v>
      </c>
      <c r="S3088" t="str">
        <f t="shared" si="292"/>
        <v>theater</v>
      </c>
      <c r="T3088" s="3" t="str">
        <f t="shared" si="293"/>
        <v>spaces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8"/>
        <v>42724.983680555553</v>
      </c>
      <c r="K3089">
        <v>1477107390</v>
      </c>
      <c r="L3089" s="9">
        <f t="shared" si="289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12">
        <f t="shared" si="290"/>
        <v>1</v>
      </c>
      <c r="R3089">
        <f t="shared" si="291"/>
        <v>87.5</v>
      </c>
      <c r="S3089" t="str">
        <f t="shared" si="292"/>
        <v>theater</v>
      </c>
      <c r="T3089" s="3" t="str">
        <f t="shared" si="293"/>
        <v>spaces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8"/>
        <v>42012.361805555549</v>
      </c>
      <c r="K3090">
        <v>1418046247</v>
      </c>
      <c r="L3090" s="9">
        <f t="shared" si="289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12">
        <f t="shared" si="290"/>
        <v>0</v>
      </c>
      <c r="R3090">
        <f t="shared" si="291"/>
        <v>125.5</v>
      </c>
      <c r="S3090" t="str">
        <f t="shared" si="292"/>
        <v>theater</v>
      </c>
      <c r="T3090" s="3" t="str">
        <f t="shared" si="293"/>
        <v>spaces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8"/>
        <v>42559.874305555553</v>
      </c>
      <c r="K3091">
        <v>1465304483</v>
      </c>
      <c r="L3091" s="9">
        <f t="shared" si="289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12">
        <f t="shared" si="290"/>
        <v>23</v>
      </c>
      <c r="R3091">
        <f t="shared" si="291"/>
        <v>2990</v>
      </c>
      <c r="S3091" t="str">
        <f t="shared" si="292"/>
        <v>theater</v>
      </c>
      <c r="T3091" s="3" t="str">
        <f t="shared" si="293"/>
        <v>spaces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8"/>
        <v>42125.568807870368</v>
      </c>
      <c r="K3092">
        <v>1425325145</v>
      </c>
      <c r="L3092" s="9">
        <f t="shared" si="289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12">
        <f t="shared" si="290"/>
        <v>5</v>
      </c>
      <c r="R3092">
        <f t="shared" si="291"/>
        <v>8643</v>
      </c>
      <c r="S3092" t="str">
        <f t="shared" si="292"/>
        <v>theater</v>
      </c>
      <c r="T3092" s="3" t="str">
        <f t="shared" si="293"/>
        <v>spaces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8"/>
        <v>42596.740081018514</v>
      </c>
      <c r="K3093">
        <v>1468622743</v>
      </c>
      <c r="L3093" s="9">
        <f t="shared" si="289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12">
        <f t="shared" si="290"/>
        <v>16</v>
      </c>
      <c r="R3093">
        <f t="shared" si="291"/>
        <v>6114</v>
      </c>
      <c r="S3093" t="str">
        <f t="shared" si="292"/>
        <v>theater</v>
      </c>
      <c r="T3093" s="3" t="str">
        <f t="shared" si="293"/>
        <v>spaces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8"/>
        <v>42292.708333333336</v>
      </c>
      <c r="K3094">
        <v>1441723912</v>
      </c>
      <c r="L3094" s="9">
        <f t="shared" si="289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12">
        <f t="shared" si="290"/>
        <v>1</v>
      </c>
      <c r="R3094">
        <f t="shared" si="291"/>
        <v>989.59500000000003</v>
      </c>
      <c r="S3094" t="str">
        <f t="shared" si="292"/>
        <v>theater</v>
      </c>
      <c r="T3094" s="3" t="str">
        <f t="shared" si="293"/>
        <v>spaces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8"/>
        <v>41790.957638888889</v>
      </c>
      <c r="K3095">
        <v>1398980941</v>
      </c>
      <c r="L3095" s="9">
        <f t="shared" si="289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12">
        <f t="shared" si="290"/>
        <v>23</v>
      </c>
      <c r="R3095">
        <f t="shared" si="291"/>
        <v>1046.595</v>
      </c>
      <c r="S3095" t="str">
        <f t="shared" si="292"/>
        <v>theater</v>
      </c>
      <c r="T3095" s="3" t="str">
        <f t="shared" si="293"/>
        <v>spaces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8"/>
        <v>42267.587453703702</v>
      </c>
      <c r="K3096">
        <v>1437591956</v>
      </c>
      <c r="L3096" s="9">
        <f t="shared" si="289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12">
        <f t="shared" si="290"/>
        <v>0</v>
      </c>
      <c r="R3096">
        <f t="shared" si="291"/>
        <v>467.5</v>
      </c>
      <c r="S3096" t="str">
        <f t="shared" si="292"/>
        <v>theater</v>
      </c>
      <c r="T3096" s="3" t="str">
        <f t="shared" si="293"/>
        <v>spaces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8"/>
        <v>42582.81689814815</v>
      </c>
      <c r="K3097">
        <v>1464827780</v>
      </c>
      <c r="L3097" s="9">
        <f t="shared" si="289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12">
        <f t="shared" si="290"/>
        <v>0</v>
      </c>
      <c r="R3097">
        <f t="shared" si="291"/>
        <v>37.5</v>
      </c>
      <c r="S3097" t="str">
        <f t="shared" si="292"/>
        <v>theater</v>
      </c>
      <c r="T3097" s="3" t="str">
        <f t="shared" si="293"/>
        <v>spaces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8"/>
        <v>42144.617199074077</v>
      </c>
      <c r="K3098">
        <v>1429559326</v>
      </c>
      <c r="L3098" s="9">
        <f t="shared" si="289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12">
        <f t="shared" si="290"/>
        <v>4</v>
      </c>
      <c r="R3098">
        <f t="shared" si="291"/>
        <v>422.5</v>
      </c>
      <c r="S3098" t="str">
        <f t="shared" si="292"/>
        <v>theater</v>
      </c>
      <c r="T3098" s="3" t="str">
        <f t="shared" si="293"/>
        <v>spaces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8"/>
        <v>42650.374999999993</v>
      </c>
      <c r="K3099">
        <v>1474027501</v>
      </c>
      <c r="L3099" s="9">
        <f t="shared" si="289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12">
        <f t="shared" si="290"/>
        <v>17</v>
      </c>
      <c r="R3099">
        <f t="shared" si="291"/>
        <v>1255</v>
      </c>
      <c r="S3099" t="str">
        <f t="shared" si="292"/>
        <v>theater</v>
      </c>
      <c r="T3099" s="3" t="str">
        <f t="shared" si="293"/>
        <v>spaces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8"/>
        <v>42407.803472222215</v>
      </c>
      <c r="K3100">
        <v>1450724449</v>
      </c>
      <c r="L3100" s="9">
        <f t="shared" si="289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12">
        <f t="shared" si="290"/>
        <v>4</v>
      </c>
      <c r="R3100">
        <f t="shared" si="291"/>
        <v>1736.5</v>
      </c>
      <c r="S3100" t="str">
        <f t="shared" si="292"/>
        <v>theater</v>
      </c>
      <c r="T3100" s="3" t="str">
        <f t="shared" si="293"/>
        <v>spaces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8"/>
        <v>42411.981377314813</v>
      </c>
      <c r="K3101">
        <v>1452659591</v>
      </c>
      <c r="L3101" s="9">
        <f t="shared" si="289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12">
        <f t="shared" si="290"/>
        <v>14</v>
      </c>
      <c r="R3101">
        <f t="shared" si="291"/>
        <v>1018</v>
      </c>
      <c r="S3101" t="str">
        <f t="shared" si="292"/>
        <v>theater</v>
      </c>
      <c r="T3101" s="3" t="str">
        <f t="shared" si="293"/>
        <v>spaces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8"/>
        <v>41932.4140625</v>
      </c>
      <c r="K3102">
        <v>1411224975</v>
      </c>
      <c r="L3102" s="9">
        <f t="shared" si="289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12">
        <f t="shared" si="290"/>
        <v>15</v>
      </c>
      <c r="R3102">
        <f t="shared" si="291"/>
        <v>1052.5</v>
      </c>
      <c r="S3102" t="str">
        <f t="shared" si="292"/>
        <v>theater</v>
      </c>
      <c r="T3102" s="3" t="str">
        <f t="shared" si="293"/>
        <v>spaces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8"/>
        <v>42201.12222222222</v>
      </c>
      <c r="K3103">
        <v>1434445937</v>
      </c>
      <c r="L3103" s="9">
        <f t="shared" si="289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12">
        <f t="shared" si="290"/>
        <v>12</v>
      </c>
      <c r="R3103">
        <f t="shared" si="291"/>
        <v>1063.5</v>
      </c>
      <c r="S3103" t="str">
        <f t="shared" si="292"/>
        <v>theater</v>
      </c>
      <c r="T3103" s="3" t="str">
        <f t="shared" si="293"/>
        <v>spaces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8"/>
        <v>42605.132152777776</v>
      </c>
      <c r="K3104">
        <v>1467619818</v>
      </c>
      <c r="L3104" s="9">
        <f t="shared" si="289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12">
        <f t="shared" si="290"/>
        <v>39</v>
      </c>
      <c r="R3104">
        <f t="shared" si="291"/>
        <v>3279</v>
      </c>
      <c r="S3104" t="str">
        <f t="shared" si="292"/>
        <v>theater</v>
      </c>
      <c r="T3104" s="3" t="str">
        <f t="shared" si="293"/>
        <v>spaces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8"/>
        <v>42166.94798611111</v>
      </c>
      <c r="K3105">
        <v>1428896706</v>
      </c>
      <c r="L3105" s="9">
        <f t="shared" si="289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12">
        <f t="shared" si="290"/>
        <v>0</v>
      </c>
      <c r="R3105">
        <f t="shared" si="291"/>
        <v>3134.5</v>
      </c>
      <c r="S3105" t="str">
        <f t="shared" si="292"/>
        <v>theater</v>
      </c>
      <c r="T3105" s="3" t="str">
        <f t="shared" si="293"/>
        <v>spaces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8"/>
        <v>42037.874999999993</v>
      </c>
      <c r="K3106">
        <v>1420235311</v>
      </c>
      <c r="L3106" s="9">
        <f t="shared" si="289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12">
        <f t="shared" si="290"/>
        <v>30</v>
      </c>
      <c r="R3106">
        <f t="shared" si="291"/>
        <v>598</v>
      </c>
      <c r="S3106" t="str">
        <f t="shared" si="292"/>
        <v>theater</v>
      </c>
      <c r="T3106" s="3" t="str">
        <f t="shared" si="293"/>
        <v>spaces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8"/>
        <v>41931</v>
      </c>
      <c r="K3107">
        <v>1408986916</v>
      </c>
      <c r="L3107" s="9">
        <f t="shared" si="289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12">
        <f t="shared" si="290"/>
        <v>42</v>
      </c>
      <c r="R3107">
        <f t="shared" si="291"/>
        <v>1830.5</v>
      </c>
      <c r="S3107" t="str">
        <f t="shared" si="292"/>
        <v>theater</v>
      </c>
      <c r="T3107" s="3" t="str">
        <f t="shared" si="293"/>
        <v>spaces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8"/>
        <v>42263.708333333336</v>
      </c>
      <c r="K3108">
        <v>1440497876</v>
      </c>
      <c r="L3108" s="9">
        <f t="shared" si="289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12">
        <f t="shared" si="290"/>
        <v>4</v>
      </c>
      <c r="R3108">
        <f t="shared" si="291"/>
        <v>1258.5</v>
      </c>
      <c r="S3108" t="str">
        <f t="shared" si="292"/>
        <v>theater</v>
      </c>
      <c r="T3108" s="3" t="str">
        <f t="shared" si="293"/>
        <v>spaces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8"/>
        <v>42135.605914351851</v>
      </c>
      <c r="K3109">
        <v>1430767951</v>
      </c>
      <c r="L3109" s="9">
        <f t="shared" si="289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12">
        <f t="shared" si="290"/>
        <v>20</v>
      </c>
      <c r="R3109">
        <f t="shared" si="291"/>
        <v>3973</v>
      </c>
      <c r="S3109" t="str">
        <f t="shared" si="292"/>
        <v>theater</v>
      </c>
      <c r="T3109" s="3" t="str">
        <f t="shared" si="293"/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8"/>
        <v>42122.430486111109</v>
      </c>
      <c r="K3110">
        <v>1425053994</v>
      </c>
      <c r="L3110" s="9">
        <f t="shared" si="289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12">
        <f t="shared" si="290"/>
        <v>0</v>
      </c>
      <c r="R3110">
        <f t="shared" si="291"/>
        <v>3965.5</v>
      </c>
      <c r="S3110" t="str">
        <f t="shared" si="292"/>
        <v>theater</v>
      </c>
      <c r="T3110" s="3" t="str">
        <f t="shared" si="293"/>
        <v>spaces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8"/>
        <v>41878.916782407403</v>
      </c>
      <c r="K3111">
        <v>1406170810</v>
      </c>
      <c r="L3111" s="9">
        <f t="shared" si="289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12">
        <f t="shared" si="290"/>
        <v>25</v>
      </c>
      <c r="R3111">
        <f t="shared" si="291"/>
        <v>3329.5</v>
      </c>
      <c r="S3111" t="str">
        <f t="shared" si="292"/>
        <v>theater</v>
      </c>
      <c r="T3111" s="3" t="str">
        <f t="shared" si="293"/>
        <v>spaces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8"/>
        <v>42784.823136574072</v>
      </c>
      <c r="K3112">
        <v>1484009119</v>
      </c>
      <c r="L3112" s="9">
        <f t="shared" si="289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12">
        <f t="shared" si="290"/>
        <v>0</v>
      </c>
      <c r="R3112">
        <f t="shared" si="291"/>
        <v>3321.5</v>
      </c>
      <c r="S3112" t="str">
        <f t="shared" si="292"/>
        <v>theater</v>
      </c>
      <c r="T3112" s="3" t="str">
        <f t="shared" si="293"/>
        <v>spaces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8"/>
        <v>41916.386805555558</v>
      </c>
      <c r="K3113">
        <v>1409753820</v>
      </c>
      <c r="L3113" s="9">
        <f t="shared" si="289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12">
        <f t="shared" si="290"/>
        <v>27</v>
      </c>
      <c r="R3113">
        <f t="shared" si="291"/>
        <v>2669</v>
      </c>
      <c r="S3113" t="str">
        <f t="shared" si="292"/>
        <v>theater</v>
      </c>
      <c r="T3113" s="3" t="str">
        <f t="shared" si="293"/>
        <v>spaces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8"/>
        <v>42674.913587962961</v>
      </c>
      <c r="K3114">
        <v>1472784934</v>
      </c>
      <c r="L3114" s="9">
        <f t="shared" si="289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12">
        <f t="shared" si="290"/>
        <v>5</v>
      </c>
      <c r="R3114">
        <f t="shared" si="291"/>
        <v>2924.5</v>
      </c>
      <c r="S3114" t="str">
        <f t="shared" si="292"/>
        <v>theater</v>
      </c>
      <c r="T3114" s="3" t="str">
        <f t="shared" si="293"/>
        <v>spaces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8"/>
        <v>42111.522939814815</v>
      </c>
      <c r="K3115">
        <v>1426699982</v>
      </c>
      <c r="L3115" s="9">
        <f t="shared" si="289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12">
        <f t="shared" si="290"/>
        <v>4</v>
      </c>
      <c r="R3115">
        <f t="shared" si="291"/>
        <v>2578</v>
      </c>
      <c r="S3115" t="str">
        <f t="shared" si="292"/>
        <v>theater</v>
      </c>
      <c r="T3115" s="3" t="str">
        <f t="shared" si="293"/>
        <v>spaces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8"/>
        <v>41903.42418981481</v>
      </c>
      <c r="K3116">
        <v>1406128250</v>
      </c>
      <c r="L3116" s="9">
        <f t="shared" si="289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12">
        <f t="shared" si="290"/>
        <v>0</v>
      </c>
      <c r="R3116">
        <f t="shared" si="291"/>
        <v>2317.5</v>
      </c>
      <c r="S3116" t="str">
        <f t="shared" si="292"/>
        <v>theater</v>
      </c>
      <c r="T3116" s="3" t="str">
        <f t="shared" si="293"/>
        <v>spaces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8"/>
        <v>42526.238738425927</v>
      </c>
      <c r="K3117">
        <v>1462531427</v>
      </c>
      <c r="L3117" s="9">
        <f t="shared" si="289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12">
        <f t="shared" si="290"/>
        <v>3</v>
      </c>
      <c r="R3117">
        <f t="shared" si="291"/>
        <v>150</v>
      </c>
      <c r="S3117" t="str">
        <f t="shared" si="292"/>
        <v>theater</v>
      </c>
      <c r="T3117" s="3" t="str">
        <f t="shared" si="293"/>
        <v>spaces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8"/>
        <v>42095.30700231481</v>
      </c>
      <c r="K3118">
        <v>1426681325</v>
      </c>
      <c r="L3118" s="9">
        <f t="shared" si="289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12">
        <f t="shared" si="290"/>
        <v>57</v>
      </c>
      <c r="R3118">
        <f t="shared" si="291"/>
        <v>365</v>
      </c>
      <c r="S3118" t="str">
        <f t="shared" si="292"/>
        <v>theater</v>
      </c>
      <c r="T3118" s="3" t="str">
        <f t="shared" si="293"/>
        <v>spaces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8"/>
        <v>42517.341666666667</v>
      </c>
      <c r="K3119">
        <v>1463648360</v>
      </c>
      <c r="L3119" s="9">
        <f t="shared" si="289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12">
        <f t="shared" si="290"/>
        <v>0</v>
      </c>
      <c r="R3119">
        <f t="shared" si="291"/>
        <v>215.5</v>
      </c>
      <c r="S3119" t="str">
        <f t="shared" si="292"/>
        <v>theater</v>
      </c>
      <c r="T3119" s="3" t="str">
        <f t="shared" si="293"/>
        <v>spaces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8"/>
        <v>42553.441238425927</v>
      </c>
      <c r="K3120">
        <v>1465832123</v>
      </c>
      <c r="L3120" s="9">
        <f t="shared" si="289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12">
        <f t="shared" si="290"/>
        <v>0</v>
      </c>
      <c r="R3120">
        <f t="shared" si="291"/>
        <v>775.5</v>
      </c>
      <c r="S3120" t="str">
        <f t="shared" si="292"/>
        <v>theater</v>
      </c>
      <c r="T3120" s="3" t="str">
        <f t="shared" si="293"/>
        <v>spaces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8"/>
        <v>42089.795509259253</v>
      </c>
      <c r="K3121">
        <v>1424826332</v>
      </c>
      <c r="L3121" s="9">
        <f t="shared" si="289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12">
        <f t="shared" si="290"/>
        <v>0</v>
      </c>
      <c r="R3121">
        <f t="shared" si="291"/>
        <v>777.5</v>
      </c>
      <c r="S3121" t="str">
        <f t="shared" si="292"/>
        <v>theater</v>
      </c>
      <c r="T3121" s="3" t="str">
        <f t="shared" si="293"/>
        <v>spaces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8"/>
        <v>42495.692083333335</v>
      </c>
      <c r="K3122">
        <v>1457303796</v>
      </c>
      <c r="L3122" s="9">
        <f t="shared" si="289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12">
        <f t="shared" si="290"/>
        <v>0</v>
      </c>
      <c r="R3122">
        <f t="shared" si="291"/>
        <v>66.5</v>
      </c>
      <c r="S3122" t="str">
        <f t="shared" si="292"/>
        <v>theater</v>
      </c>
      <c r="T3122" s="3" t="str">
        <f t="shared" si="293"/>
        <v>spaces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8"/>
        <v>41908.471469907403</v>
      </c>
      <c r="K3123">
        <v>1406564335</v>
      </c>
      <c r="L3123" s="9">
        <f t="shared" si="289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12">
        <f t="shared" si="290"/>
        <v>1</v>
      </c>
      <c r="R3123">
        <f t="shared" si="291"/>
        <v>69</v>
      </c>
      <c r="S3123" t="str">
        <f t="shared" si="292"/>
        <v>theater</v>
      </c>
      <c r="T3123" s="3" t="str">
        <f t="shared" si="293"/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8"/>
        <v>42683.765416666669</v>
      </c>
      <c r="K3124">
        <v>1478298132</v>
      </c>
      <c r="L3124" s="9">
        <f t="shared" si="289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12">
        <f t="shared" si="290"/>
        <v>58</v>
      </c>
      <c r="R3124">
        <f t="shared" si="291"/>
        <v>63</v>
      </c>
      <c r="S3124" t="str">
        <f t="shared" si="292"/>
        <v>theater</v>
      </c>
      <c r="T3124" s="3" t="str">
        <f t="shared" si="293"/>
        <v>spaces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8"/>
        <v>42560.784699074073</v>
      </c>
      <c r="K3125">
        <v>1465516198</v>
      </c>
      <c r="L3125" s="9">
        <f t="shared" si="289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12">
        <f t="shared" si="290"/>
        <v>68</v>
      </c>
      <c r="R3125">
        <f t="shared" si="291"/>
        <v>42654</v>
      </c>
      <c r="S3125" t="str">
        <f t="shared" si="292"/>
        <v>theater</v>
      </c>
      <c r="T3125" s="3" t="str">
        <f t="shared" si="293"/>
        <v>spaces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8"/>
        <v>42037.571770833332</v>
      </c>
      <c r="K3126">
        <v>1417718601</v>
      </c>
      <c r="L3126" s="9">
        <f t="shared" si="289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12">
        <f t="shared" si="290"/>
        <v>0</v>
      </c>
      <c r="R3126">
        <f t="shared" si="291"/>
        <v>42609</v>
      </c>
      <c r="S3126" t="str">
        <f t="shared" si="292"/>
        <v>theater</v>
      </c>
      <c r="T3126" s="3" t="str">
        <f t="shared" si="293"/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8"/>
        <v>42375.998518518514</v>
      </c>
      <c r="K3127">
        <v>1449550672</v>
      </c>
      <c r="L3127" s="9">
        <f t="shared" si="289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12">
        <f t="shared" si="290"/>
        <v>0</v>
      </c>
      <c r="R3127">
        <f t="shared" si="291"/>
        <v>13</v>
      </c>
      <c r="S3127" t="str">
        <f t="shared" si="292"/>
        <v>theater</v>
      </c>
      <c r="T3127" s="3" t="str">
        <f t="shared" si="293"/>
        <v>spaces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8"/>
        <v>42456.768078703702</v>
      </c>
      <c r="K3128">
        <v>1456532762</v>
      </c>
      <c r="L3128" s="9">
        <f t="shared" si="289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12">
        <f t="shared" si="290"/>
        <v>4</v>
      </c>
      <c r="R3128">
        <f t="shared" si="291"/>
        <v>520</v>
      </c>
      <c r="S3128" t="str">
        <f t="shared" si="292"/>
        <v>theater</v>
      </c>
      <c r="T3128" s="3" t="str">
        <f t="shared" si="293"/>
        <v>spaces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8"/>
        <v>42064.648483796293</v>
      </c>
      <c r="K3129">
        <v>1422650029</v>
      </c>
      <c r="L3129" s="9">
        <f t="shared" si="289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12">
        <f t="shared" si="290"/>
        <v>0</v>
      </c>
      <c r="R3129">
        <f t="shared" si="291"/>
        <v>520</v>
      </c>
      <c r="S3129" t="str">
        <f t="shared" si="292"/>
        <v>theater</v>
      </c>
      <c r="T3129" s="3" t="str">
        <f t="shared" si="293"/>
        <v>spaces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8"/>
        <v>42810.575706018521</v>
      </c>
      <c r="K3130">
        <v>1487101741</v>
      </c>
      <c r="L3130" s="9">
        <f t="shared" si="289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12">
        <f t="shared" si="290"/>
        <v>109</v>
      </c>
      <c r="R3130">
        <f t="shared" si="291"/>
        <v>8145.5</v>
      </c>
      <c r="S3130" t="str">
        <f t="shared" si="292"/>
        <v>theater</v>
      </c>
      <c r="T3130" s="3" t="str">
        <f t="shared" si="293"/>
        <v>plays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8"/>
        <v>42843.592812499999</v>
      </c>
      <c r="K3131">
        <v>1489090419</v>
      </c>
      <c r="L3131" s="9">
        <f t="shared" si="289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12">
        <f t="shared" si="290"/>
        <v>1</v>
      </c>
      <c r="R3131">
        <f t="shared" si="291"/>
        <v>8150.5</v>
      </c>
      <c r="S3131" t="str">
        <f t="shared" si="292"/>
        <v>theater</v>
      </c>
      <c r="T3131" s="3" t="str">
        <f t="shared" si="293"/>
        <v>plays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8"/>
        <v>42838.999305555553</v>
      </c>
      <c r="K3132">
        <v>1489504916</v>
      </c>
      <c r="L3132" s="9">
        <f t="shared" si="289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12">
        <f t="shared" si="290"/>
        <v>4</v>
      </c>
      <c r="R3132">
        <f t="shared" si="291"/>
        <v>192.5</v>
      </c>
      <c r="S3132" t="str">
        <f t="shared" si="292"/>
        <v>theater</v>
      </c>
      <c r="T3132" s="3" t="str">
        <f t="shared" si="293"/>
        <v>plays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8"/>
        <v>42833.329224537032</v>
      </c>
      <c r="K3133">
        <v>1489067645</v>
      </c>
      <c r="L3133" s="9">
        <f t="shared" si="289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12">
        <f t="shared" si="290"/>
        <v>16</v>
      </c>
      <c r="R3133">
        <f t="shared" si="291"/>
        <v>510</v>
      </c>
      <c r="S3133" t="str">
        <f t="shared" si="292"/>
        <v>theater</v>
      </c>
      <c r="T3133" s="3" t="str">
        <f t="shared" si="293"/>
        <v>plays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8"/>
        <v>42846.100231481476</v>
      </c>
      <c r="K3134">
        <v>1487579060</v>
      </c>
      <c r="L3134" s="9">
        <f t="shared" si="289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12">
        <f t="shared" si="290"/>
        <v>0</v>
      </c>
      <c r="R3134">
        <f t="shared" si="291"/>
        <v>327.5</v>
      </c>
      <c r="S3134" t="str">
        <f t="shared" si="292"/>
        <v>theater</v>
      </c>
      <c r="T3134" s="3" t="str">
        <f t="shared" si="293"/>
        <v>plays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8"/>
        <v>42818.315208333333</v>
      </c>
      <c r="K3135">
        <v>1487770434</v>
      </c>
      <c r="L3135" s="9">
        <f t="shared" si="289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12">
        <f t="shared" si="290"/>
        <v>108</v>
      </c>
      <c r="R3135">
        <f t="shared" si="291"/>
        <v>275</v>
      </c>
      <c r="S3135" t="str">
        <f t="shared" si="292"/>
        <v>theater</v>
      </c>
      <c r="T3135" s="3" t="str">
        <f t="shared" si="293"/>
        <v>plays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8"/>
        <v>42821.470127314817</v>
      </c>
      <c r="K3136">
        <v>1488820619</v>
      </c>
      <c r="L3136" s="9">
        <f t="shared" si="289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12">
        <f t="shared" si="290"/>
        <v>23</v>
      </c>
      <c r="R3136">
        <f t="shared" si="291"/>
        <v>382.5</v>
      </c>
      <c r="S3136" t="str">
        <f t="shared" si="292"/>
        <v>theater</v>
      </c>
      <c r="T3136" s="3" t="str">
        <f t="shared" si="293"/>
        <v>plays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8"/>
        <v>42828.943530092591</v>
      </c>
      <c r="K3137">
        <v>1489376321</v>
      </c>
      <c r="L3137" s="9">
        <f t="shared" si="289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12">
        <f t="shared" si="290"/>
        <v>21</v>
      </c>
      <c r="R3137">
        <f t="shared" si="291"/>
        <v>193.5</v>
      </c>
      <c r="S3137" t="str">
        <f t="shared" si="292"/>
        <v>theater</v>
      </c>
      <c r="T3137" s="3" t="str">
        <f t="shared" si="293"/>
        <v>plays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8"/>
        <v>42825.749305555553</v>
      </c>
      <c r="K3138">
        <v>1487847954</v>
      </c>
      <c r="L3138" s="9">
        <f t="shared" si="289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12">
        <f t="shared" si="290"/>
        <v>128</v>
      </c>
      <c r="R3138">
        <f t="shared" si="291"/>
        <v>400.5</v>
      </c>
      <c r="S3138" t="str">
        <f t="shared" si="292"/>
        <v>theater</v>
      </c>
      <c r="T3138" s="3" t="str">
        <f t="shared" si="293"/>
        <v>plays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4">(I3139/86400)+25569+(-5/24)</f>
        <v>42858.591666666667</v>
      </c>
      <c r="K3139">
        <v>1489439669</v>
      </c>
      <c r="L3139" s="9">
        <f t="shared" ref="L3139:L3202" si="295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12">
        <f t="shared" ref="Q3139:Q3202" si="296">ROUND(E3139/D3139*100,0)</f>
        <v>3</v>
      </c>
      <c r="R3139">
        <f t="shared" ref="R3139:R3202" si="297">AVERAGE(E3138:E3139)</f>
        <v>344.5</v>
      </c>
      <c r="S3139" t="str">
        <f t="shared" ref="S3139:S3202" si="298">LEFT(P3139,FIND("/",P3139)-1)</f>
        <v>theater</v>
      </c>
      <c r="T3139" s="3" t="str">
        <f t="shared" ref="T3139:T3202" si="299">RIGHT(P3139,LEN(P3139)-FIND("/",P3139))</f>
        <v>plays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4"/>
        <v>42828.437581018516</v>
      </c>
      <c r="K3140">
        <v>1489591807</v>
      </c>
      <c r="L3140" s="9">
        <f t="shared" si="29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12">
        <f t="shared" si="296"/>
        <v>0</v>
      </c>
      <c r="R3140">
        <f t="shared" si="297"/>
        <v>25</v>
      </c>
      <c r="S3140" t="str">
        <f t="shared" si="298"/>
        <v>theater</v>
      </c>
      <c r="T3140" s="3" t="str">
        <f t="shared" si="299"/>
        <v>plays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4"/>
        <v>42818.981249999997</v>
      </c>
      <c r="K3141">
        <v>1487485760</v>
      </c>
      <c r="L3141" s="9">
        <f t="shared" si="29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12">
        <f t="shared" si="296"/>
        <v>5</v>
      </c>
      <c r="R3141">
        <f t="shared" si="297"/>
        <v>1350</v>
      </c>
      <c r="S3141" t="str">
        <f t="shared" si="298"/>
        <v>theater</v>
      </c>
      <c r="T3141" s="3" t="str">
        <f t="shared" si="299"/>
        <v>plays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4"/>
        <v>42832.468784722216</v>
      </c>
      <c r="K3142">
        <v>1488993303</v>
      </c>
      <c r="L3142" s="9">
        <f t="shared" si="29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12">
        <f t="shared" si="296"/>
        <v>1</v>
      </c>
      <c r="R3142">
        <f t="shared" si="297"/>
        <v>1398</v>
      </c>
      <c r="S3142" t="str">
        <f t="shared" si="298"/>
        <v>theater</v>
      </c>
      <c r="T3142" s="3" t="str">
        <f t="shared" si="299"/>
        <v>plays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4"/>
        <v>42841.624999999993</v>
      </c>
      <c r="K3143">
        <v>1488823488</v>
      </c>
      <c r="L3143" s="9">
        <f t="shared" si="29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12">
        <f t="shared" si="296"/>
        <v>52</v>
      </c>
      <c r="R3143">
        <f t="shared" si="297"/>
        <v>177</v>
      </c>
      <c r="S3143" t="str">
        <f t="shared" si="298"/>
        <v>theater</v>
      </c>
      <c r="T3143" s="3" t="str">
        <f t="shared" si="299"/>
        <v>plays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4"/>
        <v>42813.263182870367</v>
      </c>
      <c r="K3144">
        <v>1487333939</v>
      </c>
      <c r="L3144" s="9">
        <f t="shared" si="29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12">
        <f t="shared" si="296"/>
        <v>2</v>
      </c>
      <c r="R3144">
        <f t="shared" si="297"/>
        <v>151.5</v>
      </c>
      <c r="S3144" t="str">
        <f t="shared" si="298"/>
        <v>theater</v>
      </c>
      <c r="T3144" s="3" t="str">
        <f t="shared" si="299"/>
        <v>plays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4"/>
        <v>42834.149953703702</v>
      </c>
      <c r="K3145">
        <v>1489480556</v>
      </c>
      <c r="L3145" s="9">
        <f t="shared" si="29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12">
        <f t="shared" si="296"/>
        <v>0</v>
      </c>
      <c r="R3145">
        <f t="shared" si="297"/>
        <v>22.5</v>
      </c>
      <c r="S3145" t="str">
        <f t="shared" si="298"/>
        <v>theater</v>
      </c>
      <c r="T3145" s="3" t="str">
        <f t="shared" si="299"/>
        <v>plays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4"/>
        <v>42813.041666666664</v>
      </c>
      <c r="K3146">
        <v>1488459307</v>
      </c>
      <c r="L3146" s="9">
        <f t="shared" si="29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12">
        <f t="shared" si="296"/>
        <v>75</v>
      </c>
      <c r="R3146">
        <f t="shared" si="297"/>
        <v>3770</v>
      </c>
      <c r="S3146" t="str">
        <f t="shared" si="298"/>
        <v>theater</v>
      </c>
      <c r="T3146" s="3" t="str">
        <f t="shared" si="299"/>
        <v>plays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4"/>
        <v>42821.790902777771</v>
      </c>
      <c r="K3147">
        <v>1485478734</v>
      </c>
      <c r="L3147" s="9">
        <f t="shared" si="29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12">
        <f t="shared" si="296"/>
        <v>0</v>
      </c>
      <c r="R3147">
        <f t="shared" si="297"/>
        <v>3770</v>
      </c>
      <c r="S3147" t="str">
        <f t="shared" si="298"/>
        <v>theater</v>
      </c>
      <c r="T3147" s="3" t="str">
        <f t="shared" si="299"/>
        <v>plays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4"/>
        <v>42841.432476851849</v>
      </c>
      <c r="K3148">
        <v>1488471766</v>
      </c>
      <c r="L3148" s="9">
        <f t="shared" si="29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12">
        <f t="shared" si="296"/>
        <v>11</v>
      </c>
      <c r="R3148">
        <f t="shared" si="297"/>
        <v>2625</v>
      </c>
      <c r="S3148" t="str">
        <f t="shared" si="298"/>
        <v>theater</v>
      </c>
      <c r="T3148" s="3" t="str">
        <f t="shared" si="299"/>
        <v>plays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4"/>
        <v>41949.802719907406</v>
      </c>
      <c r="K3149">
        <v>1411859755</v>
      </c>
      <c r="L3149" s="9">
        <f t="shared" si="295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12">
        <f t="shared" si="296"/>
        <v>118</v>
      </c>
      <c r="R3149">
        <f t="shared" si="297"/>
        <v>14377.5</v>
      </c>
      <c r="S3149" t="str">
        <f t="shared" si="298"/>
        <v>theater</v>
      </c>
      <c r="T3149" s="3" t="str">
        <f t="shared" si="299"/>
        <v>plays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4"/>
        <v>41912.958333333328</v>
      </c>
      <c r="K3150">
        <v>1410278284</v>
      </c>
      <c r="L3150" s="9">
        <f t="shared" si="29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12">
        <f t="shared" si="296"/>
        <v>131</v>
      </c>
      <c r="R3150">
        <f t="shared" si="297"/>
        <v>12933</v>
      </c>
      <c r="S3150" t="str">
        <f t="shared" si="298"/>
        <v>theater</v>
      </c>
      <c r="T3150" s="3" t="str">
        <f t="shared" si="299"/>
        <v>plays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4"/>
        <v>41249.875</v>
      </c>
      <c r="K3151">
        <v>1352766300</v>
      </c>
      <c r="L3151" s="9">
        <f t="shared" si="29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12">
        <f t="shared" si="296"/>
        <v>104</v>
      </c>
      <c r="R3151">
        <f t="shared" si="297"/>
        <v>1830.5</v>
      </c>
      <c r="S3151" t="str">
        <f t="shared" si="298"/>
        <v>theater</v>
      </c>
      <c r="T3151" s="3" t="str">
        <f t="shared" si="299"/>
        <v>plays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4"/>
        <v>40567.958333333328</v>
      </c>
      <c r="K3152">
        <v>1288160403</v>
      </c>
      <c r="L3152" s="9">
        <f t="shared" si="29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12">
        <f t="shared" si="296"/>
        <v>101</v>
      </c>
      <c r="R3152">
        <f t="shared" si="297"/>
        <v>2417.5</v>
      </c>
      <c r="S3152" t="str">
        <f t="shared" si="298"/>
        <v>theater</v>
      </c>
      <c r="T3152" s="3" t="str">
        <f t="shared" si="299"/>
        <v>plays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4"/>
        <v>41892.631643518514</v>
      </c>
      <c r="K3153">
        <v>1407787774</v>
      </c>
      <c r="L3153" s="9">
        <f t="shared" si="29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12">
        <f t="shared" si="296"/>
        <v>100</v>
      </c>
      <c r="R3153">
        <f t="shared" si="297"/>
        <v>3524.5</v>
      </c>
      <c r="S3153" t="str">
        <f t="shared" si="298"/>
        <v>theater</v>
      </c>
      <c r="T3153" s="3" t="str">
        <f t="shared" si="299"/>
        <v>plays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4"/>
        <v>41580.659340277773</v>
      </c>
      <c r="K3154">
        <v>1380833367</v>
      </c>
      <c r="L3154" s="9">
        <f t="shared" si="29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12">
        <f t="shared" si="296"/>
        <v>106</v>
      </c>
      <c r="R3154">
        <f t="shared" si="297"/>
        <v>2922.5</v>
      </c>
      <c r="S3154" t="str">
        <f t="shared" si="298"/>
        <v>theater</v>
      </c>
      <c r="T3154" s="3" t="str">
        <f t="shared" si="299"/>
        <v>plays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4"/>
        <v>40663.999305555553</v>
      </c>
      <c r="K3155">
        <v>1301542937</v>
      </c>
      <c r="L3155" s="9">
        <f t="shared" si="29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12">
        <f t="shared" si="296"/>
        <v>336</v>
      </c>
      <c r="R3155">
        <f t="shared" si="297"/>
        <v>6199.25</v>
      </c>
      <c r="S3155" t="str">
        <f t="shared" si="298"/>
        <v>theater</v>
      </c>
      <c r="T3155" s="3" t="str">
        <f t="shared" si="299"/>
        <v>plays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4"/>
        <v>41000.625671296293</v>
      </c>
      <c r="K3156">
        <v>1330722058</v>
      </c>
      <c r="L3156" s="9">
        <f t="shared" si="29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12">
        <f t="shared" si="296"/>
        <v>113</v>
      </c>
      <c r="R3156">
        <f t="shared" si="297"/>
        <v>8986.25</v>
      </c>
      <c r="S3156" t="str">
        <f t="shared" si="298"/>
        <v>theater</v>
      </c>
      <c r="T3156" s="3" t="str">
        <f t="shared" si="299"/>
        <v>plays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4"/>
        <v>41263.290798611109</v>
      </c>
      <c r="K3157">
        <v>1353412725</v>
      </c>
      <c r="L3157" s="9">
        <f t="shared" si="29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12">
        <f t="shared" si="296"/>
        <v>189</v>
      </c>
      <c r="R3157">
        <f t="shared" si="297"/>
        <v>8665.1149999999998</v>
      </c>
      <c r="S3157" t="str">
        <f t="shared" si="298"/>
        <v>theater</v>
      </c>
      <c r="T3157" s="3" t="str">
        <f t="shared" si="299"/>
        <v>plays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4"/>
        <v>41061.744722222218</v>
      </c>
      <c r="K3158">
        <v>1335567144</v>
      </c>
      <c r="L3158" s="9">
        <f t="shared" si="29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12">
        <f t="shared" si="296"/>
        <v>102</v>
      </c>
      <c r="R3158">
        <f t="shared" si="297"/>
        <v>7512.6149999999998</v>
      </c>
      <c r="S3158" t="str">
        <f t="shared" si="298"/>
        <v>theater</v>
      </c>
      <c r="T3158" s="3" t="str">
        <f t="shared" si="299"/>
        <v>plays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4"/>
        <v>41839</v>
      </c>
      <c r="K3159">
        <v>1404932105</v>
      </c>
      <c r="L3159" s="9">
        <f t="shared" si="29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12">
        <f t="shared" si="296"/>
        <v>101</v>
      </c>
      <c r="R3159">
        <f t="shared" si="297"/>
        <v>4820</v>
      </c>
      <c r="S3159" t="str">
        <f t="shared" si="298"/>
        <v>theater</v>
      </c>
      <c r="T3159" s="3" t="str">
        <f t="shared" si="299"/>
        <v>plays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4"/>
        <v>41477.631388888891</v>
      </c>
      <c r="K3160">
        <v>1371931752</v>
      </c>
      <c r="L3160" s="9">
        <f t="shared" si="295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12">
        <f t="shared" si="296"/>
        <v>114</v>
      </c>
      <c r="R3160">
        <f t="shared" si="297"/>
        <v>4870</v>
      </c>
      <c r="S3160" t="str">
        <f t="shared" si="298"/>
        <v>theater</v>
      </c>
      <c r="T3160" s="3" t="str">
        <f t="shared" si="299"/>
        <v>plays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4"/>
        <v>40926.75</v>
      </c>
      <c r="K3161">
        <v>1323221761</v>
      </c>
      <c r="L3161" s="9">
        <f t="shared" si="29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12">
        <f t="shared" si="296"/>
        <v>133</v>
      </c>
      <c r="R3161">
        <f t="shared" si="297"/>
        <v>3851.11</v>
      </c>
      <c r="S3161" t="str">
        <f t="shared" si="298"/>
        <v>theater</v>
      </c>
      <c r="T3161" s="3" t="str">
        <f t="shared" si="299"/>
        <v>plays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4"/>
        <v>41863.999305555553</v>
      </c>
      <c r="K3162">
        <v>1405923687</v>
      </c>
      <c r="L3162" s="9">
        <f t="shared" si="29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12">
        <f t="shared" si="296"/>
        <v>102</v>
      </c>
      <c r="R3162">
        <f t="shared" si="297"/>
        <v>3285.61</v>
      </c>
      <c r="S3162" t="str">
        <f t="shared" si="298"/>
        <v>theater</v>
      </c>
      <c r="T3162" s="3" t="str">
        <f t="shared" si="299"/>
        <v>plays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4"/>
        <v>41927.327800925923</v>
      </c>
      <c r="K3163">
        <v>1410785522</v>
      </c>
      <c r="L3163" s="9">
        <f t="shared" si="29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12">
        <f t="shared" si="296"/>
        <v>105</v>
      </c>
      <c r="R3163">
        <f t="shared" si="297"/>
        <v>3335.5</v>
      </c>
      <c r="S3163" t="str">
        <f t="shared" si="298"/>
        <v>theater</v>
      </c>
      <c r="T3163" s="3" t="str">
        <f t="shared" si="299"/>
        <v>plays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4"/>
        <v>41826.875</v>
      </c>
      <c r="K3164">
        <v>1402331262</v>
      </c>
      <c r="L3164" s="9">
        <f t="shared" si="29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12">
        <f t="shared" si="296"/>
        <v>127</v>
      </c>
      <c r="R3164">
        <f t="shared" si="297"/>
        <v>3594</v>
      </c>
      <c r="S3164" t="str">
        <f t="shared" si="298"/>
        <v>theater</v>
      </c>
      <c r="T3164" s="3" t="str">
        <f t="shared" si="299"/>
        <v>plays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4"/>
        <v>41805.545428240737</v>
      </c>
      <c r="K3165">
        <v>1400263525</v>
      </c>
      <c r="L3165" s="9">
        <f t="shared" si="29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12">
        <f t="shared" si="296"/>
        <v>111</v>
      </c>
      <c r="R3165">
        <f t="shared" si="297"/>
        <v>9768</v>
      </c>
      <c r="S3165" t="str">
        <f t="shared" si="298"/>
        <v>theater</v>
      </c>
      <c r="T3165" s="3" t="str">
        <f t="shared" si="299"/>
        <v>plays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4"/>
        <v>41799.597395833327</v>
      </c>
      <c r="K3166">
        <v>1399490415</v>
      </c>
      <c r="L3166" s="9">
        <f t="shared" si="295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12">
        <f t="shared" si="296"/>
        <v>107</v>
      </c>
      <c r="R3166">
        <f t="shared" si="297"/>
        <v>8559.5</v>
      </c>
      <c r="S3166" t="str">
        <f t="shared" si="298"/>
        <v>theater</v>
      </c>
      <c r="T3166" s="3" t="str">
        <f t="shared" si="299"/>
        <v>plays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4"/>
        <v>40665.957638888889</v>
      </c>
      <c r="K3167">
        <v>1302493760</v>
      </c>
      <c r="L3167" s="9">
        <f t="shared" si="29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12">
        <f t="shared" si="296"/>
        <v>163</v>
      </c>
      <c r="R3167">
        <f t="shared" si="297"/>
        <v>1944.5</v>
      </c>
      <c r="S3167" t="str">
        <f t="shared" si="298"/>
        <v>theater</v>
      </c>
      <c r="T3167" s="3" t="str">
        <f t="shared" si="299"/>
        <v>plays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4"/>
        <v>41969.124305555553</v>
      </c>
      <c r="K3168">
        <v>1414514153</v>
      </c>
      <c r="L3168" s="9">
        <f t="shared" si="29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12">
        <f t="shared" si="296"/>
        <v>160</v>
      </c>
      <c r="R3168">
        <f t="shared" si="297"/>
        <v>28649.915000000001</v>
      </c>
      <c r="S3168" t="str">
        <f t="shared" si="298"/>
        <v>theater</v>
      </c>
      <c r="T3168" s="3" t="str">
        <f t="shared" si="299"/>
        <v>plays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4"/>
        <v>41852.967372685183</v>
      </c>
      <c r="K3169">
        <v>1405743181</v>
      </c>
      <c r="L3169" s="9">
        <f t="shared" si="29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12">
        <f t="shared" si="296"/>
        <v>116</v>
      </c>
      <c r="R3169">
        <f t="shared" si="297"/>
        <v>29782.415000000001</v>
      </c>
      <c r="S3169" t="str">
        <f t="shared" si="298"/>
        <v>theater</v>
      </c>
      <c r="T3169" s="3" t="str">
        <f t="shared" si="299"/>
        <v>plays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4"/>
        <v>41803.708333333328</v>
      </c>
      <c r="K3170">
        <v>1399948353</v>
      </c>
      <c r="L3170" s="9">
        <f t="shared" si="29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12">
        <f t="shared" si="296"/>
        <v>124</v>
      </c>
      <c r="R3170">
        <f t="shared" si="297"/>
        <v>3295</v>
      </c>
      <c r="S3170" t="str">
        <f t="shared" si="298"/>
        <v>theater</v>
      </c>
      <c r="T3170" s="3" t="str">
        <f t="shared" si="299"/>
        <v>plays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4"/>
        <v>41620.999305555553</v>
      </c>
      <c r="K3171">
        <v>1384364561</v>
      </c>
      <c r="L3171" s="9">
        <f t="shared" si="29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12">
        <f t="shared" si="296"/>
        <v>103</v>
      </c>
      <c r="R3171">
        <f t="shared" si="297"/>
        <v>5673</v>
      </c>
      <c r="S3171" t="str">
        <f t="shared" si="298"/>
        <v>theater</v>
      </c>
      <c r="T3171" s="3" t="str">
        <f t="shared" si="299"/>
        <v>plays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4"/>
        <v>41821.958333333328</v>
      </c>
      <c r="K3172">
        <v>1401414944</v>
      </c>
      <c r="L3172" s="9">
        <f t="shared" si="29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12">
        <f t="shared" si="296"/>
        <v>112</v>
      </c>
      <c r="R3172">
        <f t="shared" si="297"/>
        <v>5243</v>
      </c>
      <c r="S3172" t="str">
        <f t="shared" si="298"/>
        <v>theater</v>
      </c>
      <c r="T3172" s="3" t="str">
        <f t="shared" si="299"/>
        <v>plays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4"/>
        <v>42496.399976851848</v>
      </c>
      <c r="K3173">
        <v>1459953358</v>
      </c>
      <c r="L3173" s="9">
        <f t="shared" si="29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12">
        <f t="shared" si="296"/>
        <v>109</v>
      </c>
      <c r="R3173">
        <f t="shared" si="297"/>
        <v>4931</v>
      </c>
      <c r="S3173" t="str">
        <f t="shared" si="298"/>
        <v>theater</v>
      </c>
      <c r="T3173" s="3" t="str">
        <f t="shared" si="299"/>
        <v>plays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4"/>
        <v>40953.521620370368</v>
      </c>
      <c r="K3174">
        <v>1326648668</v>
      </c>
      <c r="L3174" s="9">
        <f t="shared" si="29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12">
        <f t="shared" si="296"/>
        <v>115</v>
      </c>
      <c r="R3174">
        <f t="shared" si="297"/>
        <v>4958.5</v>
      </c>
      <c r="S3174" t="str">
        <f t="shared" si="298"/>
        <v>theater</v>
      </c>
      <c r="T3174" s="3" t="str">
        <f t="shared" si="299"/>
        <v>plays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4"/>
        <v>41908.670046296298</v>
      </c>
      <c r="K3175">
        <v>1409173492</v>
      </c>
      <c r="L3175" s="9">
        <f t="shared" si="295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12">
        <f t="shared" si="296"/>
        <v>103</v>
      </c>
      <c r="R3175">
        <f t="shared" si="297"/>
        <v>6300</v>
      </c>
      <c r="S3175" t="str">
        <f t="shared" si="298"/>
        <v>theater</v>
      </c>
      <c r="T3175" s="3" t="str">
        <f t="shared" si="299"/>
        <v>plays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4"/>
        <v>41876.656342592592</v>
      </c>
      <c r="K3176">
        <v>1407789908</v>
      </c>
      <c r="L3176" s="9">
        <f t="shared" si="29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12">
        <f t="shared" si="296"/>
        <v>101</v>
      </c>
      <c r="R3176">
        <f t="shared" si="297"/>
        <v>6667</v>
      </c>
      <c r="S3176" t="str">
        <f t="shared" si="298"/>
        <v>theater</v>
      </c>
      <c r="T3176" s="3" t="str">
        <f t="shared" si="299"/>
        <v>plays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4"/>
        <v>40591.678553240738</v>
      </c>
      <c r="K3177">
        <v>1292793427</v>
      </c>
      <c r="L3177" s="9">
        <f t="shared" si="29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12">
        <f t="shared" si="296"/>
        <v>110</v>
      </c>
      <c r="R3177">
        <f t="shared" si="297"/>
        <v>4256</v>
      </c>
      <c r="S3177" t="str">
        <f t="shared" si="298"/>
        <v>theater</v>
      </c>
      <c r="T3177" s="3" t="str">
        <f t="shared" si="299"/>
        <v>plays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4"/>
        <v>41504.416666666664</v>
      </c>
      <c r="K3178">
        <v>1374531631</v>
      </c>
      <c r="L3178" s="9">
        <f t="shared" si="29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12">
        <f t="shared" si="296"/>
        <v>115</v>
      </c>
      <c r="R3178">
        <f t="shared" si="297"/>
        <v>3830</v>
      </c>
      <c r="S3178" t="str">
        <f t="shared" si="298"/>
        <v>theater</v>
      </c>
      <c r="T3178" s="3" t="str">
        <f t="shared" si="299"/>
        <v>plays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4"/>
        <v>41811.458437499998</v>
      </c>
      <c r="K3179">
        <v>1400774409</v>
      </c>
      <c r="L3179" s="9">
        <f t="shared" si="29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12">
        <f t="shared" si="296"/>
        <v>117</v>
      </c>
      <c r="R3179">
        <f t="shared" si="297"/>
        <v>2558.5</v>
      </c>
      <c r="S3179" t="str">
        <f t="shared" si="298"/>
        <v>theater</v>
      </c>
      <c r="T3179" s="3" t="str">
        <f t="shared" si="299"/>
        <v>plays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4"/>
        <v>41836.396701388883</v>
      </c>
      <c r="K3180">
        <v>1402929075</v>
      </c>
      <c r="L3180" s="9">
        <f t="shared" si="29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12">
        <f t="shared" si="296"/>
        <v>172</v>
      </c>
      <c r="R3180">
        <f t="shared" si="297"/>
        <v>2755.5</v>
      </c>
      <c r="S3180" t="str">
        <f t="shared" si="298"/>
        <v>theater</v>
      </c>
      <c r="T3180" s="3" t="str">
        <f t="shared" si="299"/>
        <v>plays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4"/>
        <v>41400.49387731481</v>
      </c>
      <c r="K3181">
        <v>1365699071</v>
      </c>
      <c r="L3181" s="9">
        <f t="shared" si="29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12">
        <f t="shared" si="296"/>
        <v>114</v>
      </c>
      <c r="R3181">
        <f t="shared" si="297"/>
        <v>3685.41</v>
      </c>
      <c r="S3181" t="str">
        <f t="shared" si="298"/>
        <v>theater</v>
      </c>
      <c r="T3181" s="3" t="str">
        <f t="shared" si="299"/>
        <v>plays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4"/>
        <v>41810.204270833332</v>
      </c>
      <c r="K3182">
        <v>1400666049</v>
      </c>
      <c r="L3182" s="9">
        <f t="shared" si="29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12">
        <f t="shared" si="296"/>
        <v>120</v>
      </c>
      <c r="R3182">
        <f t="shared" si="297"/>
        <v>3115.91</v>
      </c>
      <c r="S3182" t="str">
        <f t="shared" si="298"/>
        <v>theater</v>
      </c>
      <c r="T3182" s="3" t="str">
        <f t="shared" si="299"/>
        <v>plays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4"/>
        <v>41805.458333333328</v>
      </c>
      <c r="K3183">
        <v>1400570787</v>
      </c>
      <c r="L3183" s="9">
        <f t="shared" si="29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12">
        <f t="shared" si="296"/>
        <v>109</v>
      </c>
      <c r="R3183">
        <f t="shared" si="297"/>
        <v>991</v>
      </c>
      <c r="S3183" t="str">
        <f t="shared" si="298"/>
        <v>theater</v>
      </c>
      <c r="T3183" s="3" t="str">
        <f t="shared" si="299"/>
        <v>plays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4"/>
        <v>40939.5</v>
      </c>
      <c r="K3184">
        <v>1323211621</v>
      </c>
      <c r="L3184" s="9">
        <f t="shared" si="29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12">
        <f t="shared" si="296"/>
        <v>101</v>
      </c>
      <c r="R3184">
        <f t="shared" si="297"/>
        <v>3803.5</v>
      </c>
      <c r="S3184" t="str">
        <f t="shared" si="298"/>
        <v>theater</v>
      </c>
      <c r="T3184" s="3" t="str">
        <f t="shared" si="299"/>
        <v>plays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4"/>
        <v>41509.586446759255</v>
      </c>
      <c r="K3185">
        <v>1375729469</v>
      </c>
      <c r="L3185" s="9">
        <f t="shared" si="29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12">
        <f t="shared" si="296"/>
        <v>109</v>
      </c>
      <c r="R3185">
        <f t="shared" si="297"/>
        <v>4893.5</v>
      </c>
      <c r="S3185" t="str">
        <f t="shared" si="298"/>
        <v>theater</v>
      </c>
      <c r="T3185" s="3" t="str">
        <f t="shared" si="299"/>
        <v>plays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4"/>
        <v>41821.785081018512</v>
      </c>
      <c r="K3186">
        <v>1401666631</v>
      </c>
      <c r="L3186" s="9">
        <f t="shared" si="29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12">
        <f t="shared" si="296"/>
        <v>107</v>
      </c>
      <c r="R3186">
        <f t="shared" si="297"/>
        <v>3667.5</v>
      </c>
      <c r="S3186" t="str">
        <f t="shared" si="298"/>
        <v>theater</v>
      </c>
      <c r="T3186" s="3" t="str">
        <f t="shared" si="299"/>
        <v>plays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4"/>
        <v>41836.768993055557</v>
      </c>
      <c r="K3187">
        <v>1404948441</v>
      </c>
      <c r="L3187" s="9">
        <f t="shared" si="29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12">
        <f t="shared" si="296"/>
        <v>100</v>
      </c>
      <c r="R3187">
        <f t="shared" si="297"/>
        <v>2805</v>
      </c>
      <c r="S3187" t="str">
        <f t="shared" si="298"/>
        <v>theater</v>
      </c>
      <c r="T3187" s="3" t="str">
        <f t="shared" si="299"/>
        <v>plays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4"/>
        <v>41898.666666666664</v>
      </c>
      <c r="K3188">
        <v>1408313438</v>
      </c>
      <c r="L3188" s="9">
        <f t="shared" si="29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12">
        <f t="shared" si="296"/>
        <v>102</v>
      </c>
      <c r="R3188">
        <f t="shared" si="297"/>
        <v>2135</v>
      </c>
      <c r="S3188" t="str">
        <f t="shared" si="298"/>
        <v>theater</v>
      </c>
      <c r="T3188" s="3" t="str">
        <f t="shared" si="299"/>
        <v>plays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4"/>
        <v>41855.458020833328</v>
      </c>
      <c r="K3189">
        <v>1405439973</v>
      </c>
      <c r="L3189" s="9">
        <f t="shared" si="29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12">
        <f t="shared" si="296"/>
        <v>116</v>
      </c>
      <c r="R3189">
        <f t="shared" si="297"/>
        <v>10357</v>
      </c>
      <c r="S3189" t="str">
        <f t="shared" si="298"/>
        <v>theater</v>
      </c>
      <c r="T3189" s="3" t="str">
        <f t="shared" si="299"/>
        <v>plays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4"/>
        <v>42165.207199074073</v>
      </c>
      <c r="K3190">
        <v>1432115902</v>
      </c>
      <c r="L3190" s="9">
        <f t="shared" si="29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12">
        <f t="shared" si="296"/>
        <v>65</v>
      </c>
      <c r="R3190">
        <f t="shared" si="297"/>
        <v>8787</v>
      </c>
      <c r="S3190" t="str">
        <f t="shared" si="298"/>
        <v>theater</v>
      </c>
      <c r="T3190" s="3" t="str">
        <f t="shared" si="299"/>
        <v>musical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4"/>
        <v>42148.138101851851</v>
      </c>
      <c r="K3191">
        <v>1429863532</v>
      </c>
      <c r="L3191" s="9">
        <f t="shared" si="29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12">
        <f t="shared" si="296"/>
        <v>12</v>
      </c>
      <c r="R3191">
        <f t="shared" si="297"/>
        <v>3455</v>
      </c>
      <c r="S3191" t="str">
        <f t="shared" si="298"/>
        <v>theater</v>
      </c>
      <c r="T3191" s="3" t="str">
        <f t="shared" si="299"/>
        <v>musical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4"/>
        <v>42712.984664351847</v>
      </c>
      <c r="K3192">
        <v>1478662675</v>
      </c>
      <c r="L3192" s="9">
        <f t="shared" si="29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12">
        <f t="shared" si="296"/>
        <v>0</v>
      </c>
      <c r="R3192">
        <f t="shared" si="297"/>
        <v>3390</v>
      </c>
      <c r="S3192" t="str">
        <f t="shared" si="298"/>
        <v>theater</v>
      </c>
      <c r="T3192" s="3" t="str">
        <f t="shared" si="299"/>
        <v>musical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4"/>
        <v>42598.547094907401</v>
      </c>
      <c r="K3193">
        <v>1466186869</v>
      </c>
      <c r="L3193" s="9">
        <f t="shared" si="29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12">
        <f t="shared" si="296"/>
        <v>4</v>
      </c>
      <c r="R3193">
        <f t="shared" si="297"/>
        <v>75.5</v>
      </c>
      <c r="S3193" t="str">
        <f t="shared" si="298"/>
        <v>theater</v>
      </c>
      <c r="T3193" s="3" t="str">
        <f t="shared" si="299"/>
        <v>musical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4"/>
        <v>42063.708333333336</v>
      </c>
      <c r="K3194">
        <v>1421274859</v>
      </c>
      <c r="L3194" s="9">
        <f t="shared" si="29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12">
        <f t="shared" si="296"/>
        <v>1</v>
      </c>
      <c r="R3194">
        <f t="shared" si="297"/>
        <v>126.5</v>
      </c>
      <c r="S3194" t="str">
        <f t="shared" si="298"/>
        <v>theater</v>
      </c>
      <c r="T3194" s="3" t="str">
        <f t="shared" si="299"/>
        <v>musical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4"/>
        <v>42055.759907407402</v>
      </c>
      <c r="K3195">
        <v>1420586056</v>
      </c>
      <c r="L3195" s="9">
        <f t="shared" si="29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12">
        <f t="shared" si="296"/>
        <v>12</v>
      </c>
      <c r="R3195">
        <f t="shared" si="297"/>
        <v>344.5</v>
      </c>
      <c r="S3195" t="str">
        <f t="shared" si="298"/>
        <v>theater</v>
      </c>
      <c r="T3195" s="3" t="str">
        <f t="shared" si="299"/>
        <v>musical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4"/>
        <v>42211.854143518511</v>
      </c>
      <c r="K3196">
        <v>1435368598</v>
      </c>
      <c r="L3196" s="9">
        <f t="shared" si="29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12">
        <f t="shared" si="296"/>
        <v>0</v>
      </c>
      <c r="R3196">
        <f t="shared" si="297"/>
        <v>293.5</v>
      </c>
      <c r="S3196" t="str">
        <f t="shared" si="298"/>
        <v>theater</v>
      </c>
      <c r="T3196" s="3" t="str">
        <f t="shared" si="299"/>
        <v>musical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4"/>
        <v>42047.385902777773</v>
      </c>
      <c r="K3197">
        <v>1421158542</v>
      </c>
      <c r="L3197" s="9">
        <f t="shared" si="29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12">
        <f t="shared" si="296"/>
        <v>59</v>
      </c>
      <c r="R3197">
        <f t="shared" si="297"/>
        <v>1035</v>
      </c>
      <c r="S3197" t="str">
        <f t="shared" si="298"/>
        <v>theater</v>
      </c>
      <c r="T3197" s="3" t="str">
        <f t="shared" si="299"/>
        <v>musical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4"/>
        <v>42217.374999999993</v>
      </c>
      <c r="K3198">
        <v>1433254875</v>
      </c>
      <c r="L3198" s="9">
        <f t="shared" si="29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12">
        <f t="shared" si="296"/>
        <v>0</v>
      </c>
      <c r="R3198">
        <f t="shared" si="297"/>
        <v>1935</v>
      </c>
      <c r="S3198" t="str">
        <f t="shared" si="298"/>
        <v>theater</v>
      </c>
      <c r="T3198" s="3" t="str">
        <f t="shared" si="299"/>
        <v>musical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4"/>
        <v>42039.28493055555</v>
      </c>
      <c r="K3199">
        <v>1420458618</v>
      </c>
      <c r="L3199" s="9">
        <f t="shared" si="29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12">
        <f t="shared" si="296"/>
        <v>11</v>
      </c>
      <c r="R3199">
        <f t="shared" si="297"/>
        <v>1472.5</v>
      </c>
      <c r="S3199" t="str">
        <f t="shared" si="298"/>
        <v>theater</v>
      </c>
      <c r="T3199" s="3" t="str">
        <f t="shared" si="299"/>
        <v>musical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4"/>
        <v>42051.216168981475</v>
      </c>
      <c r="K3200">
        <v>1420798277</v>
      </c>
      <c r="L3200" s="9">
        <f t="shared" si="29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12">
        <f t="shared" si="296"/>
        <v>0</v>
      </c>
      <c r="R3200">
        <f t="shared" si="297"/>
        <v>627.5</v>
      </c>
      <c r="S3200" t="str">
        <f t="shared" si="298"/>
        <v>theater</v>
      </c>
      <c r="T3200" s="3" t="str">
        <f t="shared" si="299"/>
        <v>musical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4"/>
        <v>41888.666666666664</v>
      </c>
      <c r="K3201">
        <v>1407435418</v>
      </c>
      <c r="L3201" s="9">
        <f t="shared" si="295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12">
        <f t="shared" si="296"/>
        <v>52</v>
      </c>
      <c r="R3201">
        <f t="shared" si="297"/>
        <v>1359</v>
      </c>
      <c r="S3201" t="str">
        <f t="shared" si="298"/>
        <v>theater</v>
      </c>
      <c r="T3201" s="3" t="str">
        <f t="shared" si="299"/>
        <v>musical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4"/>
        <v>42490.023611111108</v>
      </c>
      <c r="K3202">
        <v>1459410101</v>
      </c>
      <c r="L3202" s="9">
        <f t="shared" si="29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12">
        <f t="shared" si="296"/>
        <v>0</v>
      </c>
      <c r="R3202">
        <f t="shared" si="297"/>
        <v>1304.5</v>
      </c>
      <c r="S3202" t="str">
        <f t="shared" si="298"/>
        <v>theater</v>
      </c>
      <c r="T3202" s="3" t="str">
        <f t="shared" si="299"/>
        <v>musical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0">(I3203/86400)+25569+(-5/24)</f>
        <v>41882.558761574073</v>
      </c>
      <c r="K3203">
        <v>1407695077</v>
      </c>
      <c r="L3203" s="9">
        <f t="shared" ref="L3203:L3266" si="3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12">
        <f t="shared" ref="Q3203:Q3266" si="302">ROUND(E3203/D3203*100,0)</f>
        <v>1</v>
      </c>
      <c r="R3203">
        <f t="shared" ref="R3203:R3266" si="303">AVERAGE(E3202:E3203)</f>
        <v>13</v>
      </c>
      <c r="S3203" t="str">
        <f t="shared" ref="S3203:S3266" si="304">LEFT(P3203,FIND("/",P3203)-1)</f>
        <v>theater</v>
      </c>
      <c r="T3203" s="3" t="str">
        <f t="shared" ref="T3203:T3266" si="305">RIGHT(P3203,LEN(P3203)-FIND("/",P3203))</f>
        <v>musical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0"/>
        <v>42352.040972222218</v>
      </c>
      <c r="K3204">
        <v>1445027346</v>
      </c>
      <c r="L3204" s="9">
        <f t="shared" si="3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12">
        <f t="shared" si="302"/>
        <v>55</v>
      </c>
      <c r="R3204">
        <f t="shared" si="303"/>
        <v>1375.5</v>
      </c>
      <c r="S3204" t="str">
        <f t="shared" si="304"/>
        <v>theater</v>
      </c>
      <c r="T3204" s="3" t="str">
        <f t="shared" si="305"/>
        <v>musical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0"/>
        <v>42272.780347222222</v>
      </c>
      <c r="K3205">
        <v>1440632622</v>
      </c>
      <c r="L3205" s="9">
        <f t="shared" si="3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12">
        <f t="shared" si="302"/>
        <v>25</v>
      </c>
      <c r="R3205">
        <f t="shared" si="303"/>
        <v>1488</v>
      </c>
      <c r="S3205" t="str">
        <f t="shared" si="304"/>
        <v>theater</v>
      </c>
      <c r="T3205" s="3" t="str">
        <f t="shared" si="305"/>
        <v>musical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0"/>
        <v>42202.468055555553</v>
      </c>
      <c r="K3206">
        <v>1434558479</v>
      </c>
      <c r="L3206" s="9">
        <f t="shared" si="3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12">
        <f t="shared" si="302"/>
        <v>0</v>
      </c>
      <c r="R3206">
        <f t="shared" si="303"/>
        <v>125</v>
      </c>
      <c r="S3206" t="str">
        <f t="shared" si="304"/>
        <v>theater</v>
      </c>
      <c r="T3206" s="3" t="str">
        <f t="shared" si="305"/>
        <v>musical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0"/>
        <v>42125.166342592587</v>
      </c>
      <c r="K3207">
        <v>1427878772</v>
      </c>
      <c r="L3207" s="9">
        <f t="shared" si="3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12">
        <f t="shared" si="302"/>
        <v>3</v>
      </c>
      <c r="R3207">
        <f t="shared" si="303"/>
        <v>136.5</v>
      </c>
      <c r="S3207" t="str">
        <f t="shared" si="304"/>
        <v>theater</v>
      </c>
      <c r="T3207" s="3" t="str">
        <f t="shared" si="305"/>
        <v>musical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0"/>
        <v>42266.067719907405</v>
      </c>
      <c r="K3208">
        <v>1440052651</v>
      </c>
      <c r="L3208" s="9">
        <f t="shared" si="3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12">
        <f t="shared" si="302"/>
        <v>0</v>
      </c>
      <c r="R3208">
        <f t="shared" si="303"/>
        <v>136.5</v>
      </c>
      <c r="S3208" t="str">
        <f t="shared" si="304"/>
        <v>theater</v>
      </c>
      <c r="T3208" s="3" t="str">
        <f t="shared" si="305"/>
        <v>musical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0"/>
        <v>42117.027858796289</v>
      </c>
      <c r="K3209">
        <v>1424587207</v>
      </c>
      <c r="L3209" s="9">
        <f t="shared" si="3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12">
        <f t="shared" si="302"/>
        <v>46</v>
      </c>
      <c r="R3209">
        <f t="shared" si="303"/>
        <v>1275</v>
      </c>
      <c r="S3209" t="str">
        <f t="shared" si="304"/>
        <v>theater</v>
      </c>
      <c r="T3209" s="3" t="str">
        <f t="shared" si="305"/>
        <v>musical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0"/>
        <v>41848.396724537037</v>
      </c>
      <c r="K3210">
        <v>1404743477</v>
      </c>
      <c r="L3210" s="9">
        <f t="shared" si="3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12">
        <f t="shared" si="302"/>
        <v>104</v>
      </c>
      <c r="R3210">
        <f t="shared" si="303"/>
        <v>3862.5</v>
      </c>
      <c r="S3210" t="str">
        <f t="shared" si="304"/>
        <v>theater</v>
      </c>
      <c r="T3210" s="3" t="str">
        <f t="shared" si="305"/>
        <v>plays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0"/>
        <v>41810.75</v>
      </c>
      <c r="K3211">
        <v>1400512658</v>
      </c>
      <c r="L3211" s="9">
        <f t="shared" si="3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12">
        <f t="shared" si="302"/>
        <v>119</v>
      </c>
      <c r="R3211">
        <f t="shared" si="303"/>
        <v>8255.35</v>
      </c>
      <c r="S3211" t="str">
        <f t="shared" si="304"/>
        <v>theater</v>
      </c>
      <c r="T3211" s="3" t="str">
        <f t="shared" si="305"/>
        <v>plays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0"/>
        <v>41060.957638888889</v>
      </c>
      <c r="K3212">
        <v>1334442519</v>
      </c>
      <c r="L3212" s="9">
        <f t="shared" si="3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12">
        <f t="shared" si="302"/>
        <v>126</v>
      </c>
      <c r="R3212">
        <f t="shared" si="303"/>
        <v>7554.35</v>
      </c>
      <c r="S3212" t="str">
        <f t="shared" si="304"/>
        <v>theater</v>
      </c>
      <c r="T3212" s="3" t="str">
        <f t="shared" si="305"/>
        <v>plays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0"/>
        <v>41865.875</v>
      </c>
      <c r="K3213">
        <v>1405346680</v>
      </c>
      <c r="L3213" s="9">
        <f t="shared" si="3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12">
        <f t="shared" si="302"/>
        <v>120</v>
      </c>
      <c r="R3213">
        <f t="shared" si="303"/>
        <v>15657</v>
      </c>
      <c r="S3213" t="str">
        <f t="shared" si="304"/>
        <v>theater</v>
      </c>
      <c r="T3213" s="3" t="str">
        <f t="shared" si="305"/>
        <v>plays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0"/>
        <v>41859.587395833332</v>
      </c>
      <c r="K3214">
        <v>1404932751</v>
      </c>
      <c r="L3214" s="9">
        <f t="shared" si="3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12">
        <f t="shared" si="302"/>
        <v>126</v>
      </c>
      <c r="R3214">
        <f t="shared" si="303"/>
        <v>16295.5</v>
      </c>
      <c r="S3214" t="str">
        <f t="shared" si="304"/>
        <v>theater</v>
      </c>
      <c r="T3214" s="3" t="str">
        <f t="shared" si="305"/>
        <v>plays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0"/>
        <v>42211.555081018516</v>
      </c>
      <c r="K3215">
        <v>1434478759</v>
      </c>
      <c r="L3215" s="9">
        <f t="shared" si="3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12">
        <f t="shared" si="302"/>
        <v>100</v>
      </c>
      <c r="R3215">
        <f t="shared" si="303"/>
        <v>5528.5</v>
      </c>
      <c r="S3215" t="str">
        <f t="shared" si="304"/>
        <v>theater</v>
      </c>
      <c r="T3215" s="3" t="str">
        <f t="shared" si="305"/>
        <v>plays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0"/>
        <v>42374.788194444445</v>
      </c>
      <c r="K3216">
        <v>1448823673</v>
      </c>
      <c r="L3216" s="9">
        <f t="shared" si="3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12">
        <f t="shared" si="302"/>
        <v>102</v>
      </c>
      <c r="R3216">
        <f t="shared" si="303"/>
        <v>9131.5</v>
      </c>
      <c r="S3216" t="str">
        <f t="shared" si="304"/>
        <v>theater</v>
      </c>
      <c r="T3216" s="3" t="str">
        <f t="shared" si="305"/>
        <v>plays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0"/>
        <v>42256.957638888889</v>
      </c>
      <c r="K3217">
        <v>1438617471</v>
      </c>
      <c r="L3217" s="9">
        <f t="shared" si="3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12">
        <f t="shared" si="302"/>
        <v>100</v>
      </c>
      <c r="R3217">
        <f t="shared" si="303"/>
        <v>23689.5</v>
      </c>
      <c r="S3217" t="str">
        <f t="shared" si="304"/>
        <v>theater</v>
      </c>
      <c r="T3217" s="3" t="str">
        <f t="shared" si="305"/>
        <v>plays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0"/>
        <v>42196.395833333336</v>
      </c>
      <c r="K3218">
        <v>1433934371</v>
      </c>
      <c r="L3218" s="9">
        <f t="shared" si="3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12">
        <f t="shared" si="302"/>
        <v>100</v>
      </c>
      <c r="R3218">
        <f t="shared" si="303"/>
        <v>18562</v>
      </c>
      <c r="S3218" t="str">
        <f t="shared" si="304"/>
        <v>theater</v>
      </c>
      <c r="T3218" s="3" t="str">
        <f t="shared" si="305"/>
        <v>plays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0"/>
        <v>42678.337777777771</v>
      </c>
      <c r="K3219">
        <v>1475672784</v>
      </c>
      <c r="L3219" s="9">
        <f t="shared" si="3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12">
        <f t="shared" si="302"/>
        <v>116</v>
      </c>
      <c r="R3219">
        <f t="shared" si="303"/>
        <v>3611</v>
      </c>
      <c r="S3219" t="str">
        <f t="shared" si="304"/>
        <v>theater</v>
      </c>
      <c r="T3219" s="3" t="str">
        <f t="shared" si="305"/>
        <v>plays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0"/>
        <v>42003.791666666664</v>
      </c>
      <c r="K3220">
        <v>1417132986</v>
      </c>
      <c r="L3220" s="9">
        <f t="shared" si="3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12">
        <f t="shared" si="302"/>
        <v>102</v>
      </c>
      <c r="R3220">
        <f t="shared" si="303"/>
        <v>8736.5</v>
      </c>
      <c r="S3220" t="str">
        <f t="shared" si="304"/>
        <v>theater</v>
      </c>
      <c r="T3220" s="3" t="str">
        <f t="shared" si="305"/>
        <v>plays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0"/>
        <v>42085.733182870368</v>
      </c>
      <c r="K3221">
        <v>1424043347</v>
      </c>
      <c r="L3221" s="9">
        <f t="shared" si="3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12">
        <f t="shared" si="302"/>
        <v>100</v>
      </c>
      <c r="R3221">
        <f t="shared" si="303"/>
        <v>16137</v>
      </c>
      <c r="S3221" t="str">
        <f t="shared" si="304"/>
        <v>theater</v>
      </c>
      <c r="T3221" s="3" t="str">
        <f t="shared" si="305"/>
        <v>plays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0"/>
        <v>42806.666666666664</v>
      </c>
      <c r="K3222">
        <v>1486411204</v>
      </c>
      <c r="L3222" s="9">
        <f t="shared" si="3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12">
        <f t="shared" si="302"/>
        <v>101</v>
      </c>
      <c r="R3222">
        <f t="shared" si="303"/>
        <v>17574</v>
      </c>
      <c r="S3222" t="str">
        <f t="shared" si="304"/>
        <v>theater</v>
      </c>
      <c r="T3222" s="3" t="str">
        <f t="shared" si="305"/>
        <v>plays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0"/>
        <v>42190.488460648143</v>
      </c>
      <c r="K3223">
        <v>1433090603</v>
      </c>
      <c r="L3223" s="9">
        <f t="shared" si="3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12">
        <f t="shared" si="302"/>
        <v>103</v>
      </c>
      <c r="R3223">
        <f t="shared" si="303"/>
        <v>9631.5</v>
      </c>
      <c r="S3223" t="str">
        <f t="shared" si="304"/>
        <v>theater</v>
      </c>
      <c r="T3223" s="3" t="str">
        <f t="shared" si="305"/>
        <v>plays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0"/>
        <v>42301.686805555553</v>
      </c>
      <c r="K3224">
        <v>1443016697</v>
      </c>
      <c r="L3224" s="9">
        <f t="shared" si="3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12">
        <f t="shared" si="302"/>
        <v>125</v>
      </c>
      <c r="R3224">
        <f t="shared" si="303"/>
        <v>3628.5</v>
      </c>
      <c r="S3224" t="str">
        <f t="shared" si="304"/>
        <v>theater</v>
      </c>
      <c r="T3224" s="3" t="str">
        <f t="shared" si="305"/>
        <v>plays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0"/>
        <v>42236.627037037033</v>
      </c>
      <c r="K3225">
        <v>1437508976</v>
      </c>
      <c r="L3225" s="9">
        <f t="shared" si="3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12">
        <f t="shared" si="302"/>
        <v>110</v>
      </c>
      <c r="R3225">
        <f t="shared" si="303"/>
        <v>3257.5</v>
      </c>
      <c r="S3225" t="str">
        <f t="shared" si="304"/>
        <v>theater</v>
      </c>
      <c r="T3225" s="3" t="str">
        <f t="shared" si="305"/>
        <v>plays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0"/>
        <v>42744.999999999993</v>
      </c>
      <c r="K3226">
        <v>1479932713</v>
      </c>
      <c r="L3226" s="9">
        <f t="shared" si="3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12">
        <f t="shared" si="302"/>
        <v>102</v>
      </c>
      <c r="R3226">
        <f t="shared" si="303"/>
        <v>17002.5</v>
      </c>
      <c r="S3226" t="str">
        <f t="shared" si="304"/>
        <v>theater</v>
      </c>
      <c r="T3226" s="3" t="str">
        <f t="shared" si="305"/>
        <v>plays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0"/>
        <v>42524.666666666664</v>
      </c>
      <c r="K3227">
        <v>1463145938</v>
      </c>
      <c r="L3227" s="9">
        <f t="shared" si="3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12">
        <f t="shared" si="302"/>
        <v>102</v>
      </c>
      <c r="R3227">
        <f t="shared" si="303"/>
        <v>16328.5</v>
      </c>
      <c r="S3227" t="str">
        <f t="shared" si="304"/>
        <v>theater</v>
      </c>
      <c r="T3227" s="3" t="str">
        <f t="shared" si="305"/>
        <v>plays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0"/>
        <v>42307.375138888885</v>
      </c>
      <c r="K3228">
        <v>1443621612</v>
      </c>
      <c r="L3228" s="9">
        <f t="shared" si="3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12">
        <f t="shared" si="302"/>
        <v>104</v>
      </c>
      <c r="R3228">
        <f t="shared" si="303"/>
        <v>1648.5</v>
      </c>
      <c r="S3228" t="str">
        <f t="shared" si="304"/>
        <v>theater</v>
      </c>
      <c r="T3228" s="3" t="str">
        <f t="shared" si="305"/>
        <v>plays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0"/>
        <v>42752.674027777779</v>
      </c>
      <c r="K3229">
        <v>1482095436</v>
      </c>
      <c r="L3229" s="9">
        <f t="shared" si="3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12">
        <f t="shared" si="302"/>
        <v>125</v>
      </c>
      <c r="R3229">
        <f t="shared" si="303"/>
        <v>1375</v>
      </c>
      <c r="S3229" t="str">
        <f t="shared" si="304"/>
        <v>theater</v>
      </c>
      <c r="T3229" s="3" t="str">
        <f t="shared" si="305"/>
        <v>plays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0"/>
        <v>42354.999305555553</v>
      </c>
      <c r="K3230">
        <v>1447606884</v>
      </c>
      <c r="L3230" s="9">
        <f t="shared" si="3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12">
        <f t="shared" si="302"/>
        <v>102</v>
      </c>
      <c r="R3230">
        <f t="shared" si="303"/>
        <v>4332</v>
      </c>
      <c r="S3230" t="str">
        <f t="shared" si="304"/>
        <v>theater</v>
      </c>
      <c r="T3230" s="3" t="str">
        <f t="shared" si="305"/>
        <v>plays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0"/>
        <v>41963.124976851854</v>
      </c>
      <c r="K3231">
        <v>1413874798</v>
      </c>
      <c r="L3231" s="9">
        <f t="shared" si="3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12">
        <f t="shared" si="302"/>
        <v>108</v>
      </c>
      <c r="R3231">
        <f t="shared" si="303"/>
        <v>14368.5</v>
      </c>
      <c r="S3231" t="str">
        <f t="shared" si="304"/>
        <v>theater</v>
      </c>
      <c r="T3231" s="3" t="str">
        <f t="shared" si="305"/>
        <v>plays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0"/>
        <v>41912.957638888889</v>
      </c>
      <c r="K3232">
        <v>1410840126</v>
      </c>
      <c r="L3232" s="9">
        <f t="shared" si="3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12">
        <f t="shared" si="302"/>
        <v>110</v>
      </c>
      <c r="R3232">
        <f t="shared" si="303"/>
        <v>12215</v>
      </c>
      <c r="S3232" t="str">
        <f t="shared" si="304"/>
        <v>theater</v>
      </c>
      <c r="T3232" s="3" t="str">
        <f t="shared" si="305"/>
        <v>plays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0"/>
        <v>42476.735497685186</v>
      </c>
      <c r="K3233">
        <v>1458254347</v>
      </c>
      <c r="L3233" s="9">
        <f t="shared" si="3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12">
        <f t="shared" si="302"/>
        <v>161</v>
      </c>
      <c r="R3233">
        <f t="shared" si="303"/>
        <v>2233.5</v>
      </c>
      <c r="S3233" t="str">
        <f t="shared" si="304"/>
        <v>theater</v>
      </c>
      <c r="T3233" s="3" t="str">
        <f t="shared" si="305"/>
        <v>plays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0"/>
        <v>42493.957638888889</v>
      </c>
      <c r="K3234">
        <v>1459711917</v>
      </c>
      <c r="L3234" s="9">
        <f t="shared" si="3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12">
        <f t="shared" si="302"/>
        <v>131</v>
      </c>
      <c r="R3234">
        <f t="shared" si="303"/>
        <v>1461</v>
      </c>
      <c r="S3234" t="str">
        <f t="shared" si="304"/>
        <v>theater</v>
      </c>
      <c r="T3234" s="3" t="str">
        <f t="shared" si="305"/>
        <v>plays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0"/>
        <v>42796.596701388888</v>
      </c>
      <c r="K3235">
        <v>1485890355</v>
      </c>
      <c r="L3235" s="9">
        <f t="shared" si="3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12">
        <f t="shared" si="302"/>
        <v>119</v>
      </c>
      <c r="R3235">
        <f t="shared" si="303"/>
        <v>3626</v>
      </c>
      <c r="S3235" t="str">
        <f t="shared" si="304"/>
        <v>theater</v>
      </c>
      <c r="T3235" s="3" t="str">
        <f t="shared" si="305"/>
        <v>plays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0"/>
        <v>42767.771527777775</v>
      </c>
      <c r="K3236">
        <v>1483124208</v>
      </c>
      <c r="L3236" s="9">
        <f t="shared" si="3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12">
        <f t="shared" si="302"/>
        <v>100</v>
      </c>
      <c r="R3236">
        <f t="shared" si="303"/>
        <v>4977.8549999999996</v>
      </c>
      <c r="S3236" t="str">
        <f t="shared" si="304"/>
        <v>theater</v>
      </c>
      <c r="T3236" s="3" t="str">
        <f t="shared" si="305"/>
        <v>plays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0"/>
        <v>42552.139479166661</v>
      </c>
      <c r="K3237">
        <v>1464769251</v>
      </c>
      <c r="L3237" s="9">
        <f t="shared" si="3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12">
        <f t="shared" si="302"/>
        <v>103</v>
      </c>
      <c r="R3237">
        <f t="shared" si="303"/>
        <v>9748.3549999999996</v>
      </c>
      <c r="S3237" t="str">
        <f t="shared" si="304"/>
        <v>theater</v>
      </c>
      <c r="T3237" s="3" t="str">
        <f t="shared" si="305"/>
        <v>plays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0"/>
        <v>42732.708715277775</v>
      </c>
      <c r="K3238">
        <v>1480370433</v>
      </c>
      <c r="L3238" s="9">
        <f t="shared" si="3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12">
        <f t="shared" si="302"/>
        <v>101</v>
      </c>
      <c r="R3238">
        <f t="shared" si="303"/>
        <v>17800.5</v>
      </c>
      <c r="S3238" t="str">
        <f t="shared" si="304"/>
        <v>theater</v>
      </c>
      <c r="T3238" s="3" t="str">
        <f t="shared" si="305"/>
        <v>plays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0"/>
        <v>42275.957638888889</v>
      </c>
      <c r="K3239">
        <v>1441452184</v>
      </c>
      <c r="L3239" s="9">
        <f t="shared" si="3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12">
        <f t="shared" si="302"/>
        <v>101</v>
      </c>
      <c r="R3239">
        <f t="shared" si="303"/>
        <v>27697.82</v>
      </c>
      <c r="S3239" t="str">
        <f t="shared" si="304"/>
        <v>theater</v>
      </c>
      <c r="T3239" s="3" t="str">
        <f t="shared" si="305"/>
        <v>plays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0"/>
        <v>42186.302060185182</v>
      </c>
      <c r="K3240">
        <v>1433160898</v>
      </c>
      <c r="L3240" s="9">
        <f t="shared" si="3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12">
        <f t="shared" si="302"/>
        <v>112</v>
      </c>
      <c r="R3240">
        <f t="shared" si="303"/>
        <v>19210.32</v>
      </c>
      <c r="S3240" t="str">
        <f t="shared" si="304"/>
        <v>theater</v>
      </c>
      <c r="T3240" s="3" t="str">
        <f t="shared" si="305"/>
        <v>plays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0"/>
        <v>42302.790972222218</v>
      </c>
      <c r="K3241">
        <v>1443665293</v>
      </c>
      <c r="L3241" s="9">
        <f t="shared" si="3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12">
        <f t="shared" si="302"/>
        <v>106</v>
      </c>
      <c r="R3241">
        <f t="shared" si="303"/>
        <v>4676.99</v>
      </c>
      <c r="S3241" t="str">
        <f t="shared" si="304"/>
        <v>theater</v>
      </c>
      <c r="T3241" s="3" t="str">
        <f t="shared" si="305"/>
        <v>plays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0"/>
        <v>42782.749999999993</v>
      </c>
      <c r="K3242">
        <v>1484843948</v>
      </c>
      <c r="L3242" s="9">
        <f t="shared" si="3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12">
        <f t="shared" si="302"/>
        <v>101</v>
      </c>
      <c r="R3242">
        <f t="shared" si="303"/>
        <v>4612.99</v>
      </c>
      <c r="S3242" t="str">
        <f t="shared" si="304"/>
        <v>theater</v>
      </c>
      <c r="T3242" s="3" t="str">
        <f t="shared" si="305"/>
        <v>plays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0"/>
        <v>41926.082638888889</v>
      </c>
      <c r="K3243">
        <v>1410421670</v>
      </c>
      <c r="L3243" s="9">
        <f t="shared" si="3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12">
        <f t="shared" si="302"/>
        <v>115</v>
      </c>
      <c r="R3243">
        <f t="shared" si="303"/>
        <v>6409</v>
      </c>
      <c r="S3243" t="str">
        <f t="shared" si="304"/>
        <v>theater</v>
      </c>
      <c r="T3243" s="3" t="str">
        <f t="shared" si="305"/>
        <v>plays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0"/>
        <v>41901.547361111108</v>
      </c>
      <c r="K3244">
        <v>1408558092</v>
      </c>
      <c r="L3244" s="9">
        <f t="shared" si="3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12">
        <f t="shared" si="302"/>
        <v>127</v>
      </c>
      <c r="R3244">
        <f t="shared" si="303"/>
        <v>11265.71</v>
      </c>
      <c r="S3244" t="str">
        <f t="shared" si="304"/>
        <v>theater</v>
      </c>
      <c r="T3244" s="3" t="str">
        <f t="shared" si="305"/>
        <v>plays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0"/>
        <v>42285.791666666664</v>
      </c>
      <c r="K3245">
        <v>1442283562</v>
      </c>
      <c r="L3245" s="9">
        <f t="shared" si="3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12">
        <f t="shared" si="302"/>
        <v>103</v>
      </c>
      <c r="R3245">
        <f t="shared" si="303"/>
        <v>10478.709999999999</v>
      </c>
      <c r="S3245" t="str">
        <f t="shared" si="304"/>
        <v>theater</v>
      </c>
      <c r="T3245" s="3" t="str">
        <f t="shared" si="305"/>
        <v>plays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0"/>
        <v>42705.527569444443</v>
      </c>
      <c r="K3246">
        <v>1478018382</v>
      </c>
      <c r="L3246" s="9">
        <f t="shared" si="3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12">
        <f t="shared" si="302"/>
        <v>103</v>
      </c>
      <c r="R3246">
        <f t="shared" si="303"/>
        <v>4937</v>
      </c>
      <c r="S3246" t="str">
        <f t="shared" si="304"/>
        <v>theater</v>
      </c>
      <c r="T3246" s="3" t="str">
        <f t="shared" si="305"/>
        <v>plays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0"/>
        <v>42166.874999999993</v>
      </c>
      <c r="K3247">
        <v>1431354258</v>
      </c>
      <c r="L3247" s="9">
        <f t="shared" si="3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12">
        <f t="shared" si="302"/>
        <v>104</v>
      </c>
      <c r="R3247">
        <f t="shared" si="303"/>
        <v>11775.5</v>
      </c>
      <c r="S3247" t="str">
        <f t="shared" si="304"/>
        <v>theater</v>
      </c>
      <c r="T3247" s="3" t="str">
        <f t="shared" si="305"/>
        <v>plays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0"/>
        <v>42258.957638888889</v>
      </c>
      <c r="K3248">
        <v>1439551200</v>
      </c>
      <c r="L3248" s="9">
        <f t="shared" si="3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12">
        <f t="shared" si="302"/>
        <v>111</v>
      </c>
      <c r="R3248">
        <f t="shared" si="303"/>
        <v>16513</v>
      </c>
      <c r="S3248" t="str">
        <f t="shared" si="304"/>
        <v>theater</v>
      </c>
      <c r="T3248" s="3" t="str">
        <f t="shared" si="305"/>
        <v>plays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0"/>
        <v>42197.22583333333</v>
      </c>
      <c r="K3249">
        <v>1434104712</v>
      </c>
      <c r="L3249" s="9">
        <f t="shared" si="3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12">
        <f t="shared" si="302"/>
        <v>106</v>
      </c>
      <c r="R3249">
        <f t="shared" si="303"/>
        <v>6884.25</v>
      </c>
      <c r="S3249" t="str">
        <f t="shared" si="304"/>
        <v>theater</v>
      </c>
      <c r="T3249" s="3" t="str">
        <f t="shared" si="305"/>
        <v>plays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0"/>
        <v>42098.638391203705</v>
      </c>
      <c r="K3250">
        <v>1425590357</v>
      </c>
      <c r="L3250" s="9">
        <f t="shared" si="3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12">
        <f t="shared" si="302"/>
        <v>101</v>
      </c>
      <c r="R3250">
        <f t="shared" si="303"/>
        <v>7370.75</v>
      </c>
      <c r="S3250" t="str">
        <f t="shared" si="304"/>
        <v>theater</v>
      </c>
      <c r="T3250" s="3" t="str">
        <f t="shared" si="305"/>
        <v>plays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0"/>
        <v>42175.538356481477</v>
      </c>
      <c r="K3251">
        <v>1432230914</v>
      </c>
      <c r="L3251" s="9">
        <f t="shared" si="3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12">
        <f t="shared" si="302"/>
        <v>105</v>
      </c>
      <c r="R3251">
        <f t="shared" si="303"/>
        <v>8933</v>
      </c>
      <c r="S3251" t="str">
        <f t="shared" si="304"/>
        <v>theater</v>
      </c>
      <c r="T3251" s="3" t="str">
        <f t="shared" si="305"/>
        <v>plays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0"/>
        <v>41948.575509259259</v>
      </c>
      <c r="K3252">
        <v>1412617724</v>
      </c>
      <c r="L3252" s="9">
        <f t="shared" si="3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12">
        <f t="shared" si="302"/>
        <v>102</v>
      </c>
      <c r="R3252">
        <f t="shared" si="303"/>
        <v>15579.5</v>
      </c>
      <c r="S3252" t="str">
        <f t="shared" si="304"/>
        <v>theater</v>
      </c>
      <c r="T3252" s="3" t="str">
        <f t="shared" si="305"/>
        <v>plays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0"/>
        <v>42176.52275462963</v>
      </c>
      <c r="K3253">
        <v>1432315966</v>
      </c>
      <c r="L3253" s="9">
        <f t="shared" si="3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12">
        <f t="shared" si="302"/>
        <v>111</v>
      </c>
      <c r="R3253">
        <f t="shared" si="303"/>
        <v>13524.5</v>
      </c>
      <c r="S3253" t="str">
        <f t="shared" si="304"/>
        <v>theater</v>
      </c>
      <c r="T3253" s="3" t="str">
        <f t="shared" si="305"/>
        <v>plays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0"/>
        <v>42620.264351851853</v>
      </c>
      <c r="K3254">
        <v>1470655240</v>
      </c>
      <c r="L3254" s="9">
        <f t="shared" si="3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12">
        <f t="shared" si="302"/>
        <v>128</v>
      </c>
      <c r="R3254">
        <f t="shared" si="303"/>
        <v>2268.5</v>
      </c>
      <c r="S3254" t="str">
        <f t="shared" si="304"/>
        <v>theater</v>
      </c>
      <c r="T3254" s="3" t="str">
        <f t="shared" si="305"/>
        <v>plays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0"/>
        <v>42620.947916666664</v>
      </c>
      <c r="K3255">
        <v>1471701028</v>
      </c>
      <c r="L3255" s="9">
        <f t="shared" si="3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12">
        <f t="shared" si="302"/>
        <v>102</v>
      </c>
      <c r="R3255">
        <f t="shared" si="303"/>
        <v>11620.5</v>
      </c>
      <c r="S3255" t="str">
        <f t="shared" si="304"/>
        <v>theater</v>
      </c>
      <c r="T3255" s="3" t="str">
        <f t="shared" si="305"/>
        <v>plays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0"/>
        <v>42088.835752314808</v>
      </c>
      <c r="K3256">
        <v>1424743409</v>
      </c>
      <c r="L3256" s="9">
        <f t="shared" si="3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12">
        <f t="shared" si="302"/>
        <v>101</v>
      </c>
      <c r="R3256">
        <f t="shared" si="303"/>
        <v>16764.25</v>
      </c>
      <c r="S3256" t="str">
        <f t="shared" si="304"/>
        <v>theater</v>
      </c>
      <c r="T3256" s="3" t="str">
        <f t="shared" si="305"/>
        <v>plays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0"/>
        <v>41919.559895833328</v>
      </c>
      <c r="K3257">
        <v>1410114375</v>
      </c>
      <c r="L3257" s="9">
        <f t="shared" si="3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12">
        <f t="shared" si="302"/>
        <v>175</v>
      </c>
      <c r="R3257">
        <f t="shared" si="303"/>
        <v>6844.25</v>
      </c>
      <c r="S3257" t="str">
        <f t="shared" si="304"/>
        <v>theater</v>
      </c>
      <c r="T3257" s="3" t="str">
        <f t="shared" si="305"/>
        <v>plays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0"/>
        <v>42165.957638888889</v>
      </c>
      <c r="K3258">
        <v>1432129577</v>
      </c>
      <c r="L3258" s="9">
        <f t="shared" si="3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12">
        <f t="shared" si="302"/>
        <v>128</v>
      </c>
      <c r="R3258">
        <f t="shared" si="303"/>
        <v>6665.5</v>
      </c>
      <c r="S3258" t="str">
        <f t="shared" si="304"/>
        <v>theater</v>
      </c>
      <c r="T3258" s="3" t="str">
        <f t="shared" si="305"/>
        <v>plays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0"/>
        <v>42788.351296296292</v>
      </c>
      <c r="K3259">
        <v>1485177952</v>
      </c>
      <c r="L3259" s="9">
        <f t="shared" si="3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12">
        <f t="shared" si="302"/>
        <v>106</v>
      </c>
      <c r="R3259">
        <f t="shared" si="303"/>
        <v>7465.9949999999999</v>
      </c>
      <c r="S3259" t="str">
        <f t="shared" si="304"/>
        <v>theater</v>
      </c>
      <c r="T3259" s="3" t="str">
        <f t="shared" si="305"/>
        <v>plays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0"/>
        <v>42012.678946759253</v>
      </c>
      <c r="K3260">
        <v>1418159861</v>
      </c>
      <c r="L3260" s="9">
        <f t="shared" si="3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12">
        <f t="shared" si="302"/>
        <v>105</v>
      </c>
      <c r="R3260">
        <f t="shared" si="303"/>
        <v>4745.4949999999999</v>
      </c>
      <c r="S3260" t="str">
        <f t="shared" si="304"/>
        <v>theater</v>
      </c>
      <c r="T3260" s="3" t="str">
        <f t="shared" si="305"/>
        <v>plays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0"/>
        <v>42643.957638888889</v>
      </c>
      <c r="K3261">
        <v>1472753745</v>
      </c>
      <c r="L3261" s="9">
        <f t="shared" si="3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12">
        <f t="shared" si="302"/>
        <v>106</v>
      </c>
      <c r="R3261">
        <f t="shared" si="303"/>
        <v>15891.8</v>
      </c>
      <c r="S3261" t="str">
        <f t="shared" si="304"/>
        <v>theater</v>
      </c>
      <c r="T3261" s="3" t="str">
        <f t="shared" si="305"/>
        <v>plays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0"/>
        <v>42338.505995370368</v>
      </c>
      <c r="K3262">
        <v>1445875718</v>
      </c>
      <c r="L3262" s="9">
        <f t="shared" si="3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12">
        <f t="shared" si="302"/>
        <v>109</v>
      </c>
      <c r="R3262">
        <f t="shared" si="303"/>
        <v>14940.3</v>
      </c>
      <c r="S3262" t="str">
        <f t="shared" si="304"/>
        <v>theater</v>
      </c>
      <c r="T3262" s="3" t="str">
        <f t="shared" si="305"/>
        <v>plays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0"/>
        <v>42201.517083333332</v>
      </c>
      <c r="K3263">
        <v>1434475476</v>
      </c>
      <c r="L3263" s="9">
        <f t="shared" si="3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12">
        <f t="shared" si="302"/>
        <v>100</v>
      </c>
      <c r="R3263">
        <f t="shared" si="303"/>
        <v>4388.5</v>
      </c>
      <c r="S3263" t="str">
        <f t="shared" si="304"/>
        <v>theater</v>
      </c>
      <c r="T3263" s="3" t="str">
        <f t="shared" si="305"/>
        <v>plays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0"/>
        <v>41994.958333333336</v>
      </c>
      <c r="K3264">
        <v>1416555262</v>
      </c>
      <c r="L3264" s="9">
        <f t="shared" si="3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12">
        <f t="shared" si="302"/>
        <v>103</v>
      </c>
      <c r="R3264">
        <f t="shared" si="303"/>
        <v>7943</v>
      </c>
      <c r="S3264" t="str">
        <f t="shared" si="304"/>
        <v>theater</v>
      </c>
      <c r="T3264" s="3" t="str">
        <f t="shared" si="305"/>
        <v>plays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0"/>
        <v>42307.666666666664</v>
      </c>
      <c r="K3265">
        <v>1444220588</v>
      </c>
      <c r="L3265" s="9">
        <f t="shared" si="3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12">
        <f t="shared" si="302"/>
        <v>112</v>
      </c>
      <c r="R3265">
        <f t="shared" si="303"/>
        <v>7687.58</v>
      </c>
      <c r="S3265" t="str">
        <f t="shared" si="304"/>
        <v>theater</v>
      </c>
      <c r="T3265" s="3" t="str">
        <f t="shared" si="305"/>
        <v>plays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0"/>
        <v>42032.708333333336</v>
      </c>
      <c r="K3266">
        <v>1421089938</v>
      </c>
      <c r="L3266" s="9">
        <f t="shared" si="3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12">
        <f t="shared" si="302"/>
        <v>103</v>
      </c>
      <c r="R3266">
        <f t="shared" si="303"/>
        <v>2689.58</v>
      </c>
      <c r="S3266" t="str">
        <f t="shared" si="304"/>
        <v>theater</v>
      </c>
      <c r="T3266" s="3" t="str">
        <f t="shared" si="305"/>
        <v>plays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6">(I3267/86400)+25569+(-5/24)</f>
        <v>42341.499999999993</v>
      </c>
      <c r="K3267">
        <v>1446570315</v>
      </c>
      <c r="L3267" s="9">
        <f t="shared" ref="L3267:L3330" si="3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12">
        <f t="shared" ref="Q3267:Q3330" si="308">ROUND(E3267/D3267*100,0)</f>
        <v>164</v>
      </c>
      <c r="R3267">
        <f t="shared" ref="R3267:R3330" si="309">AVERAGE(E3266:E3267)</f>
        <v>3501.5</v>
      </c>
      <c r="S3267" t="str">
        <f t="shared" ref="S3267:S3330" si="310">LEFT(P3267,FIND("/",P3267)-1)</f>
        <v>theater</v>
      </c>
      <c r="T3267" s="3" t="str">
        <f t="shared" ref="T3267:T3330" si="311">RIGHT(P3267,LEN(P3267)-FIND("/",P3267))</f>
        <v>plays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6"/>
        <v>42167.666666666664</v>
      </c>
      <c r="K3268">
        <v>1431435122</v>
      </c>
      <c r="L3268" s="9">
        <f t="shared" si="3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12">
        <f t="shared" si="308"/>
        <v>131</v>
      </c>
      <c r="R3268">
        <f t="shared" si="309"/>
        <v>6152.5</v>
      </c>
      <c r="S3268" t="str">
        <f t="shared" si="310"/>
        <v>theater</v>
      </c>
      <c r="T3268" s="3" t="str">
        <f t="shared" si="311"/>
        <v>plays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6"/>
        <v>42202.549305555549</v>
      </c>
      <c r="K3269">
        <v>1434564660</v>
      </c>
      <c r="L3269" s="9">
        <f t="shared" si="3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12">
        <f t="shared" si="308"/>
        <v>102</v>
      </c>
      <c r="R3269">
        <f t="shared" si="309"/>
        <v>11596</v>
      </c>
      <c r="S3269" t="str">
        <f t="shared" si="310"/>
        <v>theater</v>
      </c>
      <c r="T3269" s="3" t="str">
        <f t="shared" si="311"/>
        <v>plays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6"/>
        <v>42606.695925925924</v>
      </c>
      <c r="K3270">
        <v>1470692528</v>
      </c>
      <c r="L3270" s="9">
        <f t="shared" si="3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12">
        <f t="shared" si="308"/>
        <v>128</v>
      </c>
      <c r="R3270">
        <f t="shared" si="309"/>
        <v>8937.5</v>
      </c>
      <c r="S3270" t="str">
        <f t="shared" si="310"/>
        <v>theater</v>
      </c>
      <c r="T3270" s="3" t="str">
        <f t="shared" si="311"/>
        <v>plays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6"/>
        <v>42171.249999999993</v>
      </c>
      <c r="K3271">
        <v>1431509397</v>
      </c>
      <c r="L3271" s="9">
        <f t="shared" si="3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12">
        <f t="shared" si="308"/>
        <v>102</v>
      </c>
      <c r="R3271">
        <f t="shared" si="309"/>
        <v>5340</v>
      </c>
      <c r="S3271" t="str">
        <f t="shared" si="310"/>
        <v>theater</v>
      </c>
      <c r="T3271" s="3" t="str">
        <f t="shared" si="311"/>
        <v>plays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6"/>
        <v>42197.324826388889</v>
      </c>
      <c r="K3272">
        <v>1434113265</v>
      </c>
      <c r="L3272" s="9">
        <f t="shared" si="3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12">
        <f t="shared" si="308"/>
        <v>102</v>
      </c>
      <c r="R3272">
        <f t="shared" si="309"/>
        <v>4975</v>
      </c>
      <c r="S3272" t="str">
        <f t="shared" si="310"/>
        <v>theater</v>
      </c>
      <c r="T3272" s="3" t="str">
        <f t="shared" si="311"/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6"/>
        <v>41945.270543981482</v>
      </c>
      <c r="K3273">
        <v>1412332175</v>
      </c>
      <c r="L3273" s="9">
        <f t="shared" si="3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12">
        <f t="shared" si="308"/>
        <v>130</v>
      </c>
      <c r="R3273">
        <f t="shared" si="309"/>
        <v>1890</v>
      </c>
      <c r="S3273" t="str">
        <f t="shared" si="310"/>
        <v>theater</v>
      </c>
      <c r="T3273" s="3" t="str">
        <f t="shared" si="311"/>
        <v>plays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6"/>
        <v>42314.333437499998</v>
      </c>
      <c r="K3274">
        <v>1444219209</v>
      </c>
      <c r="L3274" s="9">
        <f t="shared" si="3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12">
        <f t="shared" si="308"/>
        <v>154</v>
      </c>
      <c r="R3274">
        <f t="shared" si="309"/>
        <v>8696.5</v>
      </c>
      <c r="S3274" t="str">
        <f t="shared" si="310"/>
        <v>theater</v>
      </c>
      <c r="T3274" s="3" t="str">
        <f t="shared" si="311"/>
        <v>plays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6"/>
        <v>42627.583333333336</v>
      </c>
      <c r="K3275">
        <v>1472498042</v>
      </c>
      <c r="L3275" s="9">
        <f t="shared" si="3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12">
        <f t="shared" si="308"/>
        <v>107</v>
      </c>
      <c r="R3275">
        <f t="shared" si="309"/>
        <v>9869.5</v>
      </c>
      <c r="S3275" t="str">
        <f t="shared" si="310"/>
        <v>theater</v>
      </c>
      <c r="T3275" s="3" t="str">
        <f t="shared" si="311"/>
        <v>plays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6"/>
        <v>42444.666666666664</v>
      </c>
      <c r="K3276">
        <v>1454259272</v>
      </c>
      <c r="L3276" s="9">
        <f t="shared" si="3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12">
        <f t="shared" si="308"/>
        <v>101</v>
      </c>
      <c r="R3276">
        <f t="shared" si="309"/>
        <v>10000.5</v>
      </c>
      <c r="S3276" t="str">
        <f t="shared" si="310"/>
        <v>theater</v>
      </c>
      <c r="T3276" s="3" t="str">
        <f t="shared" si="311"/>
        <v>plays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6"/>
        <v>42043.979166666664</v>
      </c>
      <c r="K3277">
        <v>1421183271</v>
      </c>
      <c r="L3277" s="9">
        <f t="shared" si="3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12">
        <f t="shared" si="308"/>
        <v>100</v>
      </c>
      <c r="R3277">
        <f t="shared" si="309"/>
        <v>8755</v>
      </c>
      <c r="S3277" t="str">
        <f t="shared" si="310"/>
        <v>theater</v>
      </c>
      <c r="T3277" s="3" t="str">
        <f t="shared" si="311"/>
        <v>plays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6"/>
        <v>42460.957638888889</v>
      </c>
      <c r="K3278">
        <v>1456526879</v>
      </c>
      <c r="L3278" s="9">
        <f t="shared" si="3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12">
        <f t="shared" si="308"/>
        <v>117</v>
      </c>
      <c r="R3278">
        <f t="shared" si="309"/>
        <v>3531.5</v>
      </c>
      <c r="S3278" t="str">
        <f t="shared" si="310"/>
        <v>theater</v>
      </c>
      <c r="T3278" s="3" t="str">
        <f t="shared" si="311"/>
        <v>plays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6"/>
        <v>41961.516273148147</v>
      </c>
      <c r="K3279">
        <v>1413735806</v>
      </c>
      <c r="L3279" s="9">
        <f t="shared" si="3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12">
        <f t="shared" si="308"/>
        <v>109</v>
      </c>
      <c r="R3279">
        <f t="shared" si="309"/>
        <v>5344</v>
      </c>
      <c r="S3279" t="str">
        <f t="shared" si="310"/>
        <v>theater</v>
      </c>
      <c r="T3279" s="3" t="str">
        <f t="shared" si="311"/>
        <v>plays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6"/>
        <v>42154.640081018515</v>
      </c>
      <c r="K3280">
        <v>1430425303</v>
      </c>
      <c r="L3280" s="9">
        <f t="shared" si="3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12">
        <f t="shared" si="308"/>
        <v>103</v>
      </c>
      <c r="R3280">
        <f t="shared" si="309"/>
        <v>4007.5</v>
      </c>
      <c r="S3280" t="str">
        <f t="shared" si="310"/>
        <v>theater</v>
      </c>
      <c r="T3280" s="3" t="str">
        <f t="shared" si="311"/>
        <v>plays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6"/>
        <v>42460.852534722224</v>
      </c>
      <c r="K3281">
        <v>1456885659</v>
      </c>
      <c r="L3281" s="9">
        <f t="shared" si="3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12">
        <f t="shared" si="308"/>
        <v>114</v>
      </c>
      <c r="R3281">
        <f t="shared" si="309"/>
        <v>4606.5</v>
      </c>
      <c r="S3281" t="str">
        <f t="shared" si="310"/>
        <v>theater</v>
      </c>
      <c r="T3281" s="3" t="str">
        <f t="shared" si="311"/>
        <v>plays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6"/>
        <v>42155.999999999993</v>
      </c>
      <c r="K3282">
        <v>1430158198</v>
      </c>
      <c r="L3282" s="9">
        <f t="shared" si="3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12">
        <f t="shared" si="308"/>
        <v>103</v>
      </c>
      <c r="R3282">
        <f t="shared" si="309"/>
        <v>4344</v>
      </c>
      <c r="S3282" t="str">
        <f t="shared" si="310"/>
        <v>theater</v>
      </c>
      <c r="T3282" s="3" t="str">
        <f t="shared" si="311"/>
        <v>plays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6"/>
        <v>42248.811400462961</v>
      </c>
      <c r="K3283">
        <v>1438561705</v>
      </c>
      <c r="L3283" s="9">
        <f t="shared" si="3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12">
        <f t="shared" si="308"/>
        <v>122</v>
      </c>
      <c r="R3283">
        <f t="shared" si="309"/>
        <v>4070</v>
      </c>
      <c r="S3283" t="str">
        <f t="shared" si="310"/>
        <v>theater</v>
      </c>
      <c r="T3283" s="3" t="str">
        <f t="shared" si="311"/>
        <v>plays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6"/>
        <v>42488.985972222225</v>
      </c>
      <c r="K3284">
        <v>1458103188</v>
      </c>
      <c r="L3284" s="9">
        <f t="shared" si="3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12">
        <f t="shared" si="308"/>
        <v>103</v>
      </c>
      <c r="R3284">
        <f t="shared" si="309"/>
        <v>18950.25</v>
      </c>
      <c r="S3284" t="str">
        <f t="shared" si="310"/>
        <v>theater</v>
      </c>
      <c r="T3284" s="3" t="str">
        <f t="shared" si="311"/>
        <v>plays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6"/>
        <v>42410.666666666664</v>
      </c>
      <c r="K3285">
        <v>1452448298</v>
      </c>
      <c r="L3285" s="9">
        <f t="shared" si="3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12">
        <f t="shared" si="308"/>
        <v>105</v>
      </c>
      <c r="R3285">
        <f t="shared" si="309"/>
        <v>16329.25</v>
      </c>
      <c r="S3285" t="str">
        <f t="shared" si="310"/>
        <v>theater</v>
      </c>
      <c r="T3285" s="3" t="str">
        <f t="shared" si="311"/>
        <v>plays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6"/>
        <v>42398.040972222218</v>
      </c>
      <c r="K3286">
        <v>1452546853</v>
      </c>
      <c r="L3286" s="9">
        <f t="shared" si="3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12">
        <f t="shared" si="308"/>
        <v>102</v>
      </c>
      <c r="R3286">
        <f t="shared" si="309"/>
        <v>1943</v>
      </c>
      <c r="S3286" t="str">
        <f t="shared" si="310"/>
        <v>theater</v>
      </c>
      <c r="T3286" s="3" t="str">
        <f t="shared" si="311"/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6"/>
        <v>42793.999999999993</v>
      </c>
      <c r="K3287">
        <v>1485556626</v>
      </c>
      <c r="L3287" s="9">
        <f t="shared" si="3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12">
        <f t="shared" si="308"/>
        <v>112</v>
      </c>
      <c r="R3287">
        <f t="shared" si="309"/>
        <v>4326</v>
      </c>
      <c r="S3287" t="str">
        <f t="shared" si="310"/>
        <v>theater</v>
      </c>
      <c r="T3287" s="3" t="str">
        <f t="shared" si="311"/>
        <v>plays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6"/>
        <v>42597.631736111107</v>
      </c>
      <c r="K3288">
        <v>1468699782</v>
      </c>
      <c r="L3288" s="9">
        <f t="shared" si="3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12">
        <f t="shared" si="308"/>
        <v>102</v>
      </c>
      <c r="R3288">
        <f t="shared" si="309"/>
        <v>10434.5</v>
      </c>
      <c r="S3288" t="str">
        <f t="shared" si="310"/>
        <v>theater</v>
      </c>
      <c r="T3288" s="3" t="str">
        <f t="shared" si="311"/>
        <v>plays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6"/>
        <v>42336.541990740741</v>
      </c>
      <c r="K3289">
        <v>1446573628</v>
      </c>
      <c r="L3289" s="9">
        <f t="shared" si="3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12">
        <f t="shared" si="308"/>
        <v>100</v>
      </c>
      <c r="R3289">
        <f t="shared" si="309"/>
        <v>8882.5</v>
      </c>
      <c r="S3289" t="str">
        <f t="shared" si="310"/>
        <v>theater</v>
      </c>
      <c r="T3289" s="3" t="str">
        <f t="shared" si="311"/>
        <v>plays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6"/>
        <v>42541.749999999993</v>
      </c>
      <c r="K3290">
        <v>1463337315</v>
      </c>
      <c r="L3290" s="9">
        <f t="shared" si="3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12">
        <f t="shared" si="308"/>
        <v>100</v>
      </c>
      <c r="R3290">
        <f t="shared" si="309"/>
        <v>6263.2449999999999</v>
      </c>
      <c r="S3290" t="str">
        <f t="shared" si="310"/>
        <v>theater</v>
      </c>
      <c r="T3290" s="3" t="str">
        <f t="shared" si="311"/>
        <v>plays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6"/>
        <v>42786.159745370365</v>
      </c>
      <c r="K3291">
        <v>1485161402</v>
      </c>
      <c r="L3291" s="9">
        <f t="shared" si="3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12">
        <f t="shared" si="308"/>
        <v>133</v>
      </c>
      <c r="R3291">
        <f t="shared" si="309"/>
        <v>5345.85</v>
      </c>
      <c r="S3291" t="str">
        <f t="shared" si="310"/>
        <v>theater</v>
      </c>
      <c r="T3291" s="3" t="str">
        <f t="shared" si="311"/>
        <v>plays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6"/>
        <v>42805.306608796294</v>
      </c>
      <c r="K3292">
        <v>1486642891</v>
      </c>
      <c r="L3292" s="9">
        <f t="shared" si="3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12">
        <f t="shared" si="308"/>
        <v>121</v>
      </c>
      <c r="R3292">
        <f t="shared" si="309"/>
        <v>1544.605</v>
      </c>
      <c r="S3292" t="str">
        <f t="shared" si="310"/>
        <v>theater</v>
      </c>
      <c r="T3292" s="3" t="str">
        <f t="shared" si="311"/>
        <v>plays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6"/>
        <v>42263.957638888889</v>
      </c>
      <c r="K3293">
        <v>1439743900</v>
      </c>
      <c r="L3293" s="9">
        <f t="shared" si="3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12">
        <f t="shared" si="308"/>
        <v>114</v>
      </c>
      <c r="R3293">
        <f t="shared" si="309"/>
        <v>1497</v>
      </c>
      <c r="S3293" t="str">
        <f t="shared" si="310"/>
        <v>theater</v>
      </c>
      <c r="T3293" s="3" t="str">
        <f t="shared" si="311"/>
        <v>plays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6"/>
        <v>42342.603564814817</v>
      </c>
      <c r="K3294">
        <v>1444069748</v>
      </c>
      <c r="L3294" s="9">
        <f t="shared" si="3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12">
        <f t="shared" si="308"/>
        <v>286</v>
      </c>
      <c r="R3294">
        <f t="shared" si="309"/>
        <v>429.5</v>
      </c>
      <c r="S3294" t="str">
        <f t="shared" si="310"/>
        <v>theater</v>
      </c>
      <c r="T3294" s="3" t="str">
        <f t="shared" si="311"/>
        <v>plays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6"/>
        <v>42798.217037037037</v>
      </c>
      <c r="K3295">
        <v>1486030352</v>
      </c>
      <c r="L3295" s="9">
        <f t="shared" si="3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12">
        <f t="shared" si="308"/>
        <v>170</v>
      </c>
      <c r="R3295">
        <f t="shared" si="309"/>
        <v>3979.5</v>
      </c>
      <c r="S3295" t="str">
        <f t="shared" si="310"/>
        <v>theater</v>
      </c>
      <c r="T3295" s="3" t="str">
        <f t="shared" si="311"/>
        <v>plays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6"/>
        <v>42171.33280092592</v>
      </c>
      <c r="K3296">
        <v>1431867554</v>
      </c>
      <c r="L3296" s="9">
        <f t="shared" si="3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12">
        <f t="shared" si="308"/>
        <v>118</v>
      </c>
      <c r="R3296">
        <f t="shared" si="309"/>
        <v>4190</v>
      </c>
      <c r="S3296" t="str">
        <f t="shared" si="310"/>
        <v>theater</v>
      </c>
      <c r="T3296" s="3" t="str">
        <f t="shared" si="311"/>
        <v>plays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6"/>
        <v>42639.234131944446</v>
      </c>
      <c r="K3297">
        <v>1472294229</v>
      </c>
      <c r="L3297" s="9">
        <f t="shared" si="3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12">
        <f t="shared" si="308"/>
        <v>103</v>
      </c>
      <c r="R3297">
        <f t="shared" si="309"/>
        <v>715.005</v>
      </c>
      <c r="S3297" t="str">
        <f t="shared" si="310"/>
        <v>theater</v>
      </c>
      <c r="T3297" s="3" t="str">
        <f t="shared" si="311"/>
        <v>plays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6"/>
        <v>42330.708333333336</v>
      </c>
      <c r="K3298">
        <v>1446401372</v>
      </c>
      <c r="L3298" s="9">
        <f t="shared" si="3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12">
        <f t="shared" si="308"/>
        <v>144</v>
      </c>
      <c r="R3298">
        <f t="shared" si="309"/>
        <v>1440.5050000000001</v>
      </c>
      <c r="S3298" t="str">
        <f t="shared" si="310"/>
        <v>theater</v>
      </c>
      <c r="T3298" s="3" t="str">
        <f t="shared" si="311"/>
        <v>plays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6"/>
        <v>42212.749305555553</v>
      </c>
      <c r="K3299">
        <v>1436380256</v>
      </c>
      <c r="L3299" s="9">
        <f t="shared" si="3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12">
        <f t="shared" si="308"/>
        <v>100</v>
      </c>
      <c r="R3299">
        <f t="shared" si="309"/>
        <v>3832.5</v>
      </c>
      <c r="S3299" t="str">
        <f t="shared" si="310"/>
        <v>theater</v>
      </c>
      <c r="T3299" s="3" t="str">
        <f t="shared" si="311"/>
        <v>plays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6"/>
        <v>42259.791666666664</v>
      </c>
      <c r="K3300">
        <v>1440370768</v>
      </c>
      <c r="L3300" s="9">
        <f t="shared" si="3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12">
        <f t="shared" si="308"/>
        <v>102</v>
      </c>
      <c r="R3300">
        <f t="shared" si="309"/>
        <v>7838.5</v>
      </c>
      <c r="S3300" t="str">
        <f t="shared" si="310"/>
        <v>theater</v>
      </c>
      <c r="T3300" s="3" t="str">
        <f t="shared" si="311"/>
        <v>plays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6"/>
        <v>42291.709062499998</v>
      </c>
      <c r="K3301">
        <v>1442268063</v>
      </c>
      <c r="L3301" s="9">
        <f t="shared" si="3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12">
        <f t="shared" si="308"/>
        <v>116</v>
      </c>
      <c r="R3301">
        <f t="shared" si="309"/>
        <v>6829.5</v>
      </c>
      <c r="S3301" t="str">
        <f t="shared" si="310"/>
        <v>theater</v>
      </c>
      <c r="T3301" s="3" t="str">
        <f t="shared" si="311"/>
        <v>plays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6"/>
        <v>42123.535439814812</v>
      </c>
      <c r="K3302">
        <v>1428515462</v>
      </c>
      <c r="L3302" s="9">
        <f t="shared" si="3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12">
        <f t="shared" si="308"/>
        <v>136</v>
      </c>
      <c r="R3302">
        <f t="shared" si="309"/>
        <v>3785.5</v>
      </c>
      <c r="S3302" t="str">
        <f t="shared" si="310"/>
        <v>theater</v>
      </c>
      <c r="T3302" s="3" t="str">
        <f t="shared" si="311"/>
        <v>plays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6"/>
        <v>42583.082638888889</v>
      </c>
      <c r="K3303">
        <v>1466185176</v>
      </c>
      <c r="L3303" s="9">
        <f t="shared" si="3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12">
        <f t="shared" si="308"/>
        <v>133</v>
      </c>
      <c r="R3303">
        <f t="shared" si="309"/>
        <v>4044.5</v>
      </c>
      <c r="S3303" t="str">
        <f t="shared" si="310"/>
        <v>theater</v>
      </c>
      <c r="T3303" s="3" t="str">
        <f t="shared" si="311"/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6"/>
        <v>42711.143240740734</v>
      </c>
      <c r="K3304">
        <v>1478507176</v>
      </c>
      <c r="L3304" s="9">
        <f t="shared" si="3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12">
        <f t="shared" si="308"/>
        <v>103</v>
      </c>
      <c r="R3304">
        <f t="shared" si="309"/>
        <v>6344.5</v>
      </c>
      <c r="S3304" t="str">
        <f t="shared" si="310"/>
        <v>theater</v>
      </c>
      <c r="T3304" s="3" t="str">
        <f t="shared" si="311"/>
        <v>plays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6"/>
        <v>42091.401435185187</v>
      </c>
      <c r="K3305">
        <v>1424533084</v>
      </c>
      <c r="L3305" s="9">
        <f t="shared" si="3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12">
        <f t="shared" si="308"/>
        <v>116</v>
      </c>
      <c r="R3305">
        <f t="shared" si="309"/>
        <v>5385.5</v>
      </c>
      <c r="S3305" t="str">
        <f t="shared" si="310"/>
        <v>theater</v>
      </c>
      <c r="T3305" s="3" t="str">
        <f t="shared" si="311"/>
        <v>plays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6"/>
        <v>42726.41611111111</v>
      </c>
      <c r="K3306">
        <v>1479826752</v>
      </c>
      <c r="L3306" s="9">
        <f t="shared" si="3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12">
        <f t="shared" si="308"/>
        <v>105</v>
      </c>
      <c r="R3306">
        <f t="shared" si="309"/>
        <v>8881.75</v>
      </c>
      <c r="S3306" t="str">
        <f t="shared" si="310"/>
        <v>theater</v>
      </c>
      <c r="T3306" s="3" t="str">
        <f t="shared" si="311"/>
        <v>plays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6"/>
        <v>42216.647546296292</v>
      </c>
      <c r="K3307">
        <v>1435782748</v>
      </c>
      <c r="L3307" s="9">
        <f t="shared" si="3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12">
        <f t="shared" si="308"/>
        <v>102</v>
      </c>
      <c r="R3307">
        <f t="shared" si="309"/>
        <v>9879.25</v>
      </c>
      <c r="S3307" t="str">
        <f t="shared" si="310"/>
        <v>theater</v>
      </c>
      <c r="T3307" s="3" t="str">
        <f t="shared" si="311"/>
        <v>plays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6"/>
        <v>42530.916666666664</v>
      </c>
      <c r="K3308">
        <v>1462252542</v>
      </c>
      <c r="L3308" s="9">
        <f t="shared" si="3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12">
        <f t="shared" si="308"/>
        <v>175</v>
      </c>
      <c r="R3308">
        <f t="shared" si="309"/>
        <v>3355.5</v>
      </c>
      <c r="S3308" t="str">
        <f t="shared" si="310"/>
        <v>theater</v>
      </c>
      <c r="T3308" s="3" t="str">
        <f t="shared" si="311"/>
        <v>plays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6"/>
        <v>42504.848831018513</v>
      </c>
      <c r="K3309">
        <v>1460683339</v>
      </c>
      <c r="L3309" s="9">
        <f t="shared" si="3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12">
        <f t="shared" si="308"/>
        <v>107</v>
      </c>
      <c r="R3309">
        <f t="shared" si="309"/>
        <v>1848.4</v>
      </c>
      <c r="S3309" t="str">
        <f t="shared" si="310"/>
        <v>theater</v>
      </c>
      <c r="T3309" s="3" t="str">
        <f t="shared" si="311"/>
        <v>plays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6"/>
        <v>42473.668576388889</v>
      </c>
      <c r="K3310">
        <v>1458766965</v>
      </c>
      <c r="L3310" s="9">
        <f t="shared" si="3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12">
        <f t="shared" si="308"/>
        <v>122</v>
      </c>
      <c r="R3310">
        <f t="shared" si="309"/>
        <v>2673.4</v>
      </c>
      <c r="S3310" t="str">
        <f t="shared" si="310"/>
        <v>theater</v>
      </c>
      <c r="T3310" s="3" t="str">
        <f t="shared" si="311"/>
        <v>plays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6"/>
        <v>42659.441874999997</v>
      </c>
      <c r="K3311">
        <v>1473953778</v>
      </c>
      <c r="L3311" s="9">
        <f t="shared" si="3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12">
        <f t="shared" si="308"/>
        <v>159</v>
      </c>
      <c r="R3311">
        <f t="shared" si="309"/>
        <v>2419</v>
      </c>
      <c r="S3311" t="str">
        <f t="shared" si="310"/>
        <v>theater</v>
      </c>
      <c r="T3311" s="3" t="str">
        <f t="shared" si="311"/>
        <v>plays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6"/>
        <v>42283.720196759255</v>
      </c>
      <c r="K3312">
        <v>1441577825</v>
      </c>
      <c r="L3312" s="9">
        <f t="shared" si="3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12">
        <f t="shared" si="308"/>
        <v>100</v>
      </c>
      <c r="R3312">
        <f t="shared" si="309"/>
        <v>3531.5</v>
      </c>
      <c r="S3312" t="str">
        <f t="shared" si="310"/>
        <v>theater</v>
      </c>
      <c r="T3312" s="3" t="str">
        <f t="shared" si="311"/>
        <v>plays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6"/>
        <v>42294.083449074074</v>
      </c>
      <c r="K3313">
        <v>1442473210</v>
      </c>
      <c r="L3313" s="9">
        <f t="shared" si="3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12">
        <f t="shared" si="308"/>
        <v>110</v>
      </c>
      <c r="R3313">
        <f t="shared" si="309"/>
        <v>4625.5</v>
      </c>
      <c r="S3313" t="str">
        <f t="shared" si="310"/>
        <v>theater</v>
      </c>
      <c r="T3313" s="3" t="str">
        <f t="shared" si="311"/>
        <v>plays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6"/>
        <v>42685.708333333336</v>
      </c>
      <c r="K3314">
        <v>1477077946</v>
      </c>
      <c r="L3314" s="9">
        <f t="shared" si="3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12">
        <f t="shared" si="308"/>
        <v>100</v>
      </c>
      <c r="R3314">
        <f t="shared" si="309"/>
        <v>2623.5</v>
      </c>
      <c r="S3314" t="str">
        <f t="shared" si="310"/>
        <v>theater</v>
      </c>
      <c r="T3314" s="3" t="str">
        <f t="shared" si="311"/>
        <v>plays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6"/>
        <v>42395.833333333336</v>
      </c>
      <c r="K3315">
        <v>1452664317</v>
      </c>
      <c r="L3315" s="9">
        <f t="shared" si="3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12">
        <f t="shared" si="308"/>
        <v>116</v>
      </c>
      <c r="R3315">
        <f t="shared" si="309"/>
        <v>2411</v>
      </c>
      <c r="S3315" t="str">
        <f t="shared" si="310"/>
        <v>theater</v>
      </c>
      <c r="T3315" s="3" t="str">
        <f t="shared" si="311"/>
        <v>plays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6"/>
        <v>42132.628472222219</v>
      </c>
      <c r="K3316">
        <v>1428733511</v>
      </c>
      <c r="L3316" s="9">
        <f t="shared" si="3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12">
        <f t="shared" si="308"/>
        <v>211</v>
      </c>
      <c r="R3316">
        <f t="shared" si="309"/>
        <v>2003.5</v>
      </c>
      <c r="S3316" t="str">
        <f t="shared" si="310"/>
        <v>theater</v>
      </c>
      <c r="T3316" s="3" t="str">
        <f t="shared" si="311"/>
        <v>plays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6"/>
        <v>42496.09538194444</v>
      </c>
      <c r="K3317">
        <v>1459927041</v>
      </c>
      <c r="L3317" s="9">
        <f t="shared" si="3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12">
        <f t="shared" si="308"/>
        <v>110</v>
      </c>
      <c r="R3317">
        <f t="shared" si="309"/>
        <v>3043</v>
      </c>
      <c r="S3317" t="str">
        <f t="shared" si="310"/>
        <v>theater</v>
      </c>
      <c r="T3317" s="3" t="str">
        <f t="shared" si="311"/>
        <v>plays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6"/>
        <v>41859.370833333327</v>
      </c>
      <c r="K3318">
        <v>1404680075</v>
      </c>
      <c r="L3318" s="9">
        <f t="shared" si="3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12">
        <f t="shared" si="308"/>
        <v>100</v>
      </c>
      <c r="R3318">
        <f t="shared" si="309"/>
        <v>8073.59</v>
      </c>
      <c r="S3318" t="str">
        <f t="shared" si="310"/>
        <v>theater</v>
      </c>
      <c r="T3318" s="3" t="str">
        <f t="shared" si="311"/>
        <v>plays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6"/>
        <v>42528.831296296295</v>
      </c>
      <c r="K3319">
        <v>1462755424</v>
      </c>
      <c r="L3319" s="9">
        <f t="shared" si="3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12">
        <f t="shared" si="308"/>
        <v>106</v>
      </c>
      <c r="R3319">
        <f t="shared" si="309"/>
        <v>6431.09</v>
      </c>
      <c r="S3319" t="str">
        <f t="shared" si="310"/>
        <v>theater</v>
      </c>
      <c r="T3319" s="3" t="str">
        <f t="shared" si="311"/>
        <v>plays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6"/>
        <v>42470.895833333336</v>
      </c>
      <c r="K3320">
        <v>1456902893</v>
      </c>
      <c r="L3320" s="9">
        <f t="shared" si="3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12">
        <f t="shared" si="308"/>
        <v>126</v>
      </c>
      <c r="R3320">
        <f t="shared" si="309"/>
        <v>1813.5</v>
      </c>
      <c r="S3320" t="str">
        <f t="shared" si="310"/>
        <v>theater</v>
      </c>
      <c r="T3320" s="3" t="str">
        <f t="shared" si="311"/>
        <v>plays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6"/>
        <v>42035.377152777779</v>
      </c>
      <c r="K3321">
        <v>1418824986</v>
      </c>
      <c r="L3321" s="9">
        <f t="shared" si="3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12">
        <f t="shared" si="308"/>
        <v>108</v>
      </c>
      <c r="R3321">
        <f t="shared" si="309"/>
        <v>1526</v>
      </c>
      <c r="S3321" t="str">
        <f t="shared" si="310"/>
        <v>theater</v>
      </c>
      <c r="T3321" s="3" t="str">
        <f t="shared" si="311"/>
        <v>plays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6"/>
        <v>42542.837465277778</v>
      </c>
      <c r="K3322">
        <v>1463965557</v>
      </c>
      <c r="L3322" s="9">
        <f t="shared" si="3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12">
        <f t="shared" si="308"/>
        <v>101</v>
      </c>
      <c r="R3322">
        <f t="shared" si="309"/>
        <v>1532.5</v>
      </c>
      <c r="S3322" t="str">
        <f t="shared" si="310"/>
        <v>theater</v>
      </c>
      <c r="T3322" s="3" t="str">
        <f t="shared" si="311"/>
        <v>plays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6"/>
        <v>41927.957638888889</v>
      </c>
      <c r="K3323">
        <v>1412216665</v>
      </c>
      <c r="L3323" s="9">
        <f t="shared" si="3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12">
        <f t="shared" si="308"/>
        <v>107</v>
      </c>
      <c r="R3323">
        <f t="shared" si="309"/>
        <v>1531</v>
      </c>
      <c r="S3323" t="str">
        <f t="shared" si="310"/>
        <v>theater</v>
      </c>
      <c r="T3323" s="3" t="str">
        <f t="shared" si="311"/>
        <v>plays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6"/>
        <v>42542.954861111109</v>
      </c>
      <c r="K3324">
        <v>1464653696</v>
      </c>
      <c r="L3324" s="9">
        <f t="shared" si="3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12">
        <f t="shared" si="308"/>
        <v>102</v>
      </c>
      <c r="R3324">
        <f t="shared" si="309"/>
        <v>1943.5</v>
      </c>
      <c r="S3324" t="str">
        <f t="shared" si="310"/>
        <v>theater</v>
      </c>
      <c r="T3324" s="3" t="str">
        <f t="shared" si="311"/>
        <v>plays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6"/>
        <v>42638.157499999994</v>
      </c>
      <c r="K3325">
        <v>1472201208</v>
      </c>
      <c r="L3325" s="9">
        <f t="shared" si="3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12">
        <f t="shared" si="308"/>
        <v>126</v>
      </c>
      <c r="R3325">
        <f t="shared" si="309"/>
        <v>2304.5</v>
      </c>
      <c r="S3325" t="str">
        <f t="shared" si="310"/>
        <v>theater</v>
      </c>
      <c r="T3325" s="3" t="str">
        <f t="shared" si="311"/>
        <v>plays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6"/>
        <v>42526.374884259254</v>
      </c>
      <c r="K3326">
        <v>1463925590</v>
      </c>
      <c r="L3326" s="9">
        <f t="shared" si="3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12">
        <f t="shared" si="308"/>
        <v>102</v>
      </c>
      <c r="R3326">
        <f t="shared" si="309"/>
        <v>1392</v>
      </c>
      <c r="S3326" t="str">
        <f t="shared" si="310"/>
        <v>theater</v>
      </c>
      <c r="T3326" s="3" t="str">
        <f t="shared" si="311"/>
        <v>plays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6"/>
        <v>42099.535613425927</v>
      </c>
      <c r="K3327">
        <v>1425235877</v>
      </c>
      <c r="L3327" s="9">
        <f t="shared" si="3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12">
        <f t="shared" si="308"/>
        <v>113</v>
      </c>
      <c r="R3327">
        <f t="shared" si="309"/>
        <v>987.5</v>
      </c>
      <c r="S3327" t="str">
        <f t="shared" si="310"/>
        <v>theater</v>
      </c>
      <c r="T3327" s="3" t="str">
        <f t="shared" si="311"/>
        <v>plays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6"/>
        <v>42071.464178240734</v>
      </c>
      <c r="K3328">
        <v>1423242505</v>
      </c>
      <c r="L3328" s="9">
        <f t="shared" si="3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12">
        <f t="shared" si="308"/>
        <v>101</v>
      </c>
      <c r="R3328">
        <f t="shared" si="309"/>
        <v>4280</v>
      </c>
      <c r="S3328" t="str">
        <f t="shared" si="310"/>
        <v>theater</v>
      </c>
      <c r="T3328" s="3" t="str">
        <f t="shared" si="311"/>
        <v>plays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6"/>
        <v>42498.166273148141</v>
      </c>
      <c r="K3329">
        <v>1460105966</v>
      </c>
      <c r="L3329" s="9">
        <f t="shared" si="3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12">
        <f t="shared" si="308"/>
        <v>101</v>
      </c>
      <c r="R3329">
        <f t="shared" si="309"/>
        <v>4460</v>
      </c>
      <c r="S3329" t="str">
        <f t="shared" si="310"/>
        <v>theater</v>
      </c>
      <c r="T3329" s="3" t="str">
        <f t="shared" si="311"/>
        <v>plays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6"/>
        <v>41824.833333333328</v>
      </c>
      <c r="K3330">
        <v>1404308883</v>
      </c>
      <c r="L3330" s="9">
        <f t="shared" si="3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12">
        <f t="shared" si="308"/>
        <v>146</v>
      </c>
      <c r="R3330">
        <f t="shared" si="309"/>
        <v>1722.5</v>
      </c>
      <c r="S3330" t="str">
        <f t="shared" si="310"/>
        <v>theater</v>
      </c>
      <c r="T3330" s="3" t="str">
        <f t="shared" si="311"/>
        <v>plays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2">(I3331/86400)+25569+(-5/24)</f>
        <v>41847.75</v>
      </c>
      <c r="K3331">
        <v>1405583108</v>
      </c>
      <c r="L3331" s="9">
        <f t="shared" ref="L3331:L3394" si="313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12">
        <f t="shared" ref="Q3331:Q3394" si="314">ROUND(E3331/D3331*100,0)</f>
        <v>117</v>
      </c>
      <c r="R3331">
        <f t="shared" ref="R3331:R3394" si="315">AVERAGE(E3330:E3331)</f>
        <v>1901.5</v>
      </c>
      <c r="S3331" t="str">
        <f t="shared" ref="S3331:S3394" si="316">LEFT(P3331,FIND("/",P3331)-1)</f>
        <v>theater</v>
      </c>
      <c r="T3331" s="3" t="str">
        <f t="shared" ref="T3331:T3394" si="317">RIGHT(P3331,LEN(P3331)-FIND("/",P3331))</f>
        <v>plays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2"/>
        <v>42095.637361111112</v>
      </c>
      <c r="K3332">
        <v>1425331068</v>
      </c>
      <c r="L3332" s="9">
        <f t="shared" si="31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12">
        <f t="shared" si="314"/>
        <v>106</v>
      </c>
      <c r="R3332">
        <f t="shared" si="315"/>
        <v>1381</v>
      </c>
      <c r="S3332" t="str">
        <f t="shared" si="316"/>
        <v>theater</v>
      </c>
      <c r="T3332" s="3" t="str">
        <f t="shared" si="317"/>
        <v>plays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2"/>
        <v>42283.48942129629</v>
      </c>
      <c r="K3333">
        <v>1441125886</v>
      </c>
      <c r="L3333" s="9">
        <f t="shared" si="31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12">
        <f t="shared" si="314"/>
        <v>105</v>
      </c>
      <c r="R3333">
        <f t="shared" si="315"/>
        <v>3410</v>
      </c>
      <c r="S3333" t="str">
        <f t="shared" si="316"/>
        <v>theater</v>
      </c>
      <c r="T3333" s="3" t="str">
        <f t="shared" si="317"/>
        <v>plays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2"/>
        <v>41839.651967592588</v>
      </c>
      <c r="K3334">
        <v>1403210330</v>
      </c>
      <c r="L3334" s="9">
        <f t="shared" si="31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12">
        <f t="shared" si="314"/>
        <v>100</v>
      </c>
      <c r="R3334">
        <f t="shared" si="315"/>
        <v>5613</v>
      </c>
      <c r="S3334" t="str">
        <f t="shared" si="316"/>
        <v>theater</v>
      </c>
      <c r="T3334" s="3" t="str">
        <f t="shared" si="317"/>
        <v>plays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2"/>
        <v>42170.468518518515</v>
      </c>
      <c r="K3335">
        <v>1432484080</v>
      </c>
      <c r="L3335" s="9">
        <f t="shared" si="31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12">
        <f t="shared" si="314"/>
        <v>105</v>
      </c>
      <c r="R3335">
        <f t="shared" si="315"/>
        <v>4830</v>
      </c>
      <c r="S3335" t="str">
        <f t="shared" si="316"/>
        <v>theater</v>
      </c>
      <c r="T3335" s="3" t="str">
        <f t="shared" si="317"/>
        <v>plays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2"/>
        <v>42215.312754629624</v>
      </c>
      <c r="K3336">
        <v>1435667422</v>
      </c>
      <c r="L3336" s="9">
        <f t="shared" si="31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12">
        <f t="shared" si="314"/>
        <v>139</v>
      </c>
      <c r="R3336">
        <f t="shared" si="315"/>
        <v>4513</v>
      </c>
      <c r="S3336" t="str">
        <f t="shared" si="316"/>
        <v>theater</v>
      </c>
      <c r="T3336" s="3" t="str">
        <f t="shared" si="317"/>
        <v>plays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2"/>
        <v>41854.75</v>
      </c>
      <c r="K3337">
        <v>1404749446</v>
      </c>
      <c r="L3337" s="9">
        <f t="shared" si="31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12">
        <f t="shared" si="314"/>
        <v>100</v>
      </c>
      <c r="R3337">
        <f t="shared" si="315"/>
        <v>5191</v>
      </c>
      <c r="S3337" t="str">
        <f t="shared" si="316"/>
        <v>theater</v>
      </c>
      <c r="T3337" s="3" t="str">
        <f t="shared" si="317"/>
        <v>plays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2"/>
        <v>42465.148680555554</v>
      </c>
      <c r="K3338">
        <v>1457429646</v>
      </c>
      <c r="L3338" s="9">
        <f t="shared" si="313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12">
        <f t="shared" si="314"/>
        <v>100</v>
      </c>
      <c r="R3338">
        <f t="shared" si="315"/>
        <v>2633</v>
      </c>
      <c r="S3338" t="str">
        <f t="shared" si="316"/>
        <v>theater</v>
      </c>
      <c r="T3338" s="3" t="str">
        <f t="shared" si="317"/>
        <v>plays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2"/>
        <v>41922.666666666664</v>
      </c>
      <c r="K3339">
        <v>1411109167</v>
      </c>
      <c r="L3339" s="9">
        <f t="shared" si="31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12">
        <f t="shared" si="314"/>
        <v>110</v>
      </c>
      <c r="R3339">
        <f t="shared" si="315"/>
        <v>1502.5</v>
      </c>
      <c r="S3339" t="str">
        <f t="shared" si="316"/>
        <v>theater</v>
      </c>
      <c r="T3339" s="3" t="str">
        <f t="shared" si="317"/>
        <v>plays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2"/>
        <v>42790.366666666661</v>
      </c>
      <c r="K3340">
        <v>1486129680</v>
      </c>
      <c r="L3340" s="9">
        <f t="shared" si="31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12">
        <f t="shared" si="314"/>
        <v>102</v>
      </c>
      <c r="R3340">
        <f t="shared" si="315"/>
        <v>9041</v>
      </c>
      <c r="S3340" t="str">
        <f t="shared" si="316"/>
        <v>theater</v>
      </c>
      <c r="T3340" s="3" t="str">
        <f t="shared" si="317"/>
        <v>plays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2"/>
        <v>42579.457384259258</v>
      </c>
      <c r="K3341">
        <v>1467129518</v>
      </c>
      <c r="L3341" s="9">
        <f t="shared" si="31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12">
        <f t="shared" si="314"/>
        <v>104</v>
      </c>
      <c r="R3341">
        <f t="shared" si="315"/>
        <v>11837.5</v>
      </c>
      <c r="S3341" t="str">
        <f t="shared" si="316"/>
        <v>theater</v>
      </c>
      <c r="T3341" s="3" t="str">
        <f t="shared" si="317"/>
        <v>plays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2"/>
        <v>42710.765671296293</v>
      </c>
      <c r="K3342">
        <v>1478906554</v>
      </c>
      <c r="L3342" s="9">
        <f t="shared" si="31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12">
        <f t="shared" si="314"/>
        <v>138</v>
      </c>
      <c r="R3342">
        <f t="shared" si="315"/>
        <v>6246.5</v>
      </c>
      <c r="S3342" t="str">
        <f t="shared" si="316"/>
        <v>theater</v>
      </c>
      <c r="T3342" s="3" t="str">
        <f t="shared" si="317"/>
        <v>plays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2"/>
        <v>42533.499999999993</v>
      </c>
      <c r="K3343">
        <v>1463771421</v>
      </c>
      <c r="L3343" s="9">
        <f t="shared" si="31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12">
        <f t="shared" si="314"/>
        <v>100</v>
      </c>
      <c r="R3343">
        <f t="shared" si="315"/>
        <v>3747.5</v>
      </c>
      <c r="S3343" t="str">
        <f t="shared" si="316"/>
        <v>theater</v>
      </c>
      <c r="T3343" s="3" t="str">
        <f t="shared" si="317"/>
        <v>plays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2"/>
        <v>42094.999305555553</v>
      </c>
      <c r="K3344">
        <v>1425020810</v>
      </c>
      <c r="L3344" s="9">
        <f t="shared" si="313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12">
        <f t="shared" si="314"/>
        <v>102</v>
      </c>
      <c r="R3344">
        <f t="shared" si="315"/>
        <v>4725</v>
      </c>
      <c r="S3344" t="str">
        <f t="shared" si="316"/>
        <v>theater</v>
      </c>
      <c r="T3344" s="3" t="str">
        <f t="shared" si="317"/>
        <v>plays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2"/>
        <v>42473.345833333333</v>
      </c>
      <c r="K3345">
        <v>1458770384</v>
      </c>
      <c r="L3345" s="9">
        <f t="shared" si="31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12">
        <f t="shared" si="314"/>
        <v>171</v>
      </c>
      <c r="R3345">
        <f t="shared" si="315"/>
        <v>3650</v>
      </c>
      <c r="S3345" t="str">
        <f t="shared" si="316"/>
        <v>theater</v>
      </c>
      <c r="T3345" s="3" t="str">
        <f t="shared" si="317"/>
        <v>plays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2"/>
        <v>41880.991817129623</v>
      </c>
      <c r="K3346">
        <v>1406782093</v>
      </c>
      <c r="L3346" s="9">
        <f t="shared" si="31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12">
        <f t="shared" si="314"/>
        <v>101</v>
      </c>
      <c r="R3346">
        <f t="shared" si="315"/>
        <v>2882.5</v>
      </c>
      <c r="S3346" t="str">
        <f t="shared" si="316"/>
        <v>theater</v>
      </c>
      <c r="T3346" s="3" t="str">
        <f t="shared" si="317"/>
        <v>plays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2"/>
        <v>42111.817361111105</v>
      </c>
      <c r="K3347">
        <v>1424226768</v>
      </c>
      <c r="L3347" s="9">
        <f t="shared" si="31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12">
        <f t="shared" si="314"/>
        <v>130</v>
      </c>
      <c r="R3347">
        <f t="shared" si="315"/>
        <v>2607.5</v>
      </c>
      <c r="S3347" t="str">
        <f t="shared" si="316"/>
        <v>theater</v>
      </c>
      <c r="T3347" s="3" t="str">
        <f t="shared" si="317"/>
        <v>plays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2"/>
        <v>42060.816087962965</v>
      </c>
      <c r="K3348">
        <v>1424306110</v>
      </c>
      <c r="L3348" s="9">
        <f t="shared" si="31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12">
        <f t="shared" si="314"/>
        <v>110</v>
      </c>
      <c r="R3348">
        <f t="shared" si="315"/>
        <v>1150</v>
      </c>
      <c r="S3348" t="str">
        <f t="shared" si="316"/>
        <v>theater</v>
      </c>
      <c r="T3348" s="3" t="str">
        <f t="shared" si="317"/>
        <v>plays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2"/>
        <v>42498.666666666664</v>
      </c>
      <c r="K3349">
        <v>1461503654</v>
      </c>
      <c r="L3349" s="9">
        <f t="shared" si="31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12">
        <f t="shared" si="314"/>
        <v>119</v>
      </c>
      <c r="R3349">
        <f t="shared" si="315"/>
        <v>2019.5</v>
      </c>
      <c r="S3349" t="str">
        <f t="shared" si="316"/>
        <v>theater</v>
      </c>
      <c r="T3349" s="3" t="str">
        <f t="shared" si="317"/>
        <v>plays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2"/>
        <v>42489.957638888889</v>
      </c>
      <c r="K3350">
        <v>1459949080</v>
      </c>
      <c r="L3350" s="9">
        <f t="shared" si="31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12">
        <f t="shared" si="314"/>
        <v>100</v>
      </c>
      <c r="R3350">
        <f t="shared" si="315"/>
        <v>3952.5</v>
      </c>
      <c r="S3350" t="str">
        <f t="shared" si="316"/>
        <v>theater</v>
      </c>
      <c r="T3350" s="3" t="str">
        <f t="shared" si="317"/>
        <v>plays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2"/>
        <v>42534.499999999993</v>
      </c>
      <c r="K3351">
        <v>1463971172</v>
      </c>
      <c r="L3351" s="9">
        <f t="shared" si="31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12">
        <f t="shared" si="314"/>
        <v>153</v>
      </c>
      <c r="R3351">
        <f t="shared" si="315"/>
        <v>3525</v>
      </c>
      <c r="S3351" t="str">
        <f t="shared" si="316"/>
        <v>theater</v>
      </c>
      <c r="T3351" s="3" t="str">
        <f t="shared" si="317"/>
        <v>plays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2"/>
        <v>42337.749999999993</v>
      </c>
      <c r="K3352">
        <v>1445791811</v>
      </c>
      <c r="L3352" s="9">
        <f t="shared" si="31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12">
        <f t="shared" si="314"/>
        <v>104</v>
      </c>
      <c r="R3352">
        <f t="shared" si="315"/>
        <v>2594.5</v>
      </c>
      <c r="S3352" t="str">
        <f t="shared" si="316"/>
        <v>theater</v>
      </c>
      <c r="T3352" s="3" t="str">
        <f t="shared" si="317"/>
        <v>plays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2"/>
        <v>41843.25</v>
      </c>
      <c r="K3353">
        <v>1402910965</v>
      </c>
      <c r="L3353" s="9">
        <f t="shared" si="31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12">
        <f t="shared" si="314"/>
        <v>101</v>
      </c>
      <c r="R3353">
        <f t="shared" si="315"/>
        <v>4355</v>
      </c>
      <c r="S3353" t="str">
        <f t="shared" si="316"/>
        <v>theater</v>
      </c>
      <c r="T3353" s="3" t="str">
        <f t="shared" si="317"/>
        <v>plays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2"/>
        <v>42552.749999999993</v>
      </c>
      <c r="K3354">
        <v>1462492178</v>
      </c>
      <c r="L3354" s="9">
        <f t="shared" si="31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12">
        <f t="shared" si="314"/>
        <v>108</v>
      </c>
      <c r="R3354">
        <f t="shared" si="315"/>
        <v>5215.5</v>
      </c>
      <c r="S3354" t="str">
        <f t="shared" si="316"/>
        <v>theater</v>
      </c>
      <c r="T3354" s="3" t="str">
        <f t="shared" si="317"/>
        <v>plays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2"/>
        <v>42492.749999999993</v>
      </c>
      <c r="K3355">
        <v>1461061350</v>
      </c>
      <c r="L3355" s="9">
        <f t="shared" si="31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12">
        <f t="shared" si="314"/>
        <v>315</v>
      </c>
      <c r="R3355">
        <f t="shared" si="315"/>
        <v>3475.5</v>
      </c>
      <c r="S3355" t="str">
        <f t="shared" si="316"/>
        <v>theater</v>
      </c>
      <c r="T3355" s="3" t="str">
        <f t="shared" si="317"/>
        <v>plays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2"/>
        <v>42305.959027777775</v>
      </c>
      <c r="K3356">
        <v>1443029206</v>
      </c>
      <c r="L3356" s="9">
        <f t="shared" si="31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12">
        <f t="shared" si="314"/>
        <v>102</v>
      </c>
      <c r="R3356">
        <f t="shared" si="315"/>
        <v>2316.5</v>
      </c>
      <c r="S3356" t="str">
        <f t="shared" si="316"/>
        <v>theater</v>
      </c>
      <c r="T3356" s="3" t="str">
        <f t="shared" si="317"/>
        <v>plays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2"/>
        <v>42500.261805555558</v>
      </c>
      <c r="K3357">
        <v>1461941527</v>
      </c>
      <c r="L3357" s="9">
        <f t="shared" si="31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12">
        <f t="shared" si="314"/>
        <v>126</v>
      </c>
      <c r="R3357">
        <f t="shared" si="315"/>
        <v>2634</v>
      </c>
      <c r="S3357" t="str">
        <f t="shared" si="316"/>
        <v>theater</v>
      </c>
      <c r="T3357" s="3" t="str">
        <f t="shared" si="317"/>
        <v>plays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2"/>
        <v>42566.607314814813</v>
      </c>
      <c r="K3358">
        <v>1466019272</v>
      </c>
      <c r="L3358" s="9">
        <f t="shared" si="31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12">
        <f t="shared" si="314"/>
        <v>101</v>
      </c>
      <c r="R3358">
        <f t="shared" si="315"/>
        <v>1865.5</v>
      </c>
      <c r="S3358" t="str">
        <f t="shared" si="316"/>
        <v>theater</v>
      </c>
      <c r="T3358" s="3" t="str">
        <f t="shared" si="317"/>
        <v>plays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2"/>
        <v>41852.209606481476</v>
      </c>
      <c r="K3359">
        <v>1404295310</v>
      </c>
      <c r="L3359" s="9">
        <f t="shared" si="31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12">
        <f t="shared" si="314"/>
        <v>101</v>
      </c>
      <c r="R3359">
        <f t="shared" si="315"/>
        <v>1770.5</v>
      </c>
      <c r="S3359" t="str">
        <f t="shared" si="316"/>
        <v>theater</v>
      </c>
      <c r="T3359" s="3" t="str">
        <f t="shared" si="317"/>
        <v>plays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2"/>
        <v>41962.144432870373</v>
      </c>
      <c r="K3360">
        <v>1413790079</v>
      </c>
      <c r="L3360" s="9">
        <f t="shared" si="31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12">
        <f t="shared" si="314"/>
        <v>103</v>
      </c>
      <c r="R3360">
        <f t="shared" si="315"/>
        <v>6159.5</v>
      </c>
      <c r="S3360" t="str">
        <f t="shared" si="316"/>
        <v>theater</v>
      </c>
      <c r="T3360" s="3" t="str">
        <f t="shared" si="317"/>
        <v>plays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2"/>
        <v>42790.848773148151</v>
      </c>
      <c r="K3361">
        <v>1484097734</v>
      </c>
      <c r="L3361" s="9">
        <f t="shared" si="31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12">
        <f t="shared" si="314"/>
        <v>106</v>
      </c>
      <c r="R3361">
        <f t="shared" si="315"/>
        <v>7274.5</v>
      </c>
      <c r="S3361" t="str">
        <f t="shared" si="316"/>
        <v>theater</v>
      </c>
      <c r="T3361" s="3" t="str">
        <f t="shared" si="317"/>
        <v>plays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2"/>
        <v>42718.457638888889</v>
      </c>
      <c r="K3362">
        <v>1479866343</v>
      </c>
      <c r="L3362" s="9">
        <f t="shared" si="31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12">
        <f t="shared" si="314"/>
        <v>101</v>
      </c>
      <c r="R3362">
        <f t="shared" si="315"/>
        <v>6687</v>
      </c>
      <c r="S3362" t="str">
        <f t="shared" si="316"/>
        <v>theater</v>
      </c>
      <c r="T3362" s="3" t="str">
        <f t="shared" si="317"/>
        <v>plays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2"/>
        <v>41883.457638888889</v>
      </c>
      <c r="K3363">
        <v>1408062990</v>
      </c>
      <c r="L3363" s="9">
        <f t="shared" si="31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12">
        <f t="shared" si="314"/>
        <v>113</v>
      </c>
      <c r="R3363">
        <f t="shared" si="315"/>
        <v>7398.5</v>
      </c>
      <c r="S3363" t="str">
        <f t="shared" si="316"/>
        <v>theater</v>
      </c>
      <c r="T3363" s="3" t="str">
        <f t="shared" si="317"/>
        <v>plays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2"/>
        <v>42069.996527777774</v>
      </c>
      <c r="K3364">
        <v>1424484717</v>
      </c>
      <c r="L3364" s="9">
        <f t="shared" si="31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12">
        <f t="shared" si="314"/>
        <v>218</v>
      </c>
      <c r="R3364">
        <f t="shared" si="315"/>
        <v>3381.5</v>
      </c>
      <c r="S3364" t="str">
        <f t="shared" si="316"/>
        <v>theater</v>
      </c>
      <c r="T3364" s="3" t="str">
        <f t="shared" si="317"/>
        <v>plays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2"/>
        <v>41870.458333333328</v>
      </c>
      <c r="K3365">
        <v>1406831445</v>
      </c>
      <c r="L3365" s="9">
        <f t="shared" si="31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12">
        <f t="shared" si="314"/>
        <v>101</v>
      </c>
      <c r="R3365">
        <f t="shared" si="315"/>
        <v>4475</v>
      </c>
      <c r="S3365" t="str">
        <f t="shared" si="316"/>
        <v>theater</v>
      </c>
      <c r="T3365" s="3" t="str">
        <f t="shared" si="317"/>
        <v>plays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2"/>
        <v>42444.666666666664</v>
      </c>
      <c r="K3366">
        <v>1456183649</v>
      </c>
      <c r="L3366" s="9">
        <f t="shared" si="31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12">
        <f t="shared" si="314"/>
        <v>106</v>
      </c>
      <c r="R3366">
        <f t="shared" si="315"/>
        <v>5519</v>
      </c>
      <c r="S3366" t="str">
        <f t="shared" si="316"/>
        <v>theater</v>
      </c>
      <c r="T3366" s="3" t="str">
        <f t="shared" si="317"/>
        <v>plays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2"/>
        <v>42350.893425925919</v>
      </c>
      <c r="K3367">
        <v>1447381592</v>
      </c>
      <c r="L3367" s="9">
        <f t="shared" si="313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12">
        <f t="shared" si="314"/>
        <v>104</v>
      </c>
      <c r="R3367">
        <f t="shared" si="315"/>
        <v>2889</v>
      </c>
      <c r="S3367" t="str">
        <f t="shared" si="316"/>
        <v>theater</v>
      </c>
      <c r="T3367" s="3" t="str">
        <f t="shared" si="317"/>
        <v>plays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2"/>
        <v>42136.859224537031</v>
      </c>
      <c r="K3368">
        <v>1428889037</v>
      </c>
      <c r="L3368" s="9">
        <f t="shared" si="31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12">
        <f t="shared" si="314"/>
        <v>221</v>
      </c>
      <c r="R3368">
        <f t="shared" si="315"/>
        <v>1852.5</v>
      </c>
      <c r="S3368" t="str">
        <f t="shared" si="316"/>
        <v>theater</v>
      </c>
      <c r="T3368" s="3" t="str">
        <f t="shared" si="317"/>
        <v>plays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2"/>
        <v>42217.725624999999</v>
      </c>
      <c r="K3369">
        <v>1436307894</v>
      </c>
      <c r="L3369" s="9">
        <f t="shared" si="31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12">
        <f t="shared" si="314"/>
        <v>119</v>
      </c>
      <c r="R3369">
        <f t="shared" si="315"/>
        <v>997.5</v>
      </c>
      <c r="S3369" t="str">
        <f t="shared" si="316"/>
        <v>theater</v>
      </c>
      <c r="T3369" s="3" t="str">
        <f t="shared" si="317"/>
        <v>plays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2"/>
        <v>42004.999999999993</v>
      </c>
      <c r="K3370">
        <v>1416977259</v>
      </c>
      <c r="L3370" s="9">
        <f t="shared" si="31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12">
        <f t="shared" si="314"/>
        <v>105</v>
      </c>
      <c r="R3370">
        <f t="shared" si="315"/>
        <v>968</v>
      </c>
      <c r="S3370" t="str">
        <f t="shared" si="316"/>
        <v>theater</v>
      </c>
      <c r="T3370" s="3" t="str">
        <f t="shared" si="317"/>
        <v>plays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2"/>
        <v>42749.833101851851</v>
      </c>
      <c r="K3371">
        <v>1479257980</v>
      </c>
      <c r="L3371" s="9">
        <f t="shared" si="31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12">
        <f t="shared" si="314"/>
        <v>104</v>
      </c>
      <c r="R3371">
        <f t="shared" si="315"/>
        <v>3120.5</v>
      </c>
      <c r="S3371" t="str">
        <f t="shared" si="316"/>
        <v>theater</v>
      </c>
      <c r="T3371" s="3" t="str">
        <f t="shared" si="317"/>
        <v>plays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2"/>
        <v>42721.124999999993</v>
      </c>
      <c r="K3372">
        <v>1479283285</v>
      </c>
      <c r="L3372" s="9">
        <f t="shared" si="31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12">
        <f t="shared" si="314"/>
        <v>118</v>
      </c>
      <c r="R3372">
        <f t="shared" si="315"/>
        <v>3480.5</v>
      </c>
      <c r="S3372" t="str">
        <f t="shared" si="316"/>
        <v>theater</v>
      </c>
      <c r="T3372" s="3" t="str">
        <f t="shared" si="317"/>
        <v>plays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2"/>
        <v>42340.666261574072</v>
      </c>
      <c r="K3373">
        <v>1446670765</v>
      </c>
      <c r="L3373" s="9">
        <f t="shared" si="31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12">
        <f t="shared" si="314"/>
        <v>139</v>
      </c>
      <c r="R3373">
        <f t="shared" si="315"/>
        <v>1021.5</v>
      </c>
      <c r="S3373" t="str">
        <f t="shared" si="316"/>
        <v>theater</v>
      </c>
      <c r="T3373" s="3" t="str">
        <f t="shared" si="317"/>
        <v>plays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2"/>
        <v>41875.999305555553</v>
      </c>
      <c r="K3374">
        <v>1407157756</v>
      </c>
      <c r="L3374" s="9">
        <f t="shared" si="31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12">
        <f t="shared" si="314"/>
        <v>104</v>
      </c>
      <c r="R3374">
        <f t="shared" si="315"/>
        <v>656</v>
      </c>
      <c r="S3374" t="str">
        <f t="shared" si="316"/>
        <v>theater</v>
      </c>
      <c r="T3374" s="3" t="str">
        <f t="shared" si="317"/>
        <v>plays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2"/>
        <v>42203.458333333336</v>
      </c>
      <c r="K3375">
        <v>1435177840</v>
      </c>
      <c r="L3375" s="9">
        <f t="shared" si="31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12">
        <f t="shared" si="314"/>
        <v>100</v>
      </c>
      <c r="R3375">
        <f t="shared" si="315"/>
        <v>1520</v>
      </c>
      <c r="S3375" t="str">
        <f t="shared" si="316"/>
        <v>theater</v>
      </c>
      <c r="T3375" s="3" t="str">
        <f t="shared" si="317"/>
        <v>plays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2"/>
        <v>42305.523333333331</v>
      </c>
      <c r="K3376">
        <v>1443461616</v>
      </c>
      <c r="L3376" s="9">
        <f t="shared" si="31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12">
        <f t="shared" si="314"/>
        <v>107</v>
      </c>
      <c r="R3376">
        <f t="shared" si="315"/>
        <v>2867.5</v>
      </c>
      <c r="S3376" t="str">
        <f t="shared" si="316"/>
        <v>theater</v>
      </c>
      <c r="T3376" s="3" t="str">
        <f t="shared" si="317"/>
        <v>plays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2"/>
        <v>41777.402465277773</v>
      </c>
      <c r="K3377">
        <v>1399387173</v>
      </c>
      <c r="L3377" s="9">
        <f t="shared" si="31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12">
        <f t="shared" si="314"/>
        <v>100</v>
      </c>
      <c r="R3377">
        <f t="shared" si="315"/>
        <v>3365</v>
      </c>
      <c r="S3377" t="str">
        <f t="shared" si="316"/>
        <v>theater</v>
      </c>
      <c r="T3377" s="3" t="str">
        <f t="shared" si="317"/>
        <v>plays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2"/>
        <v>42119.451319444437</v>
      </c>
      <c r="K3378">
        <v>1424796594</v>
      </c>
      <c r="L3378" s="9">
        <f t="shared" si="31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12">
        <f t="shared" si="314"/>
        <v>100</v>
      </c>
      <c r="R3378">
        <f t="shared" si="315"/>
        <v>5500.5</v>
      </c>
      <c r="S3378" t="str">
        <f t="shared" si="316"/>
        <v>theater</v>
      </c>
      <c r="T3378" s="3" t="str">
        <f t="shared" si="317"/>
        <v>plays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2"/>
        <v>42083.49722222222</v>
      </c>
      <c r="K3379">
        <v>1424280899</v>
      </c>
      <c r="L3379" s="9">
        <f t="shared" si="313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12">
        <f t="shared" si="314"/>
        <v>101</v>
      </c>
      <c r="R3379">
        <f t="shared" si="315"/>
        <v>8042.5</v>
      </c>
      <c r="S3379" t="str">
        <f t="shared" si="316"/>
        <v>theater</v>
      </c>
      <c r="T3379" s="3" t="str">
        <f t="shared" si="317"/>
        <v>plays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2"/>
        <v>41882.338888888888</v>
      </c>
      <c r="K3380">
        <v>1407400306</v>
      </c>
      <c r="L3380" s="9">
        <f t="shared" si="31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12">
        <f t="shared" si="314"/>
        <v>108</v>
      </c>
      <c r="R3380">
        <f t="shared" si="315"/>
        <v>4338</v>
      </c>
      <c r="S3380" t="str">
        <f t="shared" si="316"/>
        <v>theater</v>
      </c>
      <c r="T3380" s="3" t="str">
        <f t="shared" si="317"/>
        <v>plays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2"/>
        <v>42242.749999999993</v>
      </c>
      <c r="K3381">
        <v>1439122800</v>
      </c>
      <c r="L3381" s="9">
        <f t="shared" si="31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12">
        <f t="shared" si="314"/>
        <v>104</v>
      </c>
      <c r="R3381">
        <f t="shared" si="315"/>
        <v>1332.5</v>
      </c>
      <c r="S3381" t="str">
        <f t="shared" si="316"/>
        <v>theater</v>
      </c>
      <c r="T3381" s="3" t="str">
        <f t="shared" si="317"/>
        <v>plays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2"/>
        <v>41972.786782407406</v>
      </c>
      <c r="K3382">
        <v>1414277578</v>
      </c>
      <c r="L3382" s="9">
        <f t="shared" si="313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12">
        <f t="shared" si="314"/>
        <v>104</v>
      </c>
      <c r="R3382">
        <f t="shared" si="315"/>
        <v>2603</v>
      </c>
      <c r="S3382" t="str">
        <f t="shared" si="316"/>
        <v>theater</v>
      </c>
      <c r="T3382" s="3" t="str">
        <f t="shared" si="317"/>
        <v>plays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2"/>
        <v>42073.934988425921</v>
      </c>
      <c r="K3383">
        <v>1423455983</v>
      </c>
      <c r="L3383" s="9">
        <f t="shared" si="31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12">
        <f t="shared" si="314"/>
        <v>102</v>
      </c>
      <c r="R3383">
        <f t="shared" si="315"/>
        <v>3611.5</v>
      </c>
      <c r="S3383" t="str">
        <f t="shared" si="316"/>
        <v>theater</v>
      </c>
      <c r="T3383" s="3" t="str">
        <f t="shared" si="317"/>
        <v>plays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2"/>
        <v>42583.749305555553</v>
      </c>
      <c r="K3384">
        <v>1467973256</v>
      </c>
      <c r="L3384" s="9">
        <f t="shared" si="31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12">
        <f t="shared" si="314"/>
        <v>101</v>
      </c>
      <c r="R3384">
        <f t="shared" si="315"/>
        <v>3808</v>
      </c>
      <c r="S3384" t="str">
        <f t="shared" si="316"/>
        <v>theater</v>
      </c>
      <c r="T3384" s="3" t="str">
        <f t="shared" si="317"/>
        <v>plays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2"/>
        <v>42544.574305555558</v>
      </c>
      <c r="K3385">
        <v>1464979620</v>
      </c>
      <c r="L3385" s="9">
        <f t="shared" si="31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12">
        <f t="shared" si="314"/>
        <v>112</v>
      </c>
      <c r="R3385">
        <f t="shared" si="315"/>
        <v>2740.5</v>
      </c>
      <c r="S3385" t="str">
        <f t="shared" si="316"/>
        <v>theater</v>
      </c>
      <c r="T3385" s="3" t="str">
        <f t="shared" si="317"/>
        <v>plays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2"/>
        <v>42328.916666666664</v>
      </c>
      <c r="K3386">
        <v>1444874768</v>
      </c>
      <c r="L3386" s="9">
        <f t="shared" si="31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12">
        <f t="shared" si="314"/>
        <v>100</v>
      </c>
      <c r="R3386">
        <f t="shared" si="315"/>
        <v>3977.83</v>
      </c>
      <c r="S3386" t="str">
        <f t="shared" si="316"/>
        <v>theater</v>
      </c>
      <c r="T3386" s="3" t="str">
        <f t="shared" si="317"/>
        <v>plays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2"/>
        <v>41983.659166666665</v>
      </c>
      <c r="K3387">
        <v>1415652552</v>
      </c>
      <c r="L3387" s="9">
        <f t="shared" si="31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12">
        <f t="shared" si="314"/>
        <v>100</v>
      </c>
      <c r="R3387">
        <f t="shared" si="315"/>
        <v>4000.33</v>
      </c>
      <c r="S3387" t="str">
        <f t="shared" si="316"/>
        <v>theater</v>
      </c>
      <c r="T3387" s="3" t="str">
        <f t="shared" si="317"/>
        <v>plays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2"/>
        <v>41976.436412037037</v>
      </c>
      <c r="K3388">
        <v>1415028506</v>
      </c>
      <c r="L3388" s="9">
        <f t="shared" si="31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12">
        <f t="shared" si="314"/>
        <v>105</v>
      </c>
      <c r="R3388">
        <f t="shared" si="315"/>
        <v>2050</v>
      </c>
      <c r="S3388" t="str">
        <f t="shared" si="316"/>
        <v>theater</v>
      </c>
      <c r="T3388" s="3" t="str">
        <f t="shared" si="317"/>
        <v>plays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2"/>
        <v>41987.554259259261</v>
      </c>
      <c r="K3389">
        <v>1415125088</v>
      </c>
      <c r="L3389" s="9">
        <f t="shared" si="313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12">
        <f t="shared" si="314"/>
        <v>117</v>
      </c>
      <c r="R3389">
        <f t="shared" si="315"/>
        <v>2803</v>
      </c>
      <c r="S3389" t="str">
        <f t="shared" si="316"/>
        <v>theater</v>
      </c>
      <c r="T3389" s="3" t="str">
        <f t="shared" si="317"/>
        <v>plays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2"/>
        <v>42173.252789351849</v>
      </c>
      <c r="K3390">
        <v>1432033441</v>
      </c>
      <c r="L3390" s="9">
        <f t="shared" si="31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12">
        <f t="shared" si="314"/>
        <v>104</v>
      </c>
      <c r="R3390">
        <f t="shared" si="315"/>
        <v>2531.5</v>
      </c>
      <c r="S3390" t="str">
        <f t="shared" si="316"/>
        <v>theater</v>
      </c>
      <c r="T3390" s="3" t="str">
        <f t="shared" si="317"/>
        <v>plays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2"/>
        <v>42524.355115740742</v>
      </c>
      <c r="K3391">
        <v>1462368682</v>
      </c>
      <c r="L3391" s="9">
        <f t="shared" si="31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12">
        <f t="shared" si="314"/>
        <v>115</v>
      </c>
      <c r="R3391">
        <f t="shared" si="315"/>
        <v>6503.5</v>
      </c>
      <c r="S3391" t="str">
        <f t="shared" si="316"/>
        <v>theater</v>
      </c>
      <c r="T3391" s="3" t="str">
        <f t="shared" si="317"/>
        <v>plays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2"/>
        <v>41830.566493055558</v>
      </c>
      <c r="K3392">
        <v>1403721345</v>
      </c>
      <c r="L3392" s="9">
        <f t="shared" si="313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12">
        <f t="shared" si="314"/>
        <v>102</v>
      </c>
      <c r="R3392">
        <f t="shared" si="315"/>
        <v>6493</v>
      </c>
      <c r="S3392" t="str">
        <f t="shared" si="316"/>
        <v>theater</v>
      </c>
      <c r="T3392" s="3" t="str">
        <f t="shared" si="317"/>
        <v>plays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2"/>
        <v>41859.727777777771</v>
      </c>
      <c r="K3393">
        <v>1404997548</v>
      </c>
      <c r="L3393" s="9">
        <f t="shared" si="31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12">
        <f t="shared" si="314"/>
        <v>223</v>
      </c>
      <c r="R3393">
        <f t="shared" si="315"/>
        <v>1325.5</v>
      </c>
      <c r="S3393" t="str">
        <f t="shared" si="316"/>
        <v>theater</v>
      </c>
      <c r="T3393" s="3" t="str">
        <f t="shared" si="317"/>
        <v>plays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2"/>
        <v>42496.63721064815</v>
      </c>
      <c r="K3394">
        <v>1458245855</v>
      </c>
      <c r="L3394" s="9">
        <f t="shared" si="31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12">
        <f t="shared" si="314"/>
        <v>100</v>
      </c>
      <c r="R3394">
        <f t="shared" si="315"/>
        <v>807.5</v>
      </c>
      <c r="S3394" t="str">
        <f t="shared" si="316"/>
        <v>theater</v>
      </c>
      <c r="T3394" s="3" t="str">
        <f t="shared" si="317"/>
        <v>plays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8">(I3395/86400)+25569+(-5/24)</f>
        <v>41948.823611111111</v>
      </c>
      <c r="K3395">
        <v>1413065230</v>
      </c>
      <c r="L3395" s="9">
        <f t="shared" ref="L3395:L3458" si="319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12">
        <f t="shared" ref="Q3395:Q3458" si="320">ROUND(E3395/D3395*100,0)</f>
        <v>106</v>
      </c>
      <c r="R3395">
        <f t="shared" ref="R3395:R3458" si="321">AVERAGE(E3394:E3395)</f>
        <v>1043.5</v>
      </c>
      <c r="S3395" t="str">
        <f t="shared" ref="S3395:S3458" si="322">LEFT(P3395,FIND("/",P3395)-1)</f>
        <v>theater</v>
      </c>
      <c r="T3395" s="3" t="str">
        <f t="shared" ref="T3395:T3458" si="323">RIGHT(P3395,LEN(P3395)-FIND("/",P3395))</f>
        <v>plays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8"/>
        <v>41847.387094907404</v>
      </c>
      <c r="K3396">
        <v>1403878645</v>
      </c>
      <c r="L3396" s="9">
        <f t="shared" si="31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12">
        <f t="shared" si="320"/>
        <v>142</v>
      </c>
      <c r="R3396">
        <f t="shared" si="321"/>
        <v>1185</v>
      </c>
      <c r="S3396" t="str">
        <f t="shared" si="322"/>
        <v>theater</v>
      </c>
      <c r="T3396" s="3" t="str">
        <f t="shared" si="323"/>
        <v>plays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8"/>
        <v>42154.548611111109</v>
      </c>
      <c r="K3397">
        <v>1431795944</v>
      </c>
      <c r="L3397" s="9">
        <f t="shared" si="319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12">
        <f t="shared" si="320"/>
        <v>184</v>
      </c>
      <c r="R3397">
        <f t="shared" si="321"/>
        <v>851.5</v>
      </c>
      <c r="S3397" t="str">
        <f t="shared" si="322"/>
        <v>theater</v>
      </c>
      <c r="T3397" s="3" t="str">
        <f t="shared" si="323"/>
        <v>plays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8"/>
        <v>41790.957638888889</v>
      </c>
      <c r="K3398">
        <v>1399286589</v>
      </c>
      <c r="L3398" s="9">
        <f t="shared" si="319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12">
        <f t="shared" si="320"/>
        <v>104</v>
      </c>
      <c r="R3398">
        <f t="shared" si="321"/>
        <v>1242.5</v>
      </c>
      <c r="S3398" t="str">
        <f t="shared" si="322"/>
        <v>theater</v>
      </c>
      <c r="T3398" s="3" t="str">
        <f t="shared" si="323"/>
        <v>plays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8"/>
        <v>42418.708333333336</v>
      </c>
      <c r="K3399">
        <v>1452338929</v>
      </c>
      <c r="L3399" s="9">
        <f t="shared" si="31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12">
        <f t="shared" si="320"/>
        <v>112</v>
      </c>
      <c r="R3399">
        <f t="shared" si="321"/>
        <v>922.5</v>
      </c>
      <c r="S3399" t="str">
        <f t="shared" si="322"/>
        <v>theater</v>
      </c>
      <c r="T3399" s="3" t="str">
        <f t="shared" si="323"/>
        <v>plays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8"/>
        <v>41964.499999999993</v>
      </c>
      <c r="K3400">
        <v>1414605776</v>
      </c>
      <c r="L3400" s="9">
        <f t="shared" si="319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12">
        <f t="shared" si="320"/>
        <v>111</v>
      </c>
      <c r="R3400">
        <f t="shared" si="321"/>
        <v>2361.5</v>
      </c>
      <c r="S3400" t="str">
        <f t="shared" si="322"/>
        <v>theater</v>
      </c>
      <c r="T3400" s="3" t="str">
        <f t="shared" si="323"/>
        <v>plays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8"/>
        <v>42056.712094907409</v>
      </c>
      <c r="K3401">
        <v>1421964325</v>
      </c>
      <c r="L3401" s="9">
        <f t="shared" si="31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12">
        <f t="shared" si="320"/>
        <v>104</v>
      </c>
      <c r="R3401">
        <f t="shared" si="321"/>
        <v>2844</v>
      </c>
      <c r="S3401" t="str">
        <f t="shared" si="322"/>
        <v>theater</v>
      </c>
      <c r="T3401" s="3" t="str">
        <f t="shared" si="323"/>
        <v>plays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8"/>
        <v>41879.745532407404</v>
      </c>
      <c r="K3402">
        <v>1405378414</v>
      </c>
      <c r="L3402" s="9">
        <f t="shared" si="31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12">
        <f t="shared" si="320"/>
        <v>100</v>
      </c>
      <c r="R3402">
        <f t="shared" si="321"/>
        <v>5643</v>
      </c>
      <c r="S3402" t="str">
        <f t="shared" si="322"/>
        <v>theater</v>
      </c>
      <c r="T3402" s="3" t="str">
        <f t="shared" si="323"/>
        <v>plays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8"/>
        <v>42223.5155787037</v>
      </c>
      <c r="K3403">
        <v>1436376146</v>
      </c>
      <c r="L3403" s="9">
        <f t="shared" si="31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12">
        <f t="shared" si="320"/>
        <v>102</v>
      </c>
      <c r="R3403">
        <f t="shared" si="321"/>
        <v>6497.5</v>
      </c>
      <c r="S3403" t="str">
        <f t="shared" si="322"/>
        <v>theater</v>
      </c>
      <c r="T3403" s="3" t="str">
        <f t="shared" si="323"/>
        <v>plays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8"/>
        <v>42319.896527777775</v>
      </c>
      <c r="K3404">
        <v>1444747843</v>
      </c>
      <c r="L3404" s="9">
        <f t="shared" si="31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12">
        <f t="shared" si="320"/>
        <v>110</v>
      </c>
      <c r="R3404">
        <f t="shared" si="321"/>
        <v>9709.5</v>
      </c>
      <c r="S3404" t="str">
        <f t="shared" si="322"/>
        <v>theater</v>
      </c>
      <c r="T3404" s="3" t="str">
        <f t="shared" si="323"/>
        <v>plays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8"/>
        <v>42180.253749999996</v>
      </c>
      <c r="K3405">
        <v>1432638324</v>
      </c>
      <c r="L3405" s="9">
        <f t="shared" si="31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12">
        <f t="shared" si="320"/>
        <v>100</v>
      </c>
      <c r="R3405">
        <f t="shared" si="321"/>
        <v>9232.5</v>
      </c>
      <c r="S3405" t="str">
        <f t="shared" si="322"/>
        <v>theater</v>
      </c>
      <c r="T3405" s="3" t="str">
        <f t="shared" si="323"/>
        <v>plays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8"/>
        <v>42172.295162037037</v>
      </c>
      <c r="K3406">
        <v>1432814702</v>
      </c>
      <c r="L3406" s="9">
        <f t="shared" si="31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12">
        <f t="shared" si="320"/>
        <v>122</v>
      </c>
      <c r="R3406">
        <f t="shared" si="321"/>
        <v>1305</v>
      </c>
      <c r="S3406" t="str">
        <f t="shared" si="322"/>
        <v>theater</v>
      </c>
      <c r="T3406" s="3" t="str">
        <f t="shared" si="323"/>
        <v>plays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8"/>
        <v>42430.790972222218</v>
      </c>
      <c r="K3407">
        <v>1455063886</v>
      </c>
      <c r="L3407" s="9">
        <f t="shared" si="31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12">
        <f t="shared" si="320"/>
        <v>138</v>
      </c>
      <c r="R3407">
        <f t="shared" si="321"/>
        <v>545.75</v>
      </c>
      <c r="S3407" t="str">
        <f t="shared" si="322"/>
        <v>theater</v>
      </c>
      <c r="T3407" s="3" t="str">
        <f t="shared" si="323"/>
        <v>plays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8"/>
        <v>41836.284444444442</v>
      </c>
      <c r="K3408">
        <v>1401623376</v>
      </c>
      <c r="L3408" s="9">
        <f t="shared" si="31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12">
        <f t="shared" si="320"/>
        <v>100</v>
      </c>
      <c r="R3408">
        <f t="shared" si="321"/>
        <v>5256.25</v>
      </c>
      <c r="S3408" t="str">
        <f t="shared" si="322"/>
        <v>theater</v>
      </c>
      <c r="T3408" s="3" t="str">
        <f t="shared" si="323"/>
        <v>plays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8"/>
        <v>41826.21399305555</v>
      </c>
      <c r="K3409">
        <v>1402049289</v>
      </c>
      <c r="L3409" s="9">
        <f t="shared" si="31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12">
        <f t="shared" si="320"/>
        <v>107</v>
      </c>
      <c r="R3409">
        <f t="shared" si="321"/>
        <v>6086.5</v>
      </c>
      <c r="S3409" t="str">
        <f t="shared" si="322"/>
        <v>theater</v>
      </c>
      <c r="T3409" s="3" t="str">
        <f t="shared" si="323"/>
        <v>plays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8"/>
        <v>41838.78361111111</v>
      </c>
      <c r="K3410">
        <v>1403135304</v>
      </c>
      <c r="L3410" s="9">
        <f t="shared" si="31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12">
        <f t="shared" si="320"/>
        <v>211</v>
      </c>
      <c r="R3410">
        <f t="shared" si="321"/>
        <v>1598.5</v>
      </c>
      <c r="S3410" t="str">
        <f t="shared" si="322"/>
        <v>theater</v>
      </c>
      <c r="T3410" s="3" t="str">
        <f t="shared" si="323"/>
        <v>plays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8"/>
        <v>42582.665277777771</v>
      </c>
      <c r="K3411">
        <v>1466710358</v>
      </c>
      <c r="L3411" s="9">
        <f t="shared" si="319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12">
        <f t="shared" si="320"/>
        <v>124</v>
      </c>
      <c r="R3411">
        <f t="shared" si="321"/>
        <v>836.5</v>
      </c>
      <c r="S3411" t="str">
        <f t="shared" si="322"/>
        <v>theater</v>
      </c>
      <c r="T3411" s="3" t="str">
        <f t="shared" si="323"/>
        <v>plays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8"/>
        <v>42527.083333333336</v>
      </c>
      <c r="K3412">
        <v>1462841990</v>
      </c>
      <c r="L3412" s="9">
        <f t="shared" si="31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12">
        <f t="shared" si="320"/>
        <v>109</v>
      </c>
      <c r="R3412">
        <f t="shared" si="321"/>
        <v>1936.5</v>
      </c>
      <c r="S3412" t="str">
        <f t="shared" si="322"/>
        <v>theater</v>
      </c>
      <c r="T3412" s="3" t="str">
        <f t="shared" si="323"/>
        <v>plays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8"/>
        <v>42284.814490740733</v>
      </c>
      <c r="K3413">
        <v>1442536372</v>
      </c>
      <c r="L3413" s="9">
        <f t="shared" si="31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12">
        <f t="shared" si="320"/>
        <v>104</v>
      </c>
      <c r="R3413">
        <f t="shared" si="321"/>
        <v>9395</v>
      </c>
      <c r="S3413" t="str">
        <f t="shared" si="322"/>
        <v>theater</v>
      </c>
      <c r="T3413" s="3" t="str">
        <f t="shared" si="323"/>
        <v>plays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8"/>
        <v>41909.750717592593</v>
      </c>
      <c r="K3414">
        <v>1409266862</v>
      </c>
      <c r="L3414" s="9">
        <f t="shared" si="31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12">
        <f t="shared" si="320"/>
        <v>100</v>
      </c>
      <c r="R3414">
        <f t="shared" si="321"/>
        <v>9267.5</v>
      </c>
      <c r="S3414" t="str">
        <f t="shared" si="322"/>
        <v>theater</v>
      </c>
      <c r="T3414" s="3" t="str">
        <f t="shared" si="323"/>
        <v>plays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8"/>
        <v>42062.999305555553</v>
      </c>
      <c r="K3415">
        <v>1424280938</v>
      </c>
      <c r="L3415" s="9">
        <f t="shared" si="31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12">
        <f t="shared" si="320"/>
        <v>130</v>
      </c>
      <c r="R3415">
        <f t="shared" si="321"/>
        <v>1825</v>
      </c>
      <c r="S3415" t="str">
        <f t="shared" si="322"/>
        <v>theater</v>
      </c>
      <c r="T3415" s="3" t="str">
        <f t="shared" si="323"/>
        <v>plays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8"/>
        <v>42705.124305555553</v>
      </c>
      <c r="K3416">
        <v>1478030325</v>
      </c>
      <c r="L3416" s="9">
        <f t="shared" si="31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12">
        <f t="shared" si="320"/>
        <v>104</v>
      </c>
      <c r="R3416">
        <f t="shared" si="321"/>
        <v>1877.5</v>
      </c>
      <c r="S3416" t="str">
        <f t="shared" si="322"/>
        <v>theater</v>
      </c>
      <c r="T3416" s="3" t="str">
        <f t="shared" si="323"/>
        <v>plays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8"/>
        <v>42477.770833333336</v>
      </c>
      <c r="K3417">
        <v>1459999656</v>
      </c>
      <c r="L3417" s="9">
        <f t="shared" si="31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12">
        <f t="shared" si="320"/>
        <v>100</v>
      </c>
      <c r="R3417">
        <f t="shared" si="321"/>
        <v>1652.5</v>
      </c>
      <c r="S3417" t="str">
        <f t="shared" si="322"/>
        <v>theater</v>
      </c>
      <c r="T3417" s="3" t="str">
        <f t="shared" si="323"/>
        <v>plays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8"/>
        <v>42117.562499999993</v>
      </c>
      <c r="K3418">
        <v>1427363645</v>
      </c>
      <c r="L3418" s="9">
        <f t="shared" si="31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12">
        <f t="shared" si="320"/>
        <v>120</v>
      </c>
      <c r="R3418">
        <f t="shared" si="321"/>
        <v>2492</v>
      </c>
      <c r="S3418" t="str">
        <f t="shared" si="322"/>
        <v>theater</v>
      </c>
      <c r="T3418" s="3" t="str">
        <f t="shared" si="323"/>
        <v>plays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8"/>
        <v>41937.821527777771</v>
      </c>
      <c r="K3419">
        <v>1410558948</v>
      </c>
      <c r="L3419" s="9">
        <f t="shared" si="31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12">
        <f t="shared" si="320"/>
        <v>100</v>
      </c>
      <c r="R3419">
        <f t="shared" si="321"/>
        <v>3242.0050000000001</v>
      </c>
      <c r="S3419" t="str">
        <f t="shared" si="322"/>
        <v>theater</v>
      </c>
      <c r="T3419" s="3" t="str">
        <f t="shared" si="323"/>
        <v>plays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8"/>
        <v>41782.626238425924</v>
      </c>
      <c r="K3420">
        <v>1398283307</v>
      </c>
      <c r="L3420" s="9">
        <f t="shared" si="31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12">
        <f t="shared" si="320"/>
        <v>101</v>
      </c>
      <c r="R3420">
        <f t="shared" si="321"/>
        <v>2867.5050000000001</v>
      </c>
      <c r="S3420" t="str">
        <f t="shared" si="322"/>
        <v>theater</v>
      </c>
      <c r="T3420" s="3" t="str">
        <f t="shared" si="323"/>
        <v>plays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8"/>
        <v>42466.687499999993</v>
      </c>
      <c r="K3421">
        <v>1458416585</v>
      </c>
      <c r="L3421" s="9">
        <f t="shared" si="31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12">
        <f t="shared" si="320"/>
        <v>107</v>
      </c>
      <c r="R3421">
        <f t="shared" si="321"/>
        <v>3482.5</v>
      </c>
      <c r="S3421" t="str">
        <f t="shared" si="322"/>
        <v>theater</v>
      </c>
      <c r="T3421" s="3" t="str">
        <f t="shared" si="323"/>
        <v>plays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8"/>
        <v>42413.791666666664</v>
      </c>
      <c r="K3422">
        <v>1454638202</v>
      </c>
      <c r="L3422" s="9">
        <f t="shared" si="31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12">
        <f t="shared" si="320"/>
        <v>138</v>
      </c>
      <c r="R3422">
        <f t="shared" si="321"/>
        <v>1948</v>
      </c>
      <c r="S3422" t="str">
        <f t="shared" si="322"/>
        <v>theater</v>
      </c>
      <c r="T3422" s="3" t="str">
        <f t="shared" si="323"/>
        <v>plays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8"/>
        <v>42067.582905092589</v>
      </c>
      <c r="K3423">
        <v>1422903563</v>
      </c>
      <c r="L3423" s="9">
        <f t="shared" si="31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12">
        <f t="shared" si="320"/>
        <v>101</v>
      </c>
      <c r="R3423">
        <f t="shared" si="321"/>
        <v>5540.5</v>
      </c>
      <c r="S3423" t="str">
        <f t="shared" si="322"/>
        <v>theater</v>
      </c>
      <c r="T3423" s="3" t="str">
        <f t="shared" si="323"/>
        <v>plays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8"/>
        <v>42351.791666666664</v>
      </c>
      <c r="K3424">
        <v>1447594176</v>
      </c>
      <c r="L3424" s="9">
        <f t="shared" si="31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12">
        <f t="shared" si="320"/>
        <v>109</v>
      </c>
      <c r="R3424">
        <f t="shared" si="321"/>
        <v>6694</v>
      </c>
      <c r="S3424" t="str">
        <f t="shared" si="322"/>
        <v>theater</v>
      </c>
      <c r="T3424" s="3" t="str">
        <f t="shared" si="323"/>
        <v>plays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8"/>
        <v>42118.703020833331</v>
      </c>
      <c r="K3425">
        <v>1427320341</v>
      </c>
      <c r="L3425" s="9">
        <f t="shared" si="31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12">
        <f t="shared" si="320"/>
        <v>140</v>
      </c>
      <c r="R3425">
        <f t="shared" si="321"/>
        <v>1811.5</v>
      </c>
      <c r="S3425" t="str">
        <f t="shared" si="322"/>
        <v>theater</v>
      </c>
      <c r="T3425" s="3" t="str">
        <f t="shared" si="323"/>
        <v>plays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8"/>
        <v>42040.082638888889</v>
      </c>
      <c r="K3426">
        <v>1421252084</v>
      </c>
      <c r="L3426" s="9">
        <f t="shared" si="31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12">
        <f t="shared" si="320"/>
        <v>104</v>
      </c>
      <c r="R3426">
        <f t="shared" si="321"/>
        <v>3282.5</v>
      </c>
      <c r="S3426" t="str">
        <f t="shared" si="322"/>
        <v>theater</v>
      </c>
      <c r="T3426" s="3" t="str">
        <f t="shared" si="323"/>
        <v>plays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8"/>
        <v>41916.40898148148</v>
      </c>
      <c r="K3427">
        <v>1409669336</v>
      </c>
      <c r="L3427" s="9">
        <f t="shared" si="31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12">
        <f t="shared" si="320"/>
        <v>103</v>
      </c>
      <c r="R3427">
        <f t="shared" si="321"/>
        <v>18553.05</v>
      </c>
      <c r="S3427" t="str">
        <f t="shared" si="322"/>
        <v>theater</v>
      </c>
      <c r="T3427" s="3" t="str">
        <f t="shared" si="323"/>
        <v>plays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8"/>
        <v>41902.875</v>
      </c>
      <c r="K3428">
        <v>1409620903</v>
      </c>
      <c r="L3428" s="9">
        <f t="shared" si="31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12">
        <f t="shared" si="320"/>
        <v>108</v>
      </c>
      <c r="R3428">
        <f t="shared" si="321"/>
        <v>17473.05</v>
      </c>
      <c r="S3428" t="str">
        <f t="shared" si="322"/>
        <v>theater</v>
      </c>
      <c r="T3428" s="3" t="str">
        <f t="shared" si="323"/>
        <v>plays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8"/>
        <v>41822.436944444438</v>
      </c>
      <c r="K3429">
        <v>1401722952</v>
      </c>
      <c r="L3429" s="9">
        <f t="shared" si="31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12">
        <f t="shared" si="320"/>
        <v>100</v>
      </c>
      <c r="R3429">
        <f t="shared" si="321"/>
        <v>2777.5</v>
      </c>
      <c r="S3429" t="str">
        <f t="shared" si="322"/>
        <v>theater</v>
      </c>
      <c r="T3429" s="3" t="str">
        <f t="shared" si="323"/>
        <v>plays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8"/>
        <v>42063.499999999993</v>
      </c>
      <c r="K3430">
        <v>1422983847</v>
      </c>
      <c r="L3430" s="9">
        <f t="shared" si="31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12">
        <f t="shared" si="320"/>
        <v>103</v>
      </c>
      <c r="R3430">
        <f t="shared" si="321"/>
        <v>1777.5</v>
      </c>
      <c r="S3430" t="str">
        <f t="shared" si="322"/>
        <v>theater</v>
      </c>
      <c r="T3430" s="3" t="str">
        <f t="shared" si="323"/>
        <v>plays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8"/>
        <v>42675.813206018516</v>
      </c>
      <c r="K3431">
        <v>1476837061</v>
      </c>
      <c r="L3431" s="9">
        <f t="shared" si="31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12">
        <f t="shared" si="320"/>
        <v>130</v>
      </c>
      <c r="R3431">
        <f t="shared" si="321"/>
        <v>1125</v>
      </c>
      <c r="S3431" t="str">
        <f t="shared" si="322"/>
        <v>theater</v>
      </c>
      <c r="T3431" s="3" t="str">
        <f t="shared" si="323"/>
        <v>plays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8"/>
        <v>41850.737280092588</v>
      </c>
      <c r="K3432">
        <v>1404168101</v>
      </c>
      <c r="L3432" s="9">
        <f t="shared" si="31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12">
        <f t="shared" si="320"/>
        <v>109</v>
      </c>
      <c r="R3432">
        <f t="shared" si="321"/>
        <v>1182.9949999999999</v>
      </c>
      <c r="S3432" t="str">
        <f t="shared" si="322"/>
        <v>theater</v>
      </c>
      <c r="T3432" s="3" t="str">
        <f t="shared" si="323"/>
        <v>plays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8"/>
        <v>41869.522604166668</v>
      </c>
      <c r="K3433">
        <v>1405791153</v>
      </c>
      <c r="L3433" s="9">
        <f t="shared" si="31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12">
        <f t="shared" si="320"/>
        <v>100</v>
      </c>
      <c r="R3433">
        <f t="shared" si="321"/>
        <v>2085.4949999999999</v>
      </c>
      <c r="S3433" t="str">
        <f t="shared" si="322"/>
        <v>theater</v>
      </c>
      <c r="T3433" s="3" t="str">
        <f t="shared" si="323"/>
        <v>plays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8"/>
        <v>42405.708333333336</v>
      </c>
      <c r="K3434">
        <v>1452520614</v>
      </c>
      <c r="L3434" s="9">
        <f t="shared" si="31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12">
        <f t="shared" si="320"/>
        <v>110</v>
      </c>
      <c r="R3434">
        <f t="shared" si="321"/>
        <v>2096.5</v>
      </c>
      <c r="S3434" t="str">
        <f t="shared" si="322"/>
        <v>theater</v>
      </c>
      <c r="T3434" s="3" t="str">
        <f t="shared" si="323"/>
        <v>plays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8"/>
        <v>41806.916666666664</v>
      </c>
      <c r="K3435">
        <v>1400290255</v>
      </c>
      <c r="L3435" s="9">
        <f t="shared" si="319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12">
        <f t="shared" si="320"/>
        <v>100</v>
      </c>
      <c r="R3435">
        <f t="shared" si="321"/>
        <v>5859</v>
      </c>
      <c r="S3435" t="str">
        <f t="shared" si="322"/>
        <v>theater</v>
      </c>
      <c r="T3435" s="3" t="str">
        <f t="shared" si="323"/>
        <v>plays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8"/>
        <v>41830.172094907401</v>
      </c>
      <c r="K3436">
        <v>1402391269</v>
      </c>
      <c r="L3436" s="9">
        <f t="shared" si="319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12">
        <f t="shared" si="320"/>
        <v>106</v>
      </c>
      <c r="R3436">
        <f t="shared" si="321"/>
        <v>10040</v>
      </c>
      <c r="S3436" t="str">
        <f t="shared" si="322"/>
        <v>theater</v>
      </c>
      <c r="T3436" s="3" t="str">
        <f t="shared" si="323"/>
        <v>plays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8"/>
        <v>42588.916666666664</v>
      </c>
      <c r="K3437">
        <v>1469112493</v>
      </c>
      <c r="L3437" s="9">
        <f t="shared" si="31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12">
        <f t="shared" si="320"/>
        <v>112</v>
      </c>
      <c r="R3437">
        <f t="shared" si="321"/>
        <v>5837.5</v>
      </c>
      <c r="S3437" t="str">
        <f t="shared" si="322"/>
        <v>theater</v>
      </c>
      <c r="T3437" s="3" t="str">
        <f t="shared" si="323"/>
        <v>plays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8"/>
        <v>41872.477777777771</v>
      </c>
      <c r="K3438">
        <v>1406811593</v>
      </c>
      <c r="L3438" s="9">
        <f t="shared" si="31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12">
        <f t="shared" si="320"/>
        <v>106</v>
      </c>
      <c r="R3438">
        <f t="shared" si="321"/>
        <v>3207.5</v>
      </c>
      <c r="S3438" t="str">
        <f t="shared" si="322"/>
        <v>theater</v>
      </c>
      <c r="T3438" s="3" t="str">
        <f t="shared" si="323"/>
        <v>plays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8"/>
        <v>42235.502546296295</v>
      </c>
      <c r="K3439">
        <v>1437411820</v>
      </c>
      <c r="L3439" s="9">
        <f t="shared" si="31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12">
        <f t="shared" si="320"/>
        <v>101</v>
      </c>
      <c r="R3439">
        <f t="shared" si="321"/>
        <v>4162.5</v>
      </c>
      <c r="S3439" t="str">
        <f t="shared" si="322"/>
        <v>theater</v>
      </c>
      <c r="T3439" s="3" t="str">
        <f t="shared" si="323"/>
        <v>plays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8"/>
        <v>42126.666666666664</v>
      </c>
      <c r="K3440">
        <v>1428358567</v>
      </c>
      <c r="L3440" s="9">
        <f t="shared" si="319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12">
        <f t="shared" si="320"/>
        <v>104</v>
      </c>
      <c r="R3440">
        <f t="shared" si="321"/>
        <v>2817.5</v>
      </c>
      <c r="S3440" t="str">
        <f t="shared" si="322"/>
        <v>theater</v>
      </c>
      <c r="T3440" s="3" t="str">
        <f t="shared" si="323"/>
        <v>plays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8"/>
        <v>42387.999305555553</v>
      </c>
      <c r="K3441">
        <v>1452030730</v>
      </c>
      <c r="L3441" s="9">
        <f t="shared" si="31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12">
        <f t="shared" si="320"/>
        <v>135</v>
      </c>
      <c r="R3441">
        <f t="shared" si="321"/>
        <v>2110.5700000000002</v>
      </c>
      <c r="S3441" t="str">
        <f t="shared" si="322"/>
        <v>theater</v>
      </c>
      <c r="T3441" s="3" t="str">
        <f t="shared" si="323"/>
        <v>plays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8"/>
        <v>41831.46875</v>
      </c>
      <c r="K3442">
        <v>1403146628</v>
      </c>
      <c r="L3442" s="9">
        <f t="shared" si="31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12">
        <f t="shared" si="320"/>
        <v>105</v>
      </c>
      <c r="R3442">
        <f t="shared" si="321"/>
        <v>3438.53</v>
      </c>
      <c r="S3442" t="str">
        <f t="shared" si="322"/>
        <v>theater</v>
      </c>
      <c r="T3442" s="3" t="str">
        <f t="shared" si="323"/>
        <v>plays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8"/>
        <v>42321.636805555558</v>
      </c>
      <c r="K3443">
        <v>1445077121</v>
      </c>
      <c r="L3443" s="9">
        <f t="shared" si="31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12">
        <f t="shared" si="320"/>
        <v>103</v>
      </c>
      <c r="R3443">
        <f t="shared" si="321"/>
        <v>3912.96</v>
      </c>
      <c r="S3443" t="str">
        <f t="shared" si="322"/>
        <v>theater</v>
      </c>
      <c r="T3443" s="3" t="str">
        <f t="shared" si="323"/>
        <v>plays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8"/>
        <v>42154.632777777777</v>
      </c>
      <c r="K3444">
        <v>1430424672</v>
      </c>
      <c r="L3444" s="9">
        <f t="shared" si="319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12">
        <f t="shared" si="320"/>
        <v>100</v>
      </c>
      <c r="R3444">
        <f t="shared" si="321"/>
        <v>1407.5</v>
      </c>
      <c r="S3444" t="str">
        <f t="shared" si="322"/>
        <v>theater</v>
      </c>
      <c r="T3444" s="3" t="str">
        <f t="shared" si="323"/>
        <v>plays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8"/>
        <v>41891.316504629627</v>
      </c>
      <c r="K3445">
        <v>1407674146</v>
      </c>
      <c r="L3445" s="9">
        <f t="shared" si="31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12">
        <f t="shared" si="320"/>
        <v>186</v>
      </c>
      <c r="R3445">
        <f t="shared" si="321"/>
        <v>1052.5</v>
      </c>
      <c r="S3445" t="str">
        <f t="shared" si="322"/>
        <v>theater</v>
      </c>
      <c r="T3445" s="3" t="str">
        <f t="shared" si="323"/>
        <v>plays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8"/>
        <v>42529.374305555553</v>
      </c>
      <c r="K3446">
        <v>1464677986</v>
      </c>
      <c r="L3446" s="9">
        <f t="shared" si="31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12">
        <f t="shared" si="320"/>
        <v>289</v>
      </c>
      <c r="R3446">
        <f t="shared" si="321"/>
        <v>1361</v>
      </c>
      <c r="S3446" t="str">
        <f t="shared" si="322"/>
        <v>theater</v>
      </c>
      <c r="T3446" s="3" t="str">
        <f t="shared" si="323"/>
        <v>plays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8"/>
        <v>42300.322175925925</v>
      </c>
      <c r="K3447">
        <v>1443185036</v>
      </c>
      <c r="L3447" s="9">
        <f t="shared" si="31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12">
        <f t="shared" si="320"/>
        <v>100</v>
      </c>
      <c r="R3447">
        <f t="shared" si="321"/>
        <v>1433.5</v>
      </c>
      <c r="S3447" t="str">
        <f t="shared" si="322"/>
        <v>theater</v>
      </c>
      <c r="T3447" s="3" t="str">
        <f t="shared" si="323"/>
        <v>plays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8"/>
        <v>42040.305555555555</v>
      </c>
      <c r="K3448">
        <v>1421092725</v>
      </c>
      <c r="L3448" s="9">
        <f t="shared" si="31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12">
        <f t="shared" si="320"/>
        <v>108</v>
      </c>
      <c r="R3448">
        <f t="shared" si="321"/>
        <v>1541</v>
      </c>
      <c r="S3448" t="str">
        <f t="shared" si="322"/>
        <v>theater</v>
      </c>
      <c r="T3448" s="3" t="str">
        <f t="shared" si="323"/>
        <v>plays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8"/>
        <v>42447.639027777775</v>
      </c>
      <c r="K3449">
        <v>1454448012</v>
      </c>
      <c r="L3449" s="9">
        <f t="shared" si="31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12">
        <f t="shared" si="320"/>
        <v>108</v>
      </c>
      <c r="R3449">
        <f t="shared" si="321"/>
        <v>1080</v>
      </c>
      <c r="S3449" t="str">
        <f t="shared" si="322"/>
        <v>theater</v>
      </c>
      <c r="T3449" s="3" t="str">
        <f t="shared" si="323"/>
        <v>plays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8"/>
        <v>41989.910752314812</v>
      </c>
      <c r="K3450">
        <v>1416192689</v>
      </c>
      <c r="L3450" s="9">
        <f t="shared" si="31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12">
        <f t="shared" si="320"/>
        <v>110</v>
      </c>
      <c r="R3450">
        <f t="shared" si="321"/>
        <v>1691.5</v>
      </c>
      <c r="S3450" t="str">
        <f t="shared" si="322"/>
        <v>theater</v>
      </c>
      <c r="T3450" s="3" t="str">
        <f t="shared" si="323"/>
        <v>plays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8"/>
        <v>42559.958333333336</v>
      </c>
      <c r="K3451">
        <v>1465607738</v>
      </c>
      <c r="L3451" s="9">
        <f t="shared" si="31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12">
        <f t="shared" si="320"/>
        <v>171</v>
      </c>
      <c r="R3451">
        <f t="shared" si="321"/>
        <v>1835</v>
      </c>
      <c r="S3451" t="str">
        <f t="shared" si="322"/>
        <v>theater</v>
      </c>
      <c r="T3451" s="3" t="str">
        <f t="shared" si="323"/>
        <v>plays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8"/>
        <v>42096.454525462956</v>
      </c>
      <c r="K3452">
        <v>1422809671</v>
      </c>
      <c r="L3452" s="9">
        <f t="shared" si="31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12">
        <f t="shared" si="320"/>
        <v>152</v>
      </c>
      <c r="R3452">
        <f t="shared" si="321"/>
        <v>1062.5</v>
      </c>
      <c r="S3452" t="str">
        <f t="shared" si="322"/>
        <v>theater</v>
      </c>
      <c r="T3452" s="3" t="str">
        <f t="shared" si="323"/>
        <v>plays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8"/>
        <v>42115.515358796292</v>
      </c>
      <c r="K3453">
        <v>1427304127</v>
      </c>
      <c r="L3453" s="9">
        <f t="shared" si="31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12">
        <f t="shared" si="320"/>
        <v>101</v>
      </c>
      <c r="R3453">
        <f t="shared" si="321"/>
        <v>709</v>
      </c>
      <c r="S3453" t="str">
        <f t="shared" si="322"/>
        <v>theater</v>
      </c>
      <c r="T3453" s="3" t="str">
        <f t="shared" si="323"/>
        <v>plays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8"/>
        <v>41842.957638888889</v>
      </c>
      <c r="K3454">
        <v>1404141626</v>
      </c>
      <c r="L3454" s="9">
        <f t="shared" si="31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12">
        <f t="shared" si="320"/>
        <v>153</v>
      </c>
      <c r="R3454">
        <f t="shared" si="321"/>
        <v>1095</v>
      </c>
      <c r="S3454" t="str">
        <f t="shared" si="322"/>
        <v>theater</v>
      </c>
      <c r="T3454" s="3" t="str">
        <f t="shared" si="323"/>
        <v>plays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8"/>
        <v>42595.770324074074</v>
      </c>
      <c r="K3455">
        <v>1465946956</v>
      </c>
      <c r="L3455" s="9">
        <f t="shared" si="31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12">
        <f t="shared" si="320"/>
        <v>128</v>
      </c>
      <c r="R3455">
        <f t="shared" si="321"/>
        <v>958.5</v>
      </c>
      <c r="S3455" t="str">
        <f t="shared" si="322"/>
        <v>theater</v>
      </c>
      <c r="T3455" s="3" t="str">
        <f t="shared" si="323"/>
        <v>plays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8"/>
        <v>41851.490266203698</v>
      </c>
      <c r="K3456">
        <v>1404233159</v>
      </c>
      <c r="L3456" s="9">
        <f t="shared" si="31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12">
        <f t="shared" si="320"/>
        <v>101</v>
      </c>
      <c r="R3456">
        <f t="shared" si="321"/>
        <v>545</v>
      </c>
      <c r="S3456" t="str">
        <f t="shared" si="322"/>
        <v>theater</v>
      </c>
      <c r="T3456" s="3" t="str">
        <f t="shared" si="323"/>
        <v>plays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8"/>
        <v>42656.541979166665</v>
      </c>
      <c r="K3457">
        <v>1473789627</v>
      </c>
      <c r="L3457" s="9">
        <f t="shared" si="31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12">
        <f t="shared" si="320"/>
        <v>101</v>
      </c>
      <c r="R3457">
        <f t="shared" si="321"/>
        <v>5385</v>
      </c>
      <c r="S3457" t="str">
        <f t="shared" si="322"/>
        <v>theater</v>
      </c>
      <c r="T3457" s="3" t="str">
        <f t="shared" si="323"/>
        <v>plays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8"/>
        <v>41852.082638888889</v>
      </c>
      <c r="K3458">
        <v>1404190567</v>
      </c>
      <c r="L3458" s="9">
        <f t="shared" si="31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12">
        <f t="shared" si="320"/>
        <v>191</v>
      </c>
      <c r="R3458">
        <f t="shared" si="321"/>
        <v>7902</v>
      </c>
      <c r="S3458" t="str">
        <f t="shared" si="322"/>
        <v>theater</v>
      </c>
      <c r="T3458" s="3" t="str">
        <f t="shared" si="323"/>
        <v>plays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4">(I3459/86400)+25569+(-5/24)</f>
        <v>42047.040972222218</v>
      </c>
      <c r="K3459">
        <v>1421081857</v>
      </c>
      <c r="L3459" s="9">
        <f t="shared" ref="L3459:L3522" si="325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12">
        <f t="shared" ref="Q3459:Q3522" si="326">ROUND(E3459/D3459*100,0)</f>
        <v>140</v>
      </c>
      <c r="R3459">
        <f t="shared" ref="R3459:R3522" si="327">AVERAGE(E3458:E3459)</f>
        <v>4271.5</v>
      </c>
      <c r="S3459" t="str">
        <f t="shared" ref="S3459:S3522" si="328">LEFT(P3459,FIND("/",P3459)-1)</f>
        <v>theater</v>
      </c>
      <c r="T3459" s="3" t="str">
        <f t="shared" ref="T3459:T3522" si="329">RIGHT(P3459,LEN(P3459)-FIND("/",P3459))</f>
        <v>plays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4"/>
        <v>42037.977083333331</v>
      </c>
      <c r="K3460">
        <v>1420606303</v>
      </c>
      <c r="L3460" s="9">
        <f t="shared" si="325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12">
        <f t="shared" si="326"/>
        <v>124</v>
      </c>
      <c r="R3460">
        <f t="shared" si="327"/>
        <v>2010</v>
      </c>
      <c r="S3460" t="str">
        <f t="shared" si="328"/>
        <v>theater</v>
      </c>
      <c r="T3460" s="3" t="str">
        <f t="shared" si="329"/>
        <v>plays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4"/>
        <v>42510.271527777775</v>
      </c>
      <c r="K3461">
        <v>1461151860</v>
      </c>
      <c r="L3461" s="9">
        <f t="shared" si="325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12">
        <f t="shared" si="326"/>
        <v>126</v>
      </c>
      <c r="R3461">
        <f t="shared" si="327"/>
        <v>923.5</v>
      </c>
      <c r="S3461" t="str">
        <f t="shared" si="328"/>
        <v>theater</v>
      </c>
      <c r="T3461" s="3" t="str">
        <f t="shared" si="329"/>
        <v>plays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4"/>
        <v>41866.318888888891</v>
      </c>
      <c r="K3462">
        <v>1406896752</v>
      </c>
      <c r="L3462" s="9">
        <f t="shared" si="325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12">
        <f t="shared" si="326"/>
        <v>190</v>
      </c>
      <c r="R3462">
        <f t="shared" si="327"/>
        <v>790.5</v>
      </c>
      <c r="S3462" t="str">
        <f t="shared" si="328"/>
        <v>theater</v>
      </c>
      <c r="T3462" s="3" t="str">
        <f t="shared" si="329"/>
        <v>plays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4"/>
        <v>42671.916666666664</v>
      </c>
      <c r="K3463">
        <v>1475248279</v>
      </c>
      <c r="L3463" s="9">
        <f t="shared" si="325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12">
        <f t="shared" si="326"/>
        <v>139</v>
      </c>
      <c r="R3463">
        <f t="shared" si="327"/>
        <v>822.5</v>
      </c>
      <c r="S3463" t="str">
        <f t="shared" si="328"/>
        <v>theater</v>
      </c>
      <c r="T3463" s="3" t="str">
        <f t="shared" si="329"/>
        <v>plays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4"/>
        <v>42195.541666666664</v>
      </c>
      <c r="K3464">
        <v>1435181628</v>
      </c>
      <c r="L3464" s="9">
        <f t="shared" si="325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12">
        <f t="shared" si="326"/>
        <v>202</v>
      </c>
      <c r="R3464">
        <f t="shared" si="327"/>
        <v>600</v>
      </c>
      <c r="S3464" t="str">
        <f t="shared" si="328"/>
        <v>theater</v>
      </c>
      <c r="T3464" s="3" t="str">
        <f t="shared" si="329"/>
        <v>plays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4"/>
        <v>42653.957638888889</v>
      </c>
      <c r="K3465">
        <v>1472594585</v>
      </c>
      <c r="L3465" s="9">
        <f t="shared" si="325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12">
        <f t="shared" si="326"/>
        <v>103</v>
      </c>
      <c r="R3465">
        <f t="shared" si="327"/>
        <v>5421.5</v>
      </c>
      <c r="S3465" t="str">
        <f t="shared" si="328"/>
        <v>theater</v>
      </c>
      <c r="T3465" s="3" t="str">
        <f t="shared" si="329"/>
        <v>plays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4"/>
        <v>42604.921724537031</v>
      </c>
      <c r="K3466">
        <v>1469329637</v>
      </c>
      <c r="L3466" s="9">
        <f t="shared" si="325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12">
        <f t="shared" si="326"/>
        <v>102</v>
      </c>
      <c r="R3466">
        <f t="shared" si="327"/>
        <v>7727.09</v>
      </c>
      <c r="S3466" t="str">
        <f t="shared" si="328"/>
        <v>theater</v>
      </c>
      <c r="T3466" s="3" t="str">
        <f t="shared" si="329"/>
        <v>plays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4"/>
        <v>42225.458333333336</v>
      </c>
      <c r="K3467">
        <v>1436972472</v>
      </c>
      <c r="L3467" s="9">
        <f t="shared" si="325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12">
        <f t="shared" si="326"/>
        <v>103</v>
      </c>
      <c r="R3467">
        <f t="shared" si="327"/>
        <v>3588.09</v>
      </c>
      <c r="S3467" t="str">
        <f t="shared" si="328"/>
        <v>theater</v>
      </c>
      <c r="T3467" s="3" t="str">
        <f t="shared" si="329"/>
        <v>plays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4"/>
        <v>42479.769097222219</v>
      </c>
      <c r="K3468">
        <v>1455928050</v>
      </c>
      <c r="L3468" s="9">
        <f t="shared" si="325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12">
        <f t="shared" si="326"/>
        <v>127</v>
      </c>
      <c r="R3468">
        <f t="shared" si="327"/>
        <v>3255</v>
      </c>
      <c r="S3468" t="str">
        <f t="shared" si="328"/>
        <v>theater</v>
      </c>
      <c r="T3468" s="3" t="str">
        <f t="shared" si="329"/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4"/>
        <v>42083.421666666669</v>
      </c>
      <c r="K3469">
        <v>1424275632</v>
      </c>
      <c r="L3469" s="9">
        <f t="shared" si="325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12">
        <f t="shared" si="326"/>
        <v>101</v>
      </c>
      <c r="R3469">
        <f t="shared" si="327"/>
        <v>3740</v>
      </c>
      <c r="S3469" t="str">
        <f t="shared" si="328"/>
        <v>theater</v>
      </c>
      <c r="T3469" s="3" t="str">
        <f t="shared" si="329"/>
        <v>plays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4"/>
        <v>42633.916666666664</v>
      </c>
      <c r="K3470">
        <v>1471976529</v>
      </c>
      <c r="L3470" s="9">
        <f t="shared" si="325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12">
        <f t="shared" si="326"/>
        <v>122</v>
      </c>
      <c r="R3470">
        <f t="shared" si="327"/>
        <v>7604</v>
      </c>
      <c r="S3470" t="str">
        <f t="shared" si="328"/>
        <v>theater</v>
      </c>
      <c r="T3470" s="3" t="str">
        <f t="shared" si="329"/>
        <v>plays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4"/>
        <v>42488.433391203704</v>
      </c>
      <c r="K3471">
        <v>1459265045</v>
      </c>
      <c r="L3471" s="9">
        <f t="shared" si="325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12">
        <f t="shared" si="326"/>
        <v>113</v>
      </c>
      <c r="R3471">
        <f t="shared" si="327"/>
        <v>7676.5</v>
      </c>
      <c r="S3471" t="str">
        <f t="shared" si="328"/>
        <v>theater</v>
      </c>
      <c r="T3471" s="3" t="str">
        <f t="shared" si="329"/>
        <v>plays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4"/>
        <v>42566.693055555552</v>
      </c>
      <c r="K3472">
        <v>1465345902</v>
      </c>
      <c r="L3472" s="9">
        <f t="shared" si="325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12">
        <f t="shared" si="326"/>
        <v>150</v>
      </c>
      <c r="R3472">
        <f t="shared" si="327"/>
        <v>1775</v>
      </c>
      <c r="S3472" t="str">
        <f t="shared" si="328"/>
        <v>theater</v>
      </c>
      <c r="T3472" s="3" t="str">
        <f t="shared" si="329"/>
        <v>plays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4"/>
        <v>41882.625</v>
      </c>
      <c r="K3473">
        <v>1405971690</v>
      </c>
      <c r="L3473" s="9">
        <f t="shared" si="325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12">
        <f t="shared" si="326"/>
        <v>215</v>
      </c>
      <c r="R3473">
        <f t="shared" si="327"/>
        <v>724</v>
      </c>
      <c r="S3473" t="str">
        <f t="shared" si="328"/>
        <v>theater</v>
      </c>
      <c r="T3473" s="3" t="str">
        <f t="shared" si="329"/>
        <v>plays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4"/>
        <v>41949.040972222218</v>
      </c>
      <c r="K3474">
        <v>1413432331</v>
      </c>
      <c r="L3474" s="9">
        <f t="shared" si="325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12">
        <f t="shared" si="326"/>
        <v>102</v>
      </c>
      <c r="R3474">
        <f t="shared" si="327"/>
        <v>1557</v>
      </c>
      <c r="S3474" t="str">
        <f t="shared" si="328"/>
        <v>theater</v>
      </c>
      <c r="T3474" s="3" t="str">
        <f t="shared" si="329"/>
        <v>plays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4"/>
        <v>42083.643749999996</v>
      </c>
      <c r="K3475">
        <v>1425067296</v>
      </c>
      <c r="L3475" s="9">
        <f t="shared" si="325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12">
        <f t="shared" si="326"/>
        <v>100</v>
      </c>
      <c r="R3475">
        <f t="shared" si="327"/>
        <v>3470.5</v>
      </c>
      <c r="S3475" t="str">
        <f t="shared" si="328"/>
        <v>theater</v>
      </c>
      <c r="T3475" s="3" t="str">
        <f t="shared" si="329"/>
        <v>plays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4"/>
        <v>42571.293182870366</v>
      </c>
      <c r="K3476">
        <v>1466424131</v>
      </c>
      <c r="L3476" s="9">
        <f t="shared" si="325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12">
        <f t="shared" si="326"/>
        <v>101</v>
      </c>
      <c r="R3476">
        <f t="shared" si="327"/>
        <v>3460</v>
      </c>
      <c r="S3476" t="str">
        <f t="shared" si="328"/>
        <v>theater</v>
      </c>
      <c r="T3476" s="3" t="str">
        <f t="shared" si="329"/>
        <v>plays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4"/>
        <v>41945.791666666664</v>
      </c>
      <c r="K3477">
        <v>1412629704</v>
      </c>
      <c r="L3477" s="9">
        <f t="shared" si="325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12">
        <f t="shared" si="326"/>
        <v>113</v>
      </c>
      <c r="R3477">
        <f t="shared" si="327"/>
        <v>1180</v>
      </c>
      <c r="S3477" t="str">
        <f t="shared" si="328"/>
        <v>theater</v>
      </c>
      <c r="T3477" s="3" t="str">
        <f t="shared" si="329"/>
        <v>plays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4"/>
        <v>41938.916666666664</v>
      </c>
      <c r="K3478">
        <v>1412836990</v>
      </c>
      <c r="L3478" s="9">
        <f t="shared" si="325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12">
        <f t="shared" si="326"/>
        <v>104</v>
      </c>
      <c r="R3478">
        <f t="shared" si="327"/>
        <v>326</v>
      </c>
      <c r="S3478" t="str">
        <f t="shared" si="328"/>
        <v>theater</v>
      </c>
      <c r="T3478" s="3" t="str">
        <f t="shared" si="329"/>
        <v>plays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4"/>
        <v>42140.916666666664</v>
      </c>
      <c r="K3479">
        <v>1430761243</v>
      </c>
      <c r="L3479" s="9">
        <f t="shared" si="325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12">
        <f t="shared" si="326"/>
        <v>115</v>
      </c>
      <c r="R3479">
        <f t="shared" si="327"/>
        <v>1194</v>
      </c>
      <c r="S3479" t="str">
        <f t="shared" si="328"/>
        <v>theater</v>
      </c>
      <c r="T3479" s="3" t="str">
        <f t="shared" si="329"/>
        <v>plays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4"/>
        <v>42079.666666666664</v>
      </c>
      <c r="K3480">
        <v>1424296822</v>
      </c>
      <c r="L3480" s="9">
        <f t="shared" si="325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12">
        <f t="shared" si="326"/>
        <v>113</v>
      </c>
      <c r="R3480">
        <f t="shared" si="327"/>
        <v>2166.5</v>
      </c>
      <c r="S3480" t="str">
        <f t="shared" si="328"/>
        <v>theater</v>
      </c>
      <c r="T3480" s="3" t="str">
        <f t="shared" si="329"/>
        <v>plays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4"/>
        <v>41811.64675925926</v>
      </c>
      <c r="K3481">
        <v>1400790680</v>
      </c>
      <c r="L3481" s="9">
        <f t="shared" si="325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12">
        <f t="shared" si="326"/>
        <v>128</v>
      </c>
      <c r="R3481">
        <f t="shared" si="327"/>
        <v>2087.5</v>
      </c>
      <c r="S3481" t="str">
        <f t="shared" si="328"/>
        <v>theater</v>
      </c>
      <c r="T3481" s="3" t="str">
        <f t="shared" si="329"/>
        <v>plays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4"/>
        <v>42195.666666666664</v>
      </c>
      <c r="K3482">
        <v>1434440227</v>
      </c>
      <c r="L3482" s="9">
        <f t="shared" si="325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12">
        <f t="shared" si="326"/>
        <v>143</v>
      </c>
      <c r="R3482">
        <f t="shared" si="327"/>
        <v>2029</v>
      </c>
      <c r="S3482" t="str">
        <f t="shared" si="328"/>
        <v>theater</v>
      </c>
      <c r="T3482" s="3" t="str">
        <f t="shared" si="329"/>
        <v>plays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4"/>
        <v>42006.039212962962</v>
      </c>
      <c r="K3483">
        <v>1418709388</v>
      </c>
      <c r="L3483" s="9">
        <f t="shared" si="325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12">
        <f t="shared" si="326"/>
        <v>119</v>
      </c>
      <c r="R3483">
        <f t="shared" si="327"/>
        <v>7010</v>
      </c>
      <c r="S3483" t="str">
        <f t="shared" si="328"/>
        <v>theater</v>
      </c>
      <c r="T3483" s="3" t="str">
        <f t="shared" si="329"/>
        <v>plays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4"/>
        <v>41826.563263888886</v>
      </c>
      <c r="K3484">
        <v>1402079466</v>
      </c>
      <c r="L3484" s="9">
        <f t="shared" si="325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12">
        <f t="shared" si="326"/>
        <v>138</v>
      </c>
      <c r="R3484">
        <f t="shared" si="327"/>
        <v>8015</v>
      </c>
      <c r="S3484" t="str">
        <f t="shared" si="328"/>
        <v>theater</v>
      </c>
      <c r="T3484" s="3" t="str">
        <f t="shared" si="329"/>
        <v>plays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4"/>
        <v>41823.460428240738</v>
      </c>
      <c r="K3485">
        <v>1401811381</v>
      </c>
      <c r="L3485" s="9">
        <f t="shared" si="325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12">
        <f t="shared" si="326"/>
        <v>160</v>
      </c>
      <c r="R3485">
        <f t="shared" si="327"/>
        <v>4754</v>
      </c>
      <c r="S3485" t="str">
        <f t="shared" si="328"/>
        <v>theater</v>
      </c>
      <c r="T3485" s="3" t="str">
        <f t="shared" si="329"/>
        <v>plays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4"/>
        <v>42536.552071759252</v>
      </c>
      <c r="K3486">
        <v>1463422499</v>
      </c>
      <c r="L3486" s="9">
        <f t="shared" si="325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12">
        <f t="shared" si="326"/>
        <v>114</v>
      </c>
      <c r="R3486">
        <f t="shared" si="327"/>
        <v>4107</v>
      </c>
      <c r="S3486" t="str">
        <f t="shared" si="328"/>
        <v>theater</v>
      </c>
      <c r="T3486" s="3" t="str">
        <f t="shared" si="329"/>
        <v>plays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4"/>
        <v>42402.484722222223</v>
      </c>
      <c r="K3487">
        <v>1451839080</v>
      </c>
      <c r="L3487" s="9">
        <f t="shared" si="325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12">
        <f t="shared" si="326"/>
        <v>101</v>
      </c>
      <c r="R3487">
        <f t="shared" si="327"/>
        <v>2258</v>
      </c>
      <c r="S3487" t="str">
        <f t="shared" si="328"/>
        <v>theater</v>
      </c>
      <c r="T3487" s="3" t="str">
        <f t="shared" si="329"/>
        <v>plays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4"/>
        <v>42158.082638888889</v>
      </c>
      <c r="K3488">
        <v>1430600401</v>
      </c>
      <c r="L3488" s="9">
        <f t="shared" si="325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12">
        <f t="shared" si="326"/>
        <v>155</v>
      </c>
      <c r="R3488">
        <f t="shared" si="327"/>
        <v>3158</v>
      </c>
      <c r="S3488" t="str">
        <f t="shared" si="328"/>
        <v>theater</v>
      </c>
      <c r="T3488" s="3" t="str">
        <f t="shared" si="329"/>
        <v>plays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4"/>
        <v>42179.732083333329</v>
      </c>
      <c r="K3489">
        <v>1432593252</v>
      </c>
      <c r="L3489" s="9">
        <f t="shared" si="325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12">
        <f t="shared" si="326"/>
        <v>128</v>
      </c>
      <c r="R3489">
        <f t="shared" si="327"/>
        <v>3605.5</v>
      </c>
      <c r="S3489" t="str">
        <f t="shared" si="328"/>
        <v>theater</v>
      </c>
      <c r="T3489" s="3" t="str">
        <f t="shared" si="329"/>
        <v>plays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4"/>
        <v>42111.458333333336</v>
      </c>
      <c r="K3490">
        <v>1427221560</v>
      </c>
      <c r="L3490" s="9">
        <f t="shared" si="325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12">
        <f t="shared" si="326"/>
        <v>121</v>
      </c>
      <c r="R3490">
        <f t="shared" si="327"/>
        <v>3095.5</v>
      </c>
      <c r="S3490" t="str">
        <f t="shared" si="328"/>
        <v>theater</v>
      </c>
      <c r="T3490" s="3" t="str">
        <f t="shared" si="329"/>
        <v>plays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4"/>
        <v>41783.666666666664</v>
      </c>
      <c r="K3491">
        <v>1398352531</v>
      </c>
      <c r="L3491" s="9">
        <f t="shared" si="325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12">
        <f t="shared" si="326"/>
        <v>113</v>
      </c>
      <c r="R3491">
        <f t="shared" si="327"/>
        <v>4635.5</v>
      </c>
      <c r="S3491" t="str">
        <f t="shared" si="328"/>
        <v>theater</v>
      </c>
      <c r="T3491" s="3" t="str">
        <f t="shared" si="329"/>
        <v>plays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4"/>
        <v>42473.594027777777</v>
      </c>
      <c r="K3492">
        <v>1457982924</v>
      </c>
      <c r="L3492" s="9">
        <f t="shared" si="325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12">
        <f t="shared" si="326"/>
        <v>128</v>
      </c>
      <c r="R3492">
        <f t="shared" si="327"/>
        <v>3455</v>
      </c>
      <c r="S3492" t="str">
        <f t="shared" si="328"/>
        <v>theater</v>
      </c>
      <c r="T3492" s="3" t="str">
        <f t="shared" si="329"/>
        <v>plays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4"/>
        <v>42142.041481481479</v>
      </c>
      <c r="K3493">
        <v>1430114384</v>
      </c>
      <c r="L3493" s="9">
        <f t="shared" si="325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12">
        <f t="shared" si="326"/>
        <v>158</v>
      </c>
      <c r="R3493">
        <f t="shared" si="327"/>
        <v>1033</v>
      </c>
      <c r="S3493" t="str">
        <f t="shared" si="328"/>
        <v>theater</v>
      </c>
      <c r="T3493" s="3" t="str">
        <f t="shared" si="329"/>
        <v>plays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4"/>
        <v>42302.800891203697</v>
      </c>
      <c r="K3494">
        <v>1442794397</v>
      </c>
      <c r="L3494" s="9">
        <f t="shared" si="325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12">
        <f t="shared" si="326"/>
        <v>105</v>
      </c>
      <c r="R3494">
        <f t="shared" si="327"/>
        <v>2395.6099999999997</v>
      </c>
      <c r="S3494" t="str">
        <f t="shared" si="328"/>
        <v>theater</v>
      </c>
      <c r="T3494" s="3" t="str">
        <f t="shared" si="329"/>
        <v>plays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4"/>
        <v>41868.007638888885</v>
      </c>
      <c r="K3495">
        <v>1406580436</v>
      </c>
      <c r="L3495" s="9">
        <f t="shared" si="325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12">
        <f t="shared" si="326"/>
        <v>100</v>
      </c>
      <c r="R3495">
        <f t="shared" si="327"/>
        <v>2750.1099999999997</v>
      </c>
      <c r="S3495" t="str">
        <f t="shared" si="328"/>
        <v>theater</v>
      </c>
      <c r="T3495" s="3" t="str">
        <f t="shared" si="329"/>
        <v>plays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4"/>
        <v>42700.041666666664</v>
      </c>
      <c r="K3496">
        <v>1479186575</v>
      </c>
      <c r="L3496" s="9">
        <f t="shared" si="325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12">
        <f t="shared" si="326"/>
        <v>100</v>
      </c>
      <c r="R3496">
        <f t="shared" si="327"/>
        <v>950</v>
      </c>
      <c r="S3496" t="str">
        <f t="shared" si="328"/>
        <v>theater</v>
      </c>
      <c r="T3496" s="3" t="str">
        <f t="shared" si="329"/>
        <v>plays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4"/>
        <v>41944.512499999997</v>
      </c>
      <c r="K3497">
        <v>1412360309</v>
      </c>
      <c r="L3497" s="9">
        <f t="shared" si="325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12">
        <f t="shared" si="326"/>
        <v>107</v>
      </c>
      <c r="R3497">
        <f t="shared" si="327"/>
        <v>2871.5</v>
      </c>
      <c r="S3497" t="str">
        <f t="shared" si="328"/>
        <v>theater</v>
      </c>
      <c r="T3497" s="3" t="str">
        <f t="shared" si="329"/>
        <v>plays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4"/>
        <v>42624.638495370367</v>
      </c>
      <c r="K3498">
        <v>1470169166</v>
      </c>
      <c r="L3498" s="9">
        <f t="shared" si="325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12">
        <f t="shared" si="326"/>
        <v>124</v>
      </c>
      <c r="R3498">
        <f t="shared" si="327"/>
        <v>4537.5</v>
      </c>
      <c r="S3498" t="str">
        <f t="shared" si="328"/>
        <v>theater</v>
      </c>
      <c r="T3498" s="3" t="str">
        <f t="shared" si="329"/>
        <v>plays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4"/>
        <v>42523.708333333336</v>
      </c>
      <c r="K3499">
        <v>1463852904</v>
      </c>
      <c r="L3499" s="9">
        <f t="shared" si="325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12">
        <f t="shared" si="326"/>
        <v>109</v>
      </c>
      <c r="R3499">
        <f t="shared" si="327"/>
        <v>2709</v>
      </c>
      <c r="S3499" t="str">
        <f t="shared" si="328"/>
        <v>theater</v>
      </c>
      <c r="T3499" s="3" t="str">
        <f t="shared" si="329"/>
        <v>plays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4"/>
        <v>42518.697222222218</v>
      </c>
      <c r="K3500">
        <v>1459309704</v>
      </c>
      <c r="L3500" s="9">
        <f t="shared" si="325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12">
        <f t="shared" si="326"/>
        <v>102</v>
      </c>
      <c r="R3500">
        <f t="shared" si="327"/>
        <v>1688</v>
      </c>
      <c r="S3500" t="str">
        <f t="shared" si="328"/>
        <v>theater</v>
      </c>
      <c r="T3500" s="3" t="str">
        <f t="shared" si="329"/>
        <v>plays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4"/>
        <v>42186.082638888889</v>
      </c>
      <c r="K3501">
        <v>1431046325</v>
      </c>
      <c r="L3501" s="9">
        <f t="shared" si="325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12">
        <f t="shared" si="326"/>
        <v>106</v>
      </c>
      <c r="R3501">
        <f t="shared" si="327"/>
        <v>1900</v>
      </c>
      <c r="S3501" t="str">
        <f t="shared" si="328"/>
        <v>theater</v>
      </c>
      <c r="T3501" s="3" t="str">
        <f t="shared" si="329"/>
        <v>plays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4"/>
        <v>42435.999305555553</v>
      </c>
      <c r="K3502">
        <v>1455919438</v>
      </c>
      <c r="L3502" s="9">
        <f t="shared" si="325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12">
        <f t="shared" si="326"/>
        <v>106</v>
      </c>
      <c r="R3502">
        <f t="shared" si="327"/>
        <v>1586.5</v>
      </c>
      <c r="S3502" t="str">
        <f t="shared" si="328"/>
        <v>theater</v>
      </c>
      <c r="T3502" s="3" t="str">
        <f t="shared" si="329"/>
        <v>plays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4"/>
        <v>42258.555497685178</v>
      </c>
      <c r="K3503">
        <v>1439835595</v>
      </c>
      <c r="L3503" s="9">
        <f t="shared" si="325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12">
        <f t="shared" si="326"/>
        <v>101</v>
      </c>
      <c r="R3503">
        <f t="shared" si="327"/>
        <v>1286.5</v>
      </c>
      <c r="S3503" t="str">
        <f t="shared" si="328"/>
        <v>theater</v>
      </c>
      <c r="T3503" s="3" t="str">
        <f t="shared" si="329"/>
        <v>plays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4"/>
        <v>42444.957638888889</v>
      </c>
      <c r="K3504">
        <v>1456862924</v>
      </c>
      <c r="L3504" s="9">
        <f t="shared" si="325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12">
        <f t="shared" si="326"/>
        <v>105</v>
      </c>
      <c r="R3504">
        <f t="shared" si="327"/>
        <v>2863</v>
      </c>
      <c r="S3504" t="str">
        <f t="shared" si="328"/>
        <v>theater</v>
      </c>
      <c r="T3504" s="3" t="str">
        <f t="shared" si="329"/>
        <v>plays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4"/>
        <v>42575.27</v>
      </c>
      <c r="K3505">
        <v>1466767728</v>
      </c>
      <c r="L3505" s="9">
        <f t="shared" si="325"/>
        <v>42545.27</v>
      </c>
      <c r="M3505" t="b">
        <v>0</v>
      </c>
      <c r="N3505">
        <v>38</v>
      </c>
      <c r="O3505" t="b">
        <v>1</v>
      </c>
      <c r="P3505" t="s">
        <v>8271</v>
      </c>
      <c r="Q3505" s="12">
        <f t="shared" si="326"/>
        <v>108</v>
      </c>
      <c r="R3505">
        <f t="shared" si="327"/>
        <v>3452.5</v>
      </c>
      <c r="S3505" t="str">
        <f t="shared" si="328"/>
        <v>theater</v>
      </c>
      <c r="T3505" s="3" t="str">
        <f t="shared" si="329"/>
        <v>plays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4"/>
        <v>42327.582071759258</v>
      </c>
      <c r="K3506">
        <v>1445363891</v>
      </c>
      <c r="L3506" s="9">
        <f t="shared" si="325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12">
        <f t="shared" si="326"/>
        <v>100</v>
      </c>
      <c r="R3506">
        <f t="shared" si="327"/>
        <v>1844.5</v>
      </c>
      <c r="S3506" t="str">
        <f t="shared" si="328"/>
        <v>theater</v>
      </c>
      <c r="T3506" s="3" t="str">
        <f t="shared" si="329"/>
        <v>plays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4"/>
        <v>41771.958333333328</v>
      </c>
      <c r="K3507">
        <v>1398983245</v>
      </c>
      <c r="L3507" s="9">
        <f t="shared" si="325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12">
        <f t="shared" si="326"/>
        <v>104</v>
      </c>
      <c r="R3507">
        <f t="shared" si="327"/>
        <v>1797</v>
      </c>
      <c r="S3507" t="str">
        <f t="shared" si="328"/>
        <v>theater</v>
      </c>
      <c r="T3507" s="3" t="str">
        <f t="shared" si="329"/>
        <v>plays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4"/>
        <v>41874.525925925926</v>
      </c>
      <c r="K3508">
        <v>1404927440</v>
      </c>
      <c r="L3508" s="9">
        <f t="shared" si="325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12">
        <f t="shared" si="326"/>
        <v>102</v>
      </c>
      <c r="R3508">
        <f t="shared" si="327"/>
        <v>2819.5</v>
      </c>
      <c r="S3508" t="str">
        <f t="shared" si="328"/>
        <v>theater</v>
      </c>
      <c r="T3508" s="3" t="str">
        <f t="shared" si="329"/>
        <v>plays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4"/>
        <v>42521.714548611104</v>
      </c>
      <c r="K3509">
        <v>1462140537</v>
      </c>
      <c r="L3509" s="9">
        <f t="shared" si="325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12">
        <f t="shared" si="326"/>
        <v>104</v>
      </c>
      <c r="R3509">
        <f t="shared" si="327"/>
        <v>6742.5</v>
      </c>
      <c r="S3509" t="str">
        <f t="shared" si="328"/>
        <v>theater</v>
      </c>
      <c r="T3509" s="3" t="str">
        <f t="shared" si="329"/>
        <v>plays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4"/>
        <v>42500.666666666664</v>
      </c>
      <c r="K3510">
        <v>1460914253</v>
      </c>
      <c r="L3510" s="9">
        <f t="shared" si="325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12">
        <f t="shared" si="326"/>
        <v>180</v>
      </c>
      <c r="R3510">
        <f t="shared" si="327"/>
        <v>5310</v>
      </c>
      <c r="S3510" t="str">
        <f t="shared" si="328"/>
        <v>theater</v>
      </c>
      <c r="T3510" s="3" t="str">
        <f t="shared" si="329"/>
        <v>plays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4"/>
        <v>41963.996527777774</v>
      </c>
      <c r="K3511">
        <v>1415392666</v>
      </c>
      <c r="L3511" s="9">
        <f t="shared" si="325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12">
        <f t="shared" si="326"/>
        <v>106</v>
      </c>
      <c r="R3511">
        <f t="shared" si="327"/>
        <v>1685</v>
      </c>
      <c r="S3511" t="str">
        <f t="shared" si="328"/>
        <v>theater</v>
      </c>
      <c r="T3511" s="3" t="str">
        <f t="shared" si="329"/>
        <v>plays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4"/>
        <v>41822.412569444445</v>
      </c>
      <c r="K3512">
        <v>1402584846</v>
      </c>
      <c r="L3512" s="9">
        <f t="shared" si="325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12">
        <f t="shared" si="326"/>
        <v>101</v>
      </c>
      <c r="R3512">
        <f t="shared" si="327"/>
        <v>2047.5</v>
      </c>
      <c r="S3512" t="str">
        <f t="shared" si="328"/>
        <v>theater</v>
      </c>
      <c r="T3512" s="3" t="str">
        <f t="shared" si="329"/>
        <v>plays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4"/>
        <v>41950.5625</v>
      </c>
      <c r="K3513">
        <v>1413406695</v>
      </c>
      <c r="L3513" s="9">
        <f t="shared" si="325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12">
        <f t="shared" si="326"/>
        <v>101</v>
      </c>
      <c r="R3513">
        <f t="shared" si="327"/>
        <v>1211.5</v>
      </c>
      <c r="S3513" t="str">
        <f t="shared" si="328"/>
        <v>theater</v>
      </c>
      <c r="T3513" s="3" t="str">
        <f t="shared" si="329"/>
        <v>plays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4"/>
        <v>42117.286944444444</v>
      </c>
      <c r="K3514">
        <v>1424609592</v>
      </c>
      <c r="L3514" s="9">
        <f t="shared" si="325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12">
        <f t="shared" si="326"/>
        <v>100</v>
      </c>
      <c r="R3514">
        <f t="shared" si="327"/>
        <v>1259</v>
      </c>
      <c r="S3514" t="str">
        <f t="shared" si="328"/>
        <v>theater</v>
      </c>
      <c r="T3514" s="3" t="str">
        <f t="shared" si="329"/>
        <v>plays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4"/>
        <v>41793.999305555553</v>
      </c>
      <c r="K3515">
        <v>1400725112</v>
      </c>
      <c r="L3515" s="9">
        <f t="shared" si="325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12">
        <f t="shared" si="326"/>
        <v>118</v>
      </c>
      <c r="R3515">
        <f t="shared" si="327"/>
        <v>2157.5</v>
      </c>
      <c r="S3515" t="str">
        <f t="shared" si="328"/>
        <v>theater</v>
      </c>
      <c r="T3515" s="3" t="str">
        <f t="shared" si="329"/>
        <v>plays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4"/>
        <v>42036.999305555553</v>
      </c>
      <c r="K3516">
        <v>1421439552</v>
      </c>
      <c r="L3516" s="9">
        <f t="shared" si="325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12">
        <f t="shared" si="326"/>
        <v>110</v>
      </c>
      <c r="R3516">
        <f t="shared" si="327"/>
        <v>1932.5</v>
      </c>
      <c r="S3516" t="str">
        <f t="shared" si="328"/>
        <v>theater</v>
      </c>
      <c r="T3516" s="3" t="str">
        <f t="shared" si="329"/>
        <v>plays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4"/>
        <v>42155.564479166664</v>
      </c>
      <c r="K3517">
        <v>1430505171</v>
      </c>
      <c r="L3517" s="9">
        <f t="shared" si="325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12">
        <f t="shared" si="326"/>
        <v>103</v>
      </c>
      <c r="R3517">
        <f t="shared" si="327"/>
        <v>1815</v>
      </c>
      <c r="S3517" t="str">
        <f t="shared" si="328"/>
        <v>theater</v>
      </c>
      <c r="T3517" s="3" t="str">
        <f t="shared" si="329"/>
        <v>plays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4"/>
        <v>41889.916666666664</v>
      </c>
      <c r="K3518">
        <v>1407197670</v>
      </c>
      <c r="L3518" s="9">
        <f t="shared" si="325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12">
        <f t="shared" si="326"/>
        <v>100</v>
      </c>
      <c r="R3518">
        <f t="shared" si="327"/>
        <v>2790</v>
      </c>
      <c r="S3518" t="str">
        <f t="shared" si="328"/>
        <v>theater</v>
      </c>
      <c r="T3518" s="3" t="str">
        <f t="shared" si="329"/>
        <v>plays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4"/>
        <v>41824.25</v>
      </c>
      <c r="K3519">
        <v>1401910634</v>
      </c>
      <c r="L3519" s="9">
        <f t="shared" si="325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12">
        <f t="shared" si="326"/>
        <v>100</v>
      </c>
      <c r="R3519">
        <f t="shared" si="327"/>
        <v>3250</v>
      </c>
      <c r="S3519" t="str">
        <f t="shared" si="328"/>
        <v>theater</v>
      </c>
      <c r="T3519" s="3" t="str">
        <f t="shared" si="329"/>
        <v>plays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4"/>
        <v>41914.38958333333</v>
      </c>
      <c r="K3520">
        <v>1410461299</v>
      </c>
      <c r="L3520" s="9">
        <f t="shared" si="325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12">
        <f t="shared" si="326"/>
        <v>110</v>
      </c>
      <c r="R3520">
        <f t="shared" si="327"/>
        <v>2825.3450000000003</v>
      </c>
      <c r="S3520" t="str">
        <f t="shared" si="328"/>
        <v>theater</v>
      </c>
      <c r="T3520" s="3" t="str">
        <f t="shared" si="329"/>
        <v>plays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4"/>
        <v>42067.390624999993</v>
      </c>
      <c r="K3521">
        <v>1422886950</v>
      </c>
      <c r="L3521" s="9">
        <f t="shared" si="325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12">
        <f t="shared" si="326"/>
        <v>101</v>
      </c>
      <c r="R3521">
        <f t="shared" si="327"/>
        <v>1838.845</v>
      </c>
      <c r="S3521" t="str">
        <f t="shared" si="328"/>
        <v>theater</v>
      </c>
      <c r="T3521" s="3" t="str">
        <f t="shared" si="329"/>
        <v>plays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4"/>
        <v>42253.365972222215</v>
      </c>
      <c r="K3522">
        <v>1439322412</v>
      </c>
      <c r="L3522" s="9">
        <f t="shared" si="325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12">
        <f t="shared" si="326"/>
        <v>101</v>
      </c>
      <c r="R3522">
        <f t="shared" si="327"/>
        <v>2021</v>
      </c>
      <c r="S3522" t="str">
        <f t="shared" si="328"/>
        <v>theater</v>
      </c>
      <c r="T3522" s="3" t="str">
        <f t="shared" si="329"/>
        <v>plays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0">(I3523/86400)+25569+(-5/24)</f>
        <v>41911.153009259258</v>
      </c>
      <c r="K3523">
        <v>1409388020</v>
      </c>
      <c r="L3523" s="9">
        <f t="shared" ref="L3523:L3586" si="33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12">
        <f t="shared" ref="Q3523:Q3586" si="332">ROUND(E3523/D3523*100,0)</f>
        <v>169</v>
      </c>
      <c r="R3523">
        <f t="shared" ref="R3523:R3586" si="333">AVERAGE(E3522:E3523)</f>
        <v>1304</v>
      </c>
      <c r="S3523" t="str">
        <f t="shared" ref="S3523:S3586" si="334">LEFT(P3523,FIND("/",P3523)-1)</f>
        <v>theater</v>
      </c>
      <c r="T3523" s="3" t="str">
        <f t="shared" ref="T3523:T3586" si="335">RIGHT(P3523,LEN(P3523)-FIND("/",P3523))</f>
        <v>plays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0"/>
        <v>42262.212500000001</v>
      </c>
      <c r="K3524">
        <v>1439924246</v>
      </c>
      <c r="L3524" s="9">
        <f t="shared" si="3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12">
        <f t="shared" si="332"/>
        <v>100</v>
      </c>
      <c r="R3524">
        <f t="shared" si="333"/>
        <v>994</v>
      </c>
      <c r="S3524" t="str">
        <f t="shared" si="334"/>
        <v>theater</v>
      </c>
      <c r="T3524" s="3" t="str">
        <f t="shared" si="335"/>
        <v>plays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0"/>
        <v>42638.749999999993</v>
      </c>
      <c r="K3525">
        <v>1469871148</v>
      </c>
      <c r="L3525" s="9">
        <f t="shared" si="3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12">
        <f t="shared" si="332"/>
        <v>114</v>
      </c>
      <c r="R3525">
        <f t="shared" si="333"/>
        <v>2970.5</v>
      </c>
      <c r="S3525" t="str">
        <f t="shared" si="334"/>
        <v>theater</v>
      </c>
      <c r="T3525" s="3" t="str">
        <f t="shared" si="335"/>
        <v>plays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0"/>
        <v>41894.958333333328</v>
      </c>
      <c r="K3526">
        <v>1409336373</v>
      </c>
      <c r="L3526" s="9">
        <f t="shared" si="3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12">
        <f t="shared" si="332"/>
        <v>102</v>
      </c>
      <c r="R3526">
        <f t="shared" si="333"/>
        <v>7351</v>
      </c>
      <c r="S3526" t="str">
        <f t="shared" si="334"/>
        <v>theater</v>
      </c>
      <c r="T3526" s="3" t="str">
        <f t="shared" si="335"/>
        <v>plays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0"/>
        <v>42225.458333333336</v>
      </c>
      <c r="K3527">
        <v>1438188106</v>
      </c>
      <c r="L3527" s="9">
        <f t="shared" si="3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12">
        <f t="shared" si="332"/>
        <v>106</v>
      </c>
      <c r="R3527">
        <f t="shared" si="333"/>
        <v>5343</v>
      </c>
      <c r="S3527" t="str">
        <f t="shared" si="334"/>
        <v>theater</v>
      </c>
      <c r="T3527" s="3" t="str">
        <f t="shared" si="335"/>
        <v>plays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0"/>
        <v>42488.040972222218</v>
      </c>
      <c r="K3528">
        <v>1459411371</v>
      </c>
      <c r="L3528" s="9">
        <f t="shared" si="3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12">
        <f t="shared" si="332"/>
        <v>102</v>
      </c>
      <c r="R3528">
        <f t="shared" si="333"/>
        <v>1948</v>
      </c>
      <c r="S3528" t="str">
        <f t="shared" si="334"/>
        <v>theater</v>
      </c>
      <c r="T3528" s="3" t="str">
        <f t="shared" si="335"/>
        <v>plays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0"/>
        <v>42195.957638888889</v>
      </c>
      <c r="K3529">
        <v>1434069205</v>
      </c>
      <c r="L3529" s="9">
        <f t="shared" si="3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12">
        <f t="shared" si="332"/>
        <v>117</v>
      </c>
      <c r="R3529">
        <f t="shared" si="333"/>
        <v>5190.5</v>
      </c>
      <c r="S3529" t="str">
        <f t="shared" si="334"/>
        <v>theater</v>
      </c>
      <c r="T3529" s="3" t="str">
        <f t="shared" si="335"/>
        <v>plays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0"/>
        <v>42753.293032407404</v>
      </c>
      <c r="K3530">
        <v>1483012918</v>
      </c>
      <c r="L3530" s="9">
        <f t="shared" si="3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12">
        <f t="shared" si="332"/>
        <v>101</v>
      </c>
      <c r="R3530">
        <f t="shared" si="333"/>
        <v>4342</v>
      </c>
      <c r="S3530" t="str">
        <f t="shared" si="334"/>
        <v>theater</v>
      </c>
      <c r="T3530" s="3" t="str">
        <f t="shared" si="335"/>
        <v>plays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0"/>
        <v>42197.833333333336</v>
      </c>
      <c r="K3531">
        <v>1434997018</v>
      </c>
      <c r="L3531" s="9">
        <f t="shared" si="3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12">
        <f t="shared" si="332"/>
        <v>132</v>
      </c>
      <c r="R3531">
        <f t="shared" si="333"/>
        <v>1164.5</v>
      </c>
      <c r="S3531" t="str">
        <f t="shared" si="334"/>
        <v>theater</v>
      </c>
      <c r="T3531" s="3" t="str">
        <f t="shared" si="335"/>
        <v>plays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0"/>
        <v>42470.624999999993</v>
      </c>
      <c r="K3532">
        <v>1457881057</v>
      </c>
      <c r="L3532" s="9">
        <f t="shared" si="3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12">
        <f t="shared" si="332"/>
        <v>100</v>
      </c>
      <c r="R3532">
        <f t="shared" si="333"/>
        <v>1705</v>
      </c>
      <c r="S3532" t="str">
        <f t="shared" si="334"/>
        <v>theater</v>
      </c>
      <c r="T3532" s="3" t="str">
        <f t="shared" si="335"/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0"/>
        <v>42551.44599537037</v>
      </c>
      <c r="K3533">
        <v>1464709334</v>
      </c>
      <c r="L3533" s="9">
        <f t="shared" si="3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12">
        <f t="shared" si="332"/>
        <v>128</v>
      </c>
      <c r="R3533">
        <f t="shared" si="333"/>
        <v>2015</v>
      </c>
      <c r="S3533" t="str">
        <f t="shared" si="334"/>
        <v>theater</v>
      </c>
      <c r="T3533" s="3" t="str">
        <f t="shared" si="335"/>
        <v>plays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0"/>
        <v>41899.957638888889</v>
      </c>
      <c r="K3534">
        <v>1409667827</v>
      </c>
      <c r="L3534" s="9">
        <f t="shared" si="3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12">
        <f t="shared" si="332"/>
        <v>119</v>
      </c>
      <c r="R3534">
        <f t="shared" si="333"/>
        <v>1211</v>
      </c>
      <c r="S3534" t="str">
        <f t="shared" si="334"/>
        <v>theater</v>
      </c>
      <c r="T3534" s="3" t="str">
        <f t="shared" si="335"/>
        <v>plays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0"/>
        <v>42319.594525462962</v>
      </c>
      <c r="K3535">
        <v>1444673767</v>
      </c>
      <c r="L3535" s="9">
        <f t="shared" si="3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12">
        <f t="shared" si="332"/>
        <v>126</v>
      </c>
      <c r="R3535">
        <f t="shared" si="333"/>
        <v>886.5</v>
      </c>
      <c r="S3535" t="str">
        <f t="shared" si="334"/>
        <v>theater</v>
      </c>
      <c r="T3535" s="3" t="str">
        <f t="shared" si="335"/>
        <v>plays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0"/>
        <v>42278.416932870365</v>
      </c>
      <c r="K3536">
        <v>1440687623</v>
      </c>
      <c r="L3536" s="9">
        <f t="shared" si="3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12">
        <f t="shared" si="332"/>
        <v>156</v>
      </c>
      <c r="R3536">
        <f t="shared" si="333"/>
        <v>4220.5</v>
      </c>
      <c r="S3536" t="str">
        <f t="shared" si="334"/>
        <v>theater</v>
      </c>
      <c r="T3536" s="3" t="str">
        <f t="shared" si="335"/>
        <v>plays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0"/>
        <v>42279.541666666664</v>
      </c>
      <c r="K3537">
        <v>1441120910</v>
      </c>
      <c r="L3537" s="9">
        <f t="shared" si="33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12">
        <f t="shared" si="332"/>
        <v>103</v>
      </c>
      <c r="R3537">
        <f t="shared" si="333"/>
        <v>4936.5</v>
      </c>
      <c r="S3537" t="str">
        <f t="shared" si="334"/>
        <v>theater</v>
      </c>
      <c r="T3537" s="3" t="str">
        <f t="shared" si="335"/>
        <v>plays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0"/>
        <v>42358.290972222218</v>
      </c>
      <c r="K3538">
        <v>1448040425</v>
      </c>
      <c r="L3538" s="9">
        <f t="shared" si="3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12">
        <f t="shared" si="332"/>
        <v>153</v>
      </c>
      <c r="R3538">
        <f t="shared" si="333"/>
        <v>1146.5</v>
      </c>
      <c r="S3538" t="str">
        <f t="shared" si="334"/>
        <v>theater</v>
      </c>
      <c r="T3538" s="3" t="str">
        <f t="shared" si="335"/>
        <v>plays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0"/>
        <v>41960.124305555553</v>
      </c>
      <c r="K3539">
        <v>1413016216</v>
      </c>
      <c r="L3539" s="9">
        <f t="shared" si="33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12">
        <f t="shared" si="332"/>
        <v>180</v>
      </c>
      <c r="R3539">
        <f t="shared" si="333"/>
        <v>724</v>
      </c>
      <c r="S3539" t="str">
        <f t="shared" si="334"/>
        <v>theater</v>
      </c>
      <c r="T3539" s="3" t="str">
        <f t="shared" si="335"/>
        <v>plays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0"/>
        <v>42599.212268518517</v>
      </c>
      <c r="K3540">
        <v>1469009140</v>
      </c>
      <c r="L3540" s="9">
        <f t="shared" si="3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12">
        <f t="shared" si="332"/>
        <v>128</v>
      </c>
      <c r="R3540">
        <f t="shared" si="333"/>
        <v>1893.5</v>
      </c>
      <c r="S3540" t="str">
        <f t="shared" si="334"/>
        <v>theater</v>
      </c>
      <c r="T3540" s="3" t="str">
        <f t="shared" si="335"/>
        <v>plays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0"/>
        <v>42621.547708333332</v>
      </c>
      <c r="K3541">
        <v>1471543722</v>
      </c>
      <c r="L3541" s="9">
        <f t="shared" si="3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12">
        <f t="shared" si="332"/>
        <v>120</v>
      </c>
      <c r="R3541">
        <f t="shared" si="333"/>
        <v>1643.5</v>
      </c>
      <c r="S3541" t="str">
        <f t="shared" si="334"/>
        <v>theater</v>
      </c>
      <c r="T3541" s="3" t="str">
        <f t="shared" si="335"/>
        <v>plays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0"/>
        <v>42546.795034722221</v>
      </c>
      <c r="K3542">
        <v>1464307491</v>
      </c>
      <c r="L3542" s="9">
        <f t="shared" si="3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12">
        <f t="shared" si="332"/>
        <v>123</v>
      </c>
      <c r="R3542">
        <f t="shared" si="333"/>
        <v>543.5</v>
      </c>
      <c r="S3542" t="str">
        <f t="shared" si="334"/>
        <v>theater</v>
      </c>
      <c r="T3542" s="3" t="str">
        <f t="shared" si="335"/>
        <v>plays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0"/>
        <v>42247.521701388883</v>
      </c>
      <c r="K3543">
        <v>1438882275</v>
      </c>
      <c r="L3543" s="9">
        <f t="shared" si="3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12">
        <f t="shared" si="332"/>
        <v>105</v>
      </c>
      <c r="R3543">
        <f t="shared" si="333"/>
        <v>814.5</v>
      </c>
      <c r="S3543" t="str">
        <f t="shared" si="334"/>
        <v>theater</v>
      </c>
      <c r="T3543" s="3" t="str">
        <f t="shared" si="335"/>
        <v>plays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0"/>
        <v>41889.391458333332</v>
      </c>
      <c r="K3544">
        <v>1404915822</v>
      </c>
      <c r="L3544" s="9">
        <f t="shared" si="3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12">
        <f t="shared" si="332"/>
        <v>102</v>
      </c>
      <c r="R3544">
        <f t="shared" si="333"/>
        <v>3441.5</v>
      </c>
      <c r="S3544" t="str">
        <f t="shared" si="334"/>
        <v>theater</v>
      </c>
      <c r="T3544" s="3" t="str">
        <f t="shared" si="335"/>
        <v>plays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0"/>
        <v>42180.546979166662</v>
      </c>
      <c r="K3545">
        <v>1432663659</v>
      </c>
      <c r="L3545" s="9">
        <f t="shared" si="3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12">
        <f t="shared" si="332"/>
        <v>105</v>
      </c>
      <c r="R3545">
        <f t="shared" si="333"/>
        <v>3596.5</v>
      </c>
      <c r="S3545" t="str">
        <f t="shared" si="334"/>
        <v>theater</v>
      </c>
      <c r="T3545" s="3" t="str">
        <f t="shared" si="335"/>
        <v>plays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0"/>
        <v>42070.623344907406</v>
      </c>
      <c r="K3546">
        <v>1423166257</v>
      </c>
      <c r="L3546" s="9">
        <f t="shared" si="3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12">
        <f t="shared" si="332"/>
        <v>100</v>
      </c>
      <c r="R3546">
        <f t="shared" si="333"/>
        <v>2035</v>
      </c>
      <c r="S3546" t="str">
        <f t="shared" si="334"/>
        <v>theater</v>
      </c>
      <c r="T3546" s="3" t="str">
        <f t="shared" si="335"/>
        <v>plays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0"/>
        <v>42105.599062499998</v>
      </c>
      <c r="K3547">
        <v>1426188159</v>
      </c>
      <c r="L3547" s="9">
        <f t="shared" si="3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12">
        <f t="shared" si="332"/>
        <v>100</v>
      </c>
      <c r="R3547">
        <f t="shared" si="333"/>
        <v>1375.5</v>
      </c>
      <c r="S3547" t="str">
        <f t="shared" si="334"/>
        <v>theater</v>
      </c>
      <c r="T3547" s="3" t="str">
        <f t="shared" si="335"/>
        <v>plays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0"/>
        <v>42094.957638888889</v>
      </c>
      <c r="K3548">
        <v>1426002684</v>
      </c>
      <c r="L3548" s="9">
        <f t="shared" si="3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12">
        <f t="shared" si="332"/>
        <v>102</v>
      </c>
      <c r="R3548">
        <f t="shared" si="333"/>
        <v>688</v>
      </c>
      <c r="S3548" t="str">
        <f t="shared" si="334"/>
        <v>theater</v>
      </c>
      <c r="T3548" s="3" t="str">
        <f t="shared" si="335"/>
        <v>plays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0"/>
        <v>42503.957638888889</v>
      </c>
      <c r="K3549">
        <v>1461117201</v>
      </c>
      <c r="L3549" s="9">
        <f t="shared" si="3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12">
        <f t="shared" si="332"/>
        <v>114</v>
      </c>
      <c r="R3549">
        <f t="shared" si="333"/>
        <v>20584.125</v>
      </c>
      <c r="S3549" t="str">
        <f t="shared" si="334"/>
        <v>theater</v>
      </c>
      <c r="T3549" s="3" t="str">
        <f t="shared" si="335"/>
        <v>plays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0"/>
        <v>42433.833333333336</v>
      </c>
      <c r="K3550">
        <v>1455230214</v>
      </c>
      <c r="L3550" s="9">
        <f t="shared" si="3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12">
        <f t="shared" si="332"/>
        <v>102</v>
      </c>
      <c r="R3550">
        <f t="shared" si="333"/>
        <v>21091.625</v>
      </c>
      <c r="S3550" t="str">
        <f t="shared" si="334"/>
        <v>theater</v>
      </c>
      <c r="T3550" s="3" t="str">
        <f t="shared" si="335"/>
        <v>plays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0"/>
        <v>42251.186030092591</v>
      </c>
      <c r="K3551">
        <v>1438939673</v>
      </c>
      <c r="L3551" s="9">
        <f t="shared" si="3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12">
        <f t="shared" si="332"/>
        <v>102</v>
      </c>
      <c r="R3551">
        <f t="shared" si="333"/>
        <v>1580</v>
      </c>
      <c r="S3551" t="str">
        <f t="shared" si="334"/>
        <v>theater</v>
      </c>
      <c r="T3551" s="3" t="str">
        <f t="shared" si="335"/>
        <v>plays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0"/>
        <v>42492.685162037036</v>
      </c>
      <c r="K3552">
        <v>1459632398</v>
      </c>
      <c r="L3552" s="9">
        <f t="shared" si="3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12">
        <f t="shared" si="332"/>
        <v>105</v>
      </c>
      <c r="R3552">
        <f t="shared" si="333"/>
        <v>1820</v>
      </c>
      <c r="S3552" t="str">
        <f t="shared" si="334"/>
        <v>theater</v>
      </c>
      <c r="T3552" s="3" t="str">
        <f t="shared" si="335"/>
        <v>plays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0"/>
        <v>41781.713194444441</v>
      </c>
      <c r="K3553">
        <v>1398342170</v>
      </c>
      <c r="L3553" s="9">
        <f t="shared" si="3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12">
        <f t="shared" si="332"/>
        <v>102</v>
      </c>
      <c r="R3553">
        <f t="shared" si="333"/>
        <v>2073.75</v>
      </c>
      <c r="S3553" t="str">
        <f t="shared" si="334"/>
        <v>theater</v>
      </c>
      <c r="T3553" s="3" t="str">
        <f t="shared" si="335"/>
        <v>plays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0"/>
        <v>41818.378749999996</v>
      </c>
      <c r="K3554">
        <v>1401372324</v>
      </c>
      <c r="L3554" s="9">
        <f t="shared" si="3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12">
        <f t="shared" si="332"/>
        <v>100</v>
      </c>
      <c r="R3554">
        <f t="shared" si="333"/>
        <v>1150.25</v>
      </c>
      <c r="S3554" t="str">
        <f t="shared" si="334"/>
        <v>theater</v>
      </c>
      <c r="T3554" s="3" t="str">
        <f t="shared" si="335"/>
        <v>plays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0"/>
        <v>42227.791666666664</v>
      </c>
      <c r="K3555">
        <v>1436575280</v>
      </c>
      <c r="L3555" s="9">
        <f t="shared" si="3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12">
        <f t="shared" si="332"/>
        <v>106</v>
      </c>
      <c r="R3555">
        <f t="shared" si="333"/>
        <v>3309</v>
      </c>
      <c r="S3555" t="str">
        <f t="shared" si="334"/>
        <v>theater</v>
      </c>
      <c r="T3555" s="3" t="str">
        <f t="shared" si="335"/>
        <v>plays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0"/>
        <v>42046.499999999993</v>
      </c>
      <c r="K3556">
        <v>1421025159</v>
      </c>
      <c r="L3556" s="9">
        <f t="shared" si="3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12">
        <f t="shared" si="332"/>
        <v>113</v>
      </c>
      <c r="R3556">
        <f t="shared" si="333"/>
        <v>5758.0550000000003</v>
      </c>
      <c r="S3556" t="str">
        <f t="shared" si="334"/>
        <v>theater</v>
      </c>
      <c r="T3556" s="3" t="str">
        <f t="shared" si="335"/>
        <v>plays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0"/>
        <v>42691.275393518517</v>
      </c>
      <c r="K3557">
        <v>1476786994</v>
      </c>
      <c r="L3557" s="9">
        <f t="shared" si="3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12">
        <f t="shared" si="332"/>
        <v>100</v>
      </c>
      <c r="R3557">
        <f t="shared" si="333"/>
        <v>4035.5549999999998</v>
      </c>
      <c r="S3557" t="str">
        <f t="shared" si="334"/>
        <v>theater</v>
      </c>
      <c r="T3557" s="3" t="str">
        <f t="shared" si="335"/>
        <v>plays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0"/>
        <v>41868.441249999996</v>
      </c>
      <c r="K3558">
        <v>1403105724</v>
      </c>
      <c r="L3558" s="9">
        <f t="shared" si="3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12">
        <f t="shared" si="332"/>
        <v>100</v>
      </c>
      <c r="R3558">
        <f t="shared" si="333"/>
        <v>2305</v>
      </c>
      <c r="S3558" t="str">
        <f t="shared" si="334"/>
        <v>theater</v>
      </c>
      <c r="T3558" s="3" t="str">
        <f t="shared" si="335"/>
        <v>plays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0"/>
        <v>41764.068414351852</v>
      </c>
      <c r="K3559">
        <v>1396334311</v>
      </c>
      <c r="L3559" s="9">
        <f t="shared" si="3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12">
        <f t="shared" si="332"/>
        <v>100</v>
      </c>
      <c r="R3559">
        <f t="shared" si="333"/>
        <v>51123</v>
      </c>
      <c r="S3559" t="str">
        <f t="shared" si="334"/>
        <v>theater</v>
      </c>
      <c r="T3559" s="3" t="str">
        <f t="shared" si="335"/>
        <v>plays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0"/>
        <v>42181.666666666664</v>
      </c>
      <c r="K3560">
        <v>1431718575</v>
      </c>
      <c r="L3560" s="9">
        <f t="shared" si="3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12">
        <f t="shared" si="332"/>
        <v>144</v>
      </c>
      <c r="R3560">
        <f t="shared" si="333"/>
        <v>50270</v>
      </c>
      <c r="S3560" t="str">
        <f t="shared" si="334"/>
        <v>theater</v>
      </c>
      <c r="T3560" s="3" t="str">
        <f t="shared" si="335"/>
        <v>plays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0"/>
        <v>42216.165277777771</v>
      </c>
      <c r="K3561">
        <v>1436408308</v>
      </c>
      <c r="L3561" s="9">
        <f t="shared" si="3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12">
        <f t="shared" si="332"/>
        <v>104</v>
      </c>
      <c r="R3561">
        <f t="shared" si="333"/>
        <v>769.5</v>
      </c>
      <c r="S3561" t="str">
        <f t="shared" si="334"/>
        <v>theater</v>
      </c>
      <c r="T3561" s="3" t="str">
        <f t="shared" si="335"/>
        <v>plays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0"/>
        <v>42150.906249999993</v>
      </c>
      <c r="K3562">
        <v>1429651266</v>
      </c>
      <c r="L3562" s="9">
        <f t="shared" si="33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12">
        <f t="shared" si="332"/>
        <v>108</v>
      </c>
      <c r="R3562">
        <f t="shared" si="333"/>
        <v>2252.5</v>
      </c>
      <c r="S3562" t="str">
        <f t="shared" si="334"/>
        <v>theater</v>
      </c>
      <c r="T3562" s="3" t="str">
        <f t="shared" si="335"/>
        <v>plays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0"/>
        <v>42221.566666666666</v>
      </c>
      <c r="K3563">
        <v>1437236378</v>
      </c>
      <c r="L3563" s="9">
        <f t="shared" si="3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12">
        <f t="shared" si="332"/>
        <v>102</v>
      </c>
      <c r="R3563">
        <f t="shared" si="333"/>
        <v>3015</v>
      </c>
      <c r="S3563" t="str">
        <f t="shared" si="334"/>
        <v>theater</v>
      </c>
      <c r="T3563" s="3" t="str">
        <f t="shared" si="335"/>
        <v>plays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0"/>
        <v>42442.708333333336</v>
      </c>
      <c r="K3564">
        <v>1457115427</v>
      </c>
      <c r="L3564" s="9">
        <f t="shared" si="3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12">
        <f t="shared" si="332"/>
        <v>149</v>
      </c>
      <c r="R3564">
        <f t="shared" si="333"/>
        <v>1514.5</v>
      </c>
      <c r="S3564" t="str">
        <f t="shared" si="334"/>
        <v>theater</v>
      </c>
      <c r="T3564" s="3" t="str">
        <f t="shared" si="335"/>
        <v>plays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0"/>
        <v>42583.583333333336</v>
      </c>
      <c r="K3565">
        <v>1467648456</v>
      </c>
      <c r="L3565" s="9">
        <f t="shared" si="3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12">
        <f t="shared" si="332"/>
        <v>105</v>
      </c>
      <c r="R3565">
        <f t="shared" si="333"/>
        <v>498.22500000000002</v>
      </c>
      <c r="S3565" t="str">
        <f t="shared" si="334"/>
        <v>theater</v>
      </c>
      <c r="T3565" s="3" t="str">
        <f t="shared" si="335"/>
        <v>plays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0"/>
        <v>42282.458333333336</v>
      </c>
      <c r="K3566">
        <v>1440082649</v>
      </c>
      <c r="L3566" s="9">
        <f t="shared" si="33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12">
        <f t="shared" si="332"/>
        <v>101</v>
      </c>
      <c r="R3566">
        <f t="shared" si="333"/>
        <v>766.22500000000002</v>
      </c>
      <c r="S3566" t="str">
        <f t="shared" si="334"/>
        <v>theater</v>
      </c>
      <c r="T3566" s="3" t="str">
        <f t="shared" si="335"/>
        <v>plays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0"/>
        <v>42004.534814814811</v>
      </c>
      <c r="K3567">
        <v>1417456208</v>
      </c>
      <c r="L3567" s="9">
        <f t="shared" si="3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12">
        <f t="shared" si="332"/>
        <v>131</v>
      </c>
      <c r="R3567">
        <f t="shared" si="333"/>
        <v>1090</v>
      </c>
      <c r="S3567" t="str">
        <f t="shared" si="334"/>
        <v>theater</v>
      </c>
      <c r="T3567" s="3" t="str">
        <f t="shared" si="335"/>
        <v>plays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0"/>
        <v>42027.299571759257</v>
      </c>
      <c r="K3568">
        <v>1419423083</v>
      </c>
      <c r="L3568" s="9">
        <f t="shared" si="3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12">
        <f t="shared" si="332"/>
        <v>105</v>
      </c>
      <c r="R3568">
        <f t="shared" si="333"/>
        <v>1635</v>
      </c>
      <c r="S3568" t="str">
        <f t="shared" si="334"/>
        <v>theater</v>
      </c>
      <c r="T3568" s="3" t="str">
        <f t="shared" si="335"/>
        <v>plays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0"/>
        <v>42165.602361111109</v>
      </c>
      <c r="K3569">
        <v>1431372444</v>
      </c>
      <c r="L3569" s="9">
        <f t="shared" si="3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12">
        <f t="shared" si="332"/>
        <v>109</v>
      </c>
      <c r="R3569">
        <f t="shared" si="333"/>
        <v>1591.5</v>
      </c>
      <c r="S3569" t="str">
        <f t="shared" si="334"/>
        <v>theater</v>
      </c>
      <c r="T3569" s="3" t="str">
        <f t="shared" si="335"/>
        <v>plays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0"/>
        <v>41899.532337962963</v>
      </c>
      <c r="K3570">
        <v>1408383994</v>
      </c>
      <c r="L3570" s="9">
        <f t="shared" si="3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12">
        <f t="shared" si="332"/>
        <v>111</v>
      </c>
      <c r="R3570">
        <f t="shared" si="333"/>
        <v>1099</v>
      </c>
      <c r="S3570" t="str">
        <f t="shared" si="334"/>
        <v>theater</v>
      </c>
      <c r="T3570" s="3" t="str">
        <f t="shared" si="335"/>
        <v>plays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0"/>
        <v>42012.480277777773</v>
      </c>
      <c r="K3571">
        <v>1418142696</v>
      </c>
      <c r="L3571" s="9">
        <f t="shared" si="3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12">
        <f t="shared" si="332"/>
        <v>100</v>
      </c>
      <c r="R3571">
        <f t="shared" si="333"/>
        <v>3067</v>
      </c>
      <c r="S3571" t="str">
        <f t="shared" si="334"/>
        <v>theater</v>
      </c>
      <c r="T3571" s="3" t="str">
        <f t="shared" si="335"/>
        <v>plays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0"/>
        <v>42004.083333333336</v>
      </c>
      <c r="K3572">
        <v>1417593483</v>
      </c>
      <c r="L3572" s="9">
        <f t="shared" si="33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12">
        <f t="shared" si="332"/>
        <v>114</v>
      </c>
      <c r="R3572">
        <f t="shared" si="333"/>
        <v>3655.5</v>
      </c>
      <c r="S3572" t="str">
        <f t="shared" si="334"/>
        <v>theater</v>
      </c>
      <c r="T3572" s="3" t="str">
        <f t="shared" si="335"/>
        <v>plays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0"/>
        <v>41942.650613425925</v>
      </c>
      <c r="K3573">
        <v>1412109413</v>
      </c>
      <c r="L3573" s="9">
        <f t="shared" si="3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12">
        <f t="shared" si="332"/>
        <v>122</v>
      </c>
      <c r="R3573">
        <f t="shared" si="333"/>
        <v>2059</v>
      </c>
      <c r="S3573" t="str">
        <f t="shared" si="334"/>
        <v>theater</v>
      </c>
      <c r="T3573" s="3" t="str">
        <f t="shared" si="335"/>
        <v>plays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0"/>
        <v>42176.36206018518</v>
      </c>
      <c r="K3574">
        <v>1432302082</v>
      </c>
      <c r="L3574" s="9">
        <f t="shared" si="3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12">
        <f t="shared" si="332"/>
        <v>100</v>
      </c>
      <c r="R3574">
        <f t="shared" si="333"/>
        <v>1165.5</v>
      </c>
      <c r="S3574" t="str">
        <f t="shared" si="334"/>
        <v>theater</v>
      </c>
      <c r="T3574" s="3" t="str">
        <f t="shared" si="335"/>
        <v>plays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0"/>
        <v>41951.208865740737</v>
      </c>
      <c r="K3575">
        <v>1412845246</v>
      </c>
      <c r="L3575" s="9">
        <f t="shared" si="3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12">
        <f t="shared" si="332"/>
        <v>103</v>
      </c>
      <c r="R3575">
        <f t="shared" si="333"/>
        <v>1792</v>
      </c>
      <c r="S3575" t="str">
        <f t="shared" si="334"/>
        <v>theater</v>
      </c>
      <c r="T3575" s="3" t="str">
        <f t="shared" si="335"/>
        <v>plays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0"/>
        <v>41956.776018518511</v>
      </c>
      <c r="K3576">
        <v>1413326248</v>
      </c>
      <c r="L3576" s="9">
        <f t="shared" si="33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12">
        <f t="shared" si="332"/>
        <v>106</v>
      </c>
      <c r="R3576">
        <f t="shared" si="333"/>
        <v>4619.5</v>
      </c>
      <c r="S3576" t="str">
        <f t="shared" si="334"/>
        <v>theater</v>
      </c>
      <c r="T3576" s="3" t="str">
        <f t="shared" si="335"/>
        <v>plays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0"/>
        <v>42592.957638888889</v>
      </c>
      <c r="K3577">
        <v>1468176527</v>
      </c>
      <c r="L3577" s="9">
        <f t="shared" si="3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12">
        <f t="shared" si="332"/>
        <v>101</v>
      </c>
      <c r="R3577">
        <f t="shared" si="333"/>
        <v>8144</v>
      </c>
      <c r="S3577" t="str">
        <f t="shared" si="334"/>
        <v>theater</v>
      </c>
      <c r="T3577" s="3" t="str">
        <f t="shared" si="335"/>
        <v>plays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0"/>
        <v>42709.382569444446</v>
      </c>
      <c r="K3578">
        <v>1475759454</v>
      </c>
      <c r="L3578" s="9">
        <f t="shared" si="3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12">
        <f t="shared" si="332"/>
        <v>100</v>
      </c>
      <c r="R3578">
        <f t="shared" si="333"/>
        <v>5116.5</v>
      </c>
      <c r="S3578" t="str">
        <f t="shared" si="334"/>
        <v>theater</v>
      </c>
      <c r="T3578" s="3" t="str">
        <f t="shared" si="335"/>
        <v>plays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0"/>
        <v>42120.061111111114</v>
      </c>
      <c r="K3579">
        <v>1427741583</v>
      </c>
      <c r="L3579" s="9">
        <f t="shared" si="3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12">
        <f t="shared" si="332"/>
        <v>130</v>
      </c>
      <c r="R3579">
        <f t="shared" si="333"/>
        <v>440</v>
      </c>
      <c r="S3579" t="str">
        <f t="shared" si="334"/>
        <v>theater</v>
      </c>
      <c r="T3579" s="3" t="str">
        <f t="shared" si="335"/>
        <v>plays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0"/>
        <v>42490.525196759256</v>
      </c>
      <c r="K3580">
        <v>1459445777</v>
      </c>
      <c r="L3580" s="9">
        <f t="shared" si="3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12">
        <f t="shared" si="332"/>
        <v>100</v>
      </c>
      <c r="R3580">
        <f t="shared" si="333"/>
        <v>1140.0999999999999</v>
      </c>
      <c r="S3580" t="str">
        <f t="shared" si="334"/>
        <v>theater</v>
      </c>
      <c r="T3580" s="3" t="str">
        <f t="shared" si="335"/>
        <v>plays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0"/>
        <v>42460.51222222222</v>
      </c>
      <c r="K3581">
        <v>1456856256</v>
      </c>
      <c r="L3581" s="9">
        <f t="shared" si="3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12">
        <f t="shared" si="332"/>
        <v>100</v>
      </c>
      <c r="R3581">
        <f t="shared" si="333"/>
        <v>1000.1</v>
      </c>
      <c r="S3581" t="str">
        <f t="shared" si="334"/>
        <v>theater</v>
      </c>
      <c r="T3581" s="3" t="str">
        <f t="shared" si="335"/>
        <v>plays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0"/>
        <v>42063.999305555553</v>
      </c>
      <c r="K3582">
        <v>1421900022</v>
      </c>
      <c r="L3582" s="9">
        <f t="shared" si="3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12">
        <f t="shared" si="332"/>
        <v>114</v>
      </c>
      <c r="R3582">
        <f t="shared" si="333"/>
        <v>762.5</v>
      </c>
      <c r="S3582" t="str">
        <f t="shared" si="334"/>
        <v>theater</v>
      </c>
      <c r="T3582" s="3" t="str">
        <f t="shared" si="335"/>
        <v>plays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0"/>
        <v>41850.26284722222</v>
      </c>
      <c r="K3583">
        <v>1405509510</v>
      </c>
      <c r="L3583" s="9">
        <f t="shared" si="3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12">
        <f t="shared" si="332"/>
        <v>100</v>
      </c>
      <c r="R3583">
        <f t="shared" si="333"/>
        <v>1262.5</v>
      </c>
      <c r="S3583" t="str">
        <f t="shared" si="334"/>
        <v>theater</v>
      </c>
      <c r="T3583" s="3" t="str">
        <f t="shared" si="335"/>
        <v>plays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0"/>
        <v>42464.887523148143</v>
      </c>
      <c r="K3584">
        <v>1458613082</v>
      </c>
      <c r="L3584" s="9">
        <f t="shared" si="3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12">
        <f t="shared" si="332"/>
        <v>287</v>
      </c>
      <c r="R3584">
        <f t="shared" si="333"/>
        <v>2185</v>
      </c>
      <c r="S3584" t="str">
        <f t="shared" si="334"/>
        <v>theater</v>
      </c>
      <c r="T3584" s="3" t="str">
        <f t="shared" si="335"/>
        <v>plays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0"/>
        <v>42478.175983796296</v>
      </c>
      <c r="K3585">
        <v>1455790405</v>
      </c>
      <c r="L3585" s="9">
        <f t="shared" si="3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12">
        <f t="shared" si="332"/>
        <v>109</v>
      </c>
      <c r="R3585">
        <f t="shared" si="333"/>
        <v>3062.5</v>
      </c>
      <c r="S3585" t="str">
        <f t="shared" si="334"/>
        <v>theater</v>
      </c>
      <c r="T3585" s="3" t="str">
        <f t="shared" si="335"/>
        <v>plays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0"/>
        <v>42198.108148148145</v>
      </c>
      <c r="K3586">
        <v>1434180944</v>
      </c>
      <c r="L3586" s="9">
        <f t="shared" si="3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12">
        <f t="shared" si="332"/>
        <v>116</v>
      </c>
      <c r="R3586">
        <f t="shared" si="333"/>
        <v>3360</v>
      </c>
      <c r="S3586" t="str">
        <f t="shared" si="334"/>
        <v>theater</v>
      </c>
      <c r="T3586" s="3" t="str">
        <f t="shared" si="335"/>
        <v>plays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6">(I3587/86400)+25569+(-5/24)</f>
        <v>41994.507986111108</v>
      </c>
      <c r="K3587">
        <v>1416589890</v>
      </c>
      <c r="L3587" s="9">
        <f t="shared" ref="L3587:L3650" si="33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12">
        <f t="shared" ref="Q3587:Q3650" si="338">ROUND(E3587/D3587*100,0)</f>
        <v>119</v>
      </c>
      <c r="R3587">
        <f t="shared" ref="R3587:R3650" si="339">AVERAGE(E3586:E3587)</f>
        <v>3757.5</v>
      </c>
      <c r="S3587" t="str">
        <f t="shared" ref="S3587:S3650" si="340">LEFT(P3587,FIND("/",P3587)-1)</f>
        <v>theater</v>
      </c>
      <c r="T3587" s="3" t="str">
        <f t="shared" ref="T3587:T3650" si="341">RIGHT(P3587,LEN(P3587)-FIND("/",P3587))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6"/>
        <v>42636.489236111105</v>
      </c>
      <c r="K3588">
        <v>1469465070</v>
      </c>
      <c r="L3588" s="9">
        <f t="shared" si="33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12">
        <f t="shared" si="338"/>
        <v>109</v>
      </c>
      <c r="R3588">
        <f t="shared" si="339"/>
        <v>6128.5</v>
      </c>
      <c r="S3588" t="str">
        <f t="shared" si="340"/>
        <v>theater</v>
      </c>
      <c r="T3588" s="3" t="str">
        <f t="shared" si="341"/>
        <v>plays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6"/>
        <v>42548.583333333336</v>
      </c>
      <c r="K3589">
        <v>1463144254</v>
      </c>
      <c r="L3589" s="9">
        <f t="shared" si="33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12">
        <f t="shared" si="338"/>
        <v>127</v>
      </c>
      <c r="R3589">
        <f t="shared" si="339"/>
        <v>4420</v>
      </c>
      <c r="S3589" t="str">
        <f t="shared" si="340"/>
        <v>theater</v>
      </c>
      <c r="T3589" s="3" t="str">
        <f t="shared" si="341"/>
        <v>plays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6"/>
        <v>42123.749999999993</v>
      </c>
      <c r="K3590">
        <v>1428436410</v>
      </c>
      <c r="L3590" s="9">
        <f t="shared" si="33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12">
        <f t="shared" si="338"/>
        <v>101</v>
      </c>
      <c r="R3590">
        <f t="shared" si="339"/>
        <v>417</v>
      </c>
      <c r="S3590" t="str">
        <f t="shared" si="340"/>
        <v>theater</v>
      </c>
      <c r="T3590" s="3" t="str">
        <f t="shared" si="341"/>
        <v>plays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6"/>
        <v>42150.439201388886</v>
      </c>
      <c r="K3591">
        <v>1430494347</v>
      </c>
      <c r="L3591" s="9">
        <f t="shared" si="33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12">
        <f t="shared" si="338"/>
        <v>128</v>
      </c>
      <c r="R3591">
        <f t="shared" si="339"/>
        <v>2650.5</v>
      </c>
      <c r="S3591" t="str">
        <f t="shared" si="340"/>
        <v>theater</v>
      </c>
      <c r="T3591" s="3" t="str">
        <f t="shared" si="341"/>
        <v>plays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6"/>
        <v>41932.125393518516</v>
      </c>
      <c r="K3592">
        <v>1411200034</v>
      </c>
      <c r="L3592" s="9">
        <f t="shared" si="33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12">
        <f t="shared" si="338"/>
        <v>100</v>
      </c>
      <c r="R3592">
        <f t="shared" si="339"/>
        <v>5051.5</v>
      </c>
      <c r="S3592" t="str">
        <f t="shared" si="340"/>
        <v>theater</v>
      </c>
      <c r="T3592" s="3" t="str">
        <f t="shared" si="341"/>
        <v>plays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6"/>
        <v>42027.999305555553</v>
      </c>
      <c r="K3593">
        <v>1419979544</v>
      </c>
      <c r="L3593" s="9">
        <f t="shared" si="33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12">
        <f t="shared" si="338"/>
        <v>175</v>
      </c>
      <c r="R3593">
        <f t="shared" si="339"/>
        <v>3114</v>
      </c>
      <c r="S3593" t="str">
        <f t="shared" si="340"/>
        <v>theater</v>
      </c>
      <c r="T3593" s="3" t="str">
        <f t="shared" si="341"/>
        <v>plays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6"/>
        <v>42045.999305555553</v>
      </c>
      <c r="K3594">
        <v>1418673307</v>
      </c>
      <c r="L3594" s="9">
        <f t="shared" si="33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12">
        <f t="shared" si="338"/>
        <v>127</v>
      </c>
      <c r="R3594">
        <f t="shared" si="339"/>
        <v>1885</v>
      </c>
      <c r="S3594" t="str">
        <f t="shared" si="340"/>
        <v>theater</v>
      </c>
      <c r="T3594" s="3" t="str">
        <f t="shared" si="341"/>
        <v>plays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6"/>
        <v>42009.643055555549</v>
      </c>
      <c r="K3595">
        <v>1417469639</v>
      </c>
      <c r="L3595" s="9">
        <f t="shared" si="33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12">
        <f t="shared" si="338"/>
        <v>111</v>
      </c>
      <c r="R3595">
        <f t="shared" si="339"/>
        <v>2932</v>
      </c>
      <c r="S3595" t="str">
        <f t="shared" si="340"/>
        <v>theater</v>
      </c>
      <c r="T3595" s="3" t="str">
        <f t="shared" si="341"/>
        <v>plays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6"/>
        <v>42616.858587962961</v>
      </c>
      <c r="K3596">
        <v>1470792982</v>
      </c>
      <c r="L3596" s="9">
        <f t="shared" si="33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12">
        <f t="shared" si="338"/>
        <v>126</v>
      </c>
      <c r="R3596">
        <f t="shared" si="339"/>
        <v>2667</v>
      </c>
      <c r="S3596" t="str">
        <f t="shared" si="340"/>
        <v>theater</v>
      </c>
      <c r="T3596" s="3" t="str">
        <f t="shared" si="341"/>
        <v>plays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6"/>
        <v>42076.082638888889</v>
      </c>
      <c r="K3597">
        <v>1423959123</v>
      </c>
      <c r="L3597" s="9">
        <f t="shared" si="33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12">
        <f t="shared" si="338"/>
        <v>119</v>
      </c>
      <c r="R3597">
        <f t="shared" si="339"/>
        <v>2548</v>
      </c>
      <c r="S3597" t="str">
        <f t="shared" si="340"/>
        <v>theater</v>
      </c>
      <c r="T3597" s="3" t="str">
        <f t="shared" si="341"/>
        <v>plays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6"/>
        <v>41877.506736111107</v>
      </c>
      <c r="K3598">
        <v>1407258582</v>
      </c>
      <c r="L3598" s="9">
        <f t="shared" si="33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12">
        <f t="shared" si="338"/>
        <v>108</v>
      </c>
      <c r="R3598">
        <f t="shared" si="339"/>
        <v>2133</v>
      </c>
      <c r="S3598" t="str">
        <f t="shared" si="340"/>
        <v>theater</v>
      </c>
      <c r="T3598" s="3" t="str">
        <f t="shared" si="341"/>
        <v>plays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6"/>
        <v>42432.040972222218</v>
      </c>
      <c r="K3599">
        <v>1455717790</v>
      </c>
      <c r="L3599" s="9">
        <f t="shared" si="33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12">
        <f t="shared" si="338"/>
        <v>103</v>
      </c>
      <c r="R3599">
        <f t="shared" si="339"/>
        <v>1875</v>
      </c>
      <c r="S3599" t="str">
        <f t="shared" si="340"/>
        <v>theater</v>
      </c>
      <c r="T3599" s="3" t="str">
        <f t="shared" si="341"/>
        <v>plays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6"/>
        <v>41884.999305555553</v>
      </c>
      <c r="K3600">
        <v>1408129822</v>
      </c>
      <c r="L3600" s="9">
        <f t="shared" si="33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12">
        <f t="shared" si="338"/>
        <v>110</v>
      </c>
      <c r="R3600">
        <f t="shared" si="339"/>
        <v>1833</v>
      </c>
      <c r="S3600" t="str">
        <f t="shared" si="340"/>
        <v>theater</v>
      </c>
      <c r="T3600" s="3" t="str">
        <f t="shared" si="341"/>
        <v>plays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6"/>
        <v>42245.791666666664</v>
      </c>
      <c r="K3601">
        <v>1438715077</v>
      </c>
      <c r="L3601" s="9">
        <f t="shared" si="33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12">
        <f t="shared" si="338"/>
        <v>202</v>
      </c>
      <c r="R3601">
        <f t="shared" si="339"/>
        <v>1055.5</v>
      </c>
      <c r="S3601" t="str">
        <f t="shared" si="340"/>
        <v>theater</v>
      </c>
      <c r="T3601" s="3" t="str">
        <f t="shared" si="341"/>
        <v>plays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6"/>
        <v>42656.640787037039</v>
      </c>
      <c r="K3602">
        <v>1473970964</v>
      </c>
      <c r="L3602" s="9">
        <f t="shared" si="33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12">
        <f t="shared" si="338"/>
        <v>130</v>
      </c>
      <c r="R3602">
        <f t="shared" si="339"/>
        <v>511.5</v>
      </c>
      <c r="S3602" t="str">
        <f t="shared" si="340"/>
        <v>theater</v>
      </c>
      <c r="T3602" s="3" t="str">
        <f t="shared" si="341"/>
        <v>plays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6"/>
        <v>42020.790300925924</v>
      </c>
      <c r="K3603">
        <v>1418860682</v>
      </c>
      <c r="L3603" s="9">
        <f t="shared" si="33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12">
        <f t="shared" si="338"/>
        <v>104</v>
      </c>
      <c r="R3603">
        <f t="shared" si="339"/>
        <v>1050</v>
      </c>
      <c r="S3603" t="str">
        <f t="shared" si="340"/>
        <v>theater</v>
      </c>
      <c r="T3603" s="3" t="str">
        <f t="shared" si="341"/>
        <v>plays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6"/>
        <v>42507.68609953703</v>
      </c>
      <c r="K3604">
        <v>1458336479</v>
      </c>
      <c r="L3604" s="9">
        <f t="shared" si="33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12">
        <f t="shared" si="338"/>
        <v>100</v>
      </c>
      <c r="R3604">
        <f t="shared" si="339"/>
        <v>3044.5</v>
      </c>
      <c r="S3604" t="str">
        <f t="shared" si="340"/>
        <v>theater</v>
      </c>
      <c r="T3604" s="3" t="str">
        <f t="shared" si="341"/>
        <v>plays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6"/>
        <v>42313.697685185187</v>
      </c>
      <c r="K3605">
        <v>1444164280</v>
      </c>
      <c r="L3605" s="9">
        <f t="shared" si="33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12">
        <f t="shared" si="338"/>
        <v>171</v>
      </c>
      <c r="R3605">
        <f t="shared" si="339"/>
        <v>3281</v>
      </c>
      <c r="S3605" t="str">
        <f t="shared" si="340"/>
        <v>theater</v>
      </c>
      <c r="T3605" s="3" t="str">
        <f t="shared" si="341"/>
        <v>plays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6"/>
        <v>42489.082638888889</v>
      </c>
      <c r="K3606">
        <v>1461370956</v>
      </c>
      <c r="L3606" s="9">
        <f t="shared" si="33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12">
        <f t="shared" si="338"/>
        <v>113</v>
      </c>
      <c r="R3606">
        <f t="shared" si="339"/>
        <v>2972.5</v>
      </c>
      <c r="S3606" t="str">
        <f t="shared" si="340"/>
        <v>theater</v>
      </c>
      <c r="T3606" s="3" t="str">
        <f t="shared" si="341"/>
        <v>plays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6"/>
        <v>42413.584791666661</v>
      </c>
      <c r="K3607">
        <v>1452798126</v>
      </c>
      <c r="L3607" s="9">
        <f t="shared" si="33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12">
        <f t="shared" si="338"/>
        <v>184</v>
      </c>
      <c r="R3607">
        <f t="shared" si="339"/>
        <v>1922.5</v>
      </c>
      <c r="S3607" t="str">
        <f t="shared" si="340"/>
        <v>theater</v>
      </c>
      <c r="T3607" s="3" t="str">
        <f t="shared" si="341"/>
        <v>plays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6"/>
        <v>42596.396493055552</v>
      </c>
      <c r="K3608">
        <v>1468593057</v>
      </c>
      <c r="L3608" s="9">
        <f t="shared" si="33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12">
        <f t="shared" si="338"/>
        <v>130</v>
      </c>
      <c r="R3608">
        <f t="shared" si="339"/>
        <v>2184</v>
      </c>
      <c r="S3608" t="str">
        <f t="shared" si="340"/>
        <v>theater</v>
      </c>
      <c r="T3608" s="3" t="str">
        <f t="shared" si="341"/>
        <v>plays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6"/>
        <v>42352.791666666664</v>
      </c>
      <c r="K3609">
        <v>1448924882</v>
      </c>
      <c r="L3609" s="9">
        <f t="shared" si="33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12">
        <f t="shared" si="338"/>
        <v>105</v>
      </c>
      <c r="R3609">
        <f t="shared" si="339"/>
        <v>2244</v>
      </c>
      <c r="S3609" t="str">
        <f t="shared" si="340"/>
        <v>theater</v>
      </c>
      <c r="T3609" s="3" t="str">
        <f t="shared" si="341"/>
        <v>plays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6"/>
        <v>42538.374999999993</v>
      </c>
      <c r="K3610">
        <v>1463418090</v>
      </c>
      <c r="L3610" s="9">
        <f t="shared" si="33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12">
        <f t="shared" si="338"/>
        <v>100</v>
      </c>
      <c r="R3610">
        <f t="shared" si="339"/>
        <v>690</v>
      </c>
      <c r="S3610" t="str">
        <f t="shared" si="340"/>
        <v>theater</v>
      </c>
      <c r="T3610" s="3" t="str">
        <f t="shared" si="341"/>
        <v>plays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6"/>
        <v>42459.741724537038</v>
      </c>
      <c r="K3611">
        <v>1456789685</v>
      </c>
      <c r="L3611" s="9">
        <f t="shared" si="33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12">
        <f t="shared" si="338"/>
        <v>153</v>
      </c>
      <c r="R3611">
        <f t="shared" si="339"/>
        <v>1902.5</v>
      </c>
      <c r="S3611" t="str">
        <f t="shared" si="340"/>
        <v>theater</v>
      </c>
      <c r="T3611" s="3" t="str">
        <f t="shared" si="341"/>
        <v>plays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6"/>
        <v>42233.22379629629</v>
      </c>
      <c r="K3612">
        <v>1437214936</v>
      </c>
      <c r="L3612" s="9">
        <f t="shared" si="33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12">
        <f t="shared" si="338"/>
        <v>162</v>
      </c>
      <c r="R3612">
        <f t="shared" si="339"/>
        <v>2314</v>
      </c>
      <c r="S3612" t="str">
        <f t="shared" si="340"/>
        <v>theater</v>
      </c>
      <c r="T3612" s="3" t="str">
        <f t="shared" si="341"/>
        <v>plays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6"/>
        <v>42102.162048611113</v>
      </c>
      <c r="K3613">
        <v>1425891201</v>
      </c>
      <c r="L3613" s="9">
        <f t="shared" si="33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12">
        <f t="shared" si="338"/>
        <v>136</v>
      </c>
      <c r="R3613">
        <f t="shared" si="339"/>
        <v>2511.5</v>
      </c>
      <c r="S3613" t="str">
        <f t="shared" si="340"/>
        <v>theater</v>
      </c>
      <c r="T3613" s="3" t="str">
        <f t="shared" si="341"/>
        <v>plays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6"/>
        <v>41799.518645833326</v>
      </c>
      <c r="K3614">
        <v>1401470811</v>
      </c>
      <c r="L3614" s="9">
        <f t="shared" si="33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12">
        <f t="shared" si="338"/>
        <v>144</v>
      </c>
      <c r="R3614">
        <f t="shared" si="339"/>
        <v>5310</v>
      </c>
      <c r="S3614" t="str">
        <f t="shared" si="340"/>
        <v>theater</v>
      </c>
      <c r="T3614" s="3" t="str">
        <f t="shared" si="341"/>
        <v>plays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6"/>
        <v>41818.381643518514</v>
      </c>
      <c r="K3615">
        <v>1401372574</v>
      </c>
      <c r="L3615" s="9">
        <f t="shared" si="33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12">
        <f t="shared" si="338"/>
        <v>100</v>
      </c>
      <c r="R3615">
        <f t="shared" si="339"/>
        <v>4235</v>
      </c>
      <c r="S3615" t="str">
        <f t="shared" si="340"/>
        <v>theater</v>
      </c>
      <c r="T3615" s="3" t="str">
        <f t="shared" si="341"/>
        <v>plays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6"/>
        <v>42173.833518518521</v>
      </c>
      <c r="K3616">
        <v>1432083616</v>
      </c>
      <c r="L3616" s="9">
        <f t="shared" si="33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12">
        <f t="shared" si="338"/>
        <v>101</v>
      </c>
      <c r="R3616">
        <f t="shared" si="339"/>
        <v>1885</v>
      </c>
      <c r="S3616" t="str">
        <f t="shared" si="340"/>
        <v>theater</v>
      </c>
      <c r="T3616" s="3" t="str">
        <f t="shared" si="341"/>
        <v>plays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6"/>
        <v>42348.385370370372</v>
      </c>
      <c r="K3617">
        <v>1447164896</v>
      </c>
      <c r="L3617" s="9">
        <f t="shared" si="33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12">
        <f t="shared" si="338"/>
        <v>107</v>
      </c>
      <c r="R3617">
        <f t="shared" si="339"/>
        <v>2595</v>
      </c>
      <c r="S3617" t="str">
        <f t="shared" si="340"/>
        <v>theater</v>
      </c>
      <c r="T3617" s="3" t="str">
        <f t="shared" si="341"/>
        <v>plays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6"/>
        <v>42082.699814814812</v>
      </c>
      <c r="K3618">
        <v>1424213264</v>
      </c>
      <c r="L3618" s="9">
        <f t="shared" si="33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12">
        <f t="shared" si="338"/>
        <v>125</v>
      </c>
      <c r="R3618">
        <f t="shared" si="339"/>
        <v>2895</v>
      </c>
      <c r="S3618" t="str">
        <f t="shared" si="340"/>
        <v>theater</v>
      </c>
      <c r="T3618" s="3" t="str">
        <f t="shared" si="341"/>
        <v>plays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6"/>
        <v>42793.791666666664</v>
      </c>
      <c r="K3619">
        <v>1486996729</v>
      </c>
      <c r="L3619" s="9">
        <f t="shared" si="33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12">
        <f t="shared" si="338"/>
        <v>119</v>
      </c>
      <c r="R3619">
        <f t="shared" si="339"/>
        <v>2000</v>
      </c>
      <c r="S3619" t="str">
        <f t="shared" si="340"/>
        <v>theater</v>
      </c>
      <c r="T3619" s="3" t="str">
        <f t="shared" si="341"/>
        <v>plays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6"/>
        <v>42158.419560185182</v>
      </c>
      <c r="K3620">
        <v>1430751850</v>
      </c>
      <c r="L3620" s="9">
        <f t="shared" si="33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12">
        <f t="shared" si="338"/>
        <v>101</v>
      </c>
      <c r="R3620">
        <f t="shared" si="339"/>
        <v>1450</v>
      </c>
      <c r="S3620" t="str">
        <f t="shared" si="340"/>
        <v>theater</v>
      </c>
      <c r="T3620" s="3" t="str">
        <f t="shared" si="341"/>
        <v>plays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6"/>
        <v>42693.708333333336</v>
      </c>
      <c r="K3621">
        <v>1476760226</v>
      </c>
      <c r="L3621" s="9">
        <f t="shared" si="33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12">
        <f t="shared" si="338"/>
        <v>113</v>
      </c>
      <c r="R3621">
        <f t="shared" si="339"/>
        <v>1575</v>
      </c>
      <c r="S3621" t="str">
        <f t="shared" si="340"/>
        <v>theater</v>
      </c>
      <c r="T3621" s="3" t="str">
        <f t="shared" si="341"/>
        <v>plays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6"/>
        <v>42067.958333333336</v>
      </c>
      <c r="K3622">
        <v>1422916261</v>
      </c>
      <c r="L3622" s="9">
        <f t="shared" si="33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12">
        <f t="shared" si="338"/>
        <v>105</v>
      </c>
      <c r="R3622">
        <f t="shared" si="339"/>
        <v>6087.5</v>
      </c>
      <c r="S3622" t="str">
        <f t="shared" si="340"/>
        <v>theater</v>
      </c>
      <c r="T3622" s="3" t="str">
        <f t="shared" si="341"/>
        <v>plays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6"/>
        <v>42643.666666666664</v>
      </c>
      <c r="K3623">
        <v>1473200844</v>
      </c>
      <c r="L3623" s="9">
        <f t="shared" si="33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12">
        <f t="shared" si="338"/>
        <v>110</v>
      </c>
      <c r="R3623">
        <f t="shared" si="339"/>
        <v>7168.5</v>
      </c>
      <c r="S3623" t="str">
        <f t="shared" si="340"/>
        <v>theater</v>
      </c>
      <c r="T3623" s="3" t="str">
        <f t="shared" si="341"/>
        <v>plays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6"/>
        <v>41909.932638888888</v>
      </c>
      <c r="K3624">
        <v>1409030371</v>
      </c>
      <c r="L3624" s="9">
        <f t="shared" si="33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12">
        <f t="shared" si="338"/>
        <v>100</v>
      </c>
      <c r="R3624">
        <f t="shared" si="339"/>
        <v>2146.4949999999999</v>
      </c>
      <c r="S3624" t="str">
        <f t="shared" si="340"/>
        <v>theater</v>
      </c>
      <c r="T3624" s="3" t="str">
        <f t="shared" si="341"/>
        <v>plays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6"/>
        <v>41846.083333333328</v>
      </c>
      <c r="K3625">
        <v>1404841270</v>
      </c>
      <c r="L3625" s="9">
        <f t="shared" si="33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12">
        <f t="shared" si="338"/>
        <v>120</v>
      </c>
      <c r="R3625">
        <f t="shared" si="339"/>
        <v>2000.4949999999999</v>
      </c>
      <c r="S3625" t="str">
        <f t="shared" si="340"/>
        <v>theater</v>
      </c>
      <c r="T3625" s="3" t="str">
        <f t="shared" si="341"/>
        <v>plays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6"/>
        <v>42605.56585648148</v>
      </c>
      <c r="K3626">
        <v>1466793290</v>
      </c>
      <c r="L3626" s="9">
        <f t="shared" si="33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12">
        <f t="shared" si="338"/>
        <v>105</v>
      </c>
      <c r="R3626">
        <f t="shared" si="339"/>
        <v>3074</v>
      </c>
      <c r="S3626" t="str">
        <f t="shared" si="340"/>
        <v>theater</v>
      </c>
      <c r="T3626" s="3" t="str">
        <f t="shared" si="341"/>
        <v>plays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6"/>
        <v>42187.444178240738</v>
      </c>
      <c r="K3627">
        <v>1433259577</v>
      </c>
      <c r="L3627" s="9">
        <f t="shared" si="33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12">
        <f t="shared" si="338"/>
        <v>103</v>
      </c>
      <c r="R3627">
        <f t="shared" si="339"/>
        <v>3114</v>
      </c>
      <c r="S3627" t="str">
        <f t="shared" si="340"/>
        <v>theater</v>
      </c>
      <c r="T3627" s="3" t="str">
        <f t="shared" si="341"/>
        <v>plays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6"/>
        <v>41867.458993055552</v>
      </c>
      <c r="K3628">
        <v>1406390457</v>
      </c>
      <c r="L3628" s="9">
        <f t="shared" si="33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12">
        <f t="shared" si="338"/>
        <v>102</v>
      </c>
      <c r="R3628">
        <f t="shared" si="339"/>
        <v>3576.5</v>
      </c>
      <c r="S3628" t="str">
        <f t="shared" si="340"/>
        <v>theater</v>
      </c>
      <c r="T3628" s="3" t="str">
        <f t="shared" si="341"/>
        <v>plays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6"/>
        <v>42510.957638888889</v>
      </c>
      <c r="K3629">
        <v>1459446487</v>
      </c>
      <c r="L3629" s="9">
        <f t="shared" si="33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12">
        <f t="shared" si="338"/>
        <v>100</v>
      </c>
      <c r="R3629">
        <f t="shared" si="339"/>
        <v>3036.5</v>
      </c>
      <c r="S3629" t="str">
        <f t="shared" si="340"/>
        <v>theater</v>
      </c>
      <c r="T3629" s="3" t="str">
        <f t="shared" si="341"/>
        <v>plays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6"/>
        <v>42351.666620370372</v>
      </c>
      <c r="K3630">
        <v>1444852796</v>
      </c>
      <c r="L3630" s="9">
        <f t="shared" si="33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12">
        <f t="shared" si="338"/>
        <v>0</v>
      </c>
      <c r="R3630">
        <f t="shared" si="339"/>
        <v>1000</v>
      </c>
      <c r="S3630" t="str">
        <f t="shared" si="340"/>
        <v>theater</v>
      </c>
      <c r="T3630" s="3" t="str">
        <f t="shared" si="341"/>
        <v>musical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6"/>
        <v>42495.499999999993</v>
      </c>
      <c r="K3631">
        <v>1457403364</v>
      </c>
      <c r="L3631" s="9">
        <f t="shared" si="33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12">
        <f t="shared" si="338"/>
        <v>0</v>
      </c>
      <c r="R3631">
        <f t="shared" si="339"/>
        <v>1</v>
      </c>
      <c r="S3631" t="str">
        <f t="shared" si="340"/>
        <v>theater</v>
      </c>
      <c r="T3631" s="3" t="str">
        <f t="shared" si="341"/>
        <v>musical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6"/>
        <v>41972.680439814816</v>
      </c>
      <c r="K3632">
        <v>1414700390</v>
      </c>
      <c r="L3632" s="9">
        <f t="shared" si="33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12">
        <f t="shared" si="338"/>
        <v>0</v>
      </c>
      <c r="R3632">
        <f t="shared" si="339"/>
        <v>1.5</v>
      </c>
      <c r="S3632" t="str">
        <f t="shared" si="340"/>
        <v>theater</v>
      </c>
      <c r="T3632" s="3" t="str">
        <f t="shared" si="341"/>
        <v>musical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6"/>
        <v>41904.957638888889</v>
      </c>
      <c r="K3633">
        <v>1409335497</v>
      </c>
      <c r="L3633" s="9">
        <f t="shared" si="33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12">
        <f t="shared" si="338"/>
        <v>51</v>
      </c>
      <c r="R3633">
        <f t="shared" si="339"/>
        <v>4363</v>
      </c>
      <c r="S3633" t="str">
        <f t="shared" si="340"/>
        <v>theater</v>
      </c>
      <c r="T3633" s="3" t="str">
        <f t="shared" si="341"/>
        <v>musical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6"/>
        <v>41966.728576388887</v>
      </c>
      <c r="K3634">
        <v>1415053749</v>
      </c>
      <c r="L3634" s="9">
        <f t="shared" si="33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12">
        <f t="shared" si="338"/>
        <v>20</v>
      </c>
      <c r="R3634">
        <f t="shared" si="339"/>
        <v>4412.5</v>
      </c>
      <c r="S3634" t="str">
        <f t="shared" si="340"/>
        <v>theater</v>
      </c>
      <c r="T3634" s="3" t="str">
        <f t="shared" si="341"/>
        <v>musical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6"/>
        <v>42692.833333333336</v>
      </c>
      <c r="K3635">
        <v>1475765867</v>
      </c>
      <c r="L3635" s="9">
        <f t="shared" si="33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12">
        <f t="shared" si="338"/>
        <v>35</v>
      </c>
      <c r="R3635">
        <f t="shared" si="339"/>
        <v>931</v>
      </c>
      <c r="S3635" t="str">
        <f t="shared" si="340"/>
        <v>theater</v>
      </c>
      <c r="T3635" s="3" t="str">
        <f t="shared" si="341"/>
        <v>musical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6"/>
        <v>42748.957638888889</v>
      </c>
      <c r="K3636">
        <v>1480219174</v>
      </c>
      <c r="L3636" s="9">
        <f t="shared" si="33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12">
        <f t="shared" si="338"/>
        <v>4</v>
      </c>
      <c r="R3636">
        <f t="shared" si="339"/>
        <v>2473.5</v>
      </c>
      <c r="S3636" t="str">
        <f t="shared" si="340"/>
        <v>theater</v>
      </c>
      <c r="T3636" s="3" t="str">
        <f t="shared" si="341"/>
        <v>musical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6"/>
        <v>42480.674490740734</v>
      </c>
      <c r="K3637">
        <v>1458594676</v>
      </c>
      <c r="L3637" s="9">
        <f t="shared" si="33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12">
        <f t="shared" si="338"/>
        <v>36</v>
      </c>
      <c r="R3637">
        <f t="shared" si="339"/>
        <v>2230.5</v>
      </c>
      <c r="S3637" t="str">
        <f t="shared" si="340"/>
        <v>theater</v>
      </c>
      <c r="T3637" s="3" t="str">
        <f t="shared" si="341"/>
        <v>musical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6"/>
        <v>42261.486446759256</v>
      </c>
      <c r="K3638">
        <v>1439224829</v>
      </c>
      <c r="L3638" s="9">
        <f t="shared" si="33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12">
        <f t="shared" si="338"/>
        <v>0</v>
      </c>
      <c r="R3638">
        <f t="shared" si="339"/>
        <v>638</v>
      </c>
      <c r="S3638" t="str">
        <f t="shared" si="340"/>
        <v>theater</v>
      </c>
      <c r="T3638" s="3" t="str">
        <f t="shared" si="341"/>
        <v>musical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6"/>
        <v>42005.492303240739</v>
      </c>
      <c r="K3639">
        <v>1417538935</v>
      </c>
      <c r="L3639" s="9">
        <f t="shared" si="33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12">
        <f t="shared" si="338"/>
        <v>31</v>
      </c>
      <c r="R3639">
        <f t="shared" si="339"/>
        <v>463</v>
      </c>
      <c r="S3639" t="str">
        <f t="shared" si="340"/>
        <v>theater</v>
      </c>
      <c r="T3639" s="3" t="str">
        <f t="shared" si="341"/>
        <v>musical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6"/>
        <v>42113.42282407407</v>
      </c>
      <c r="K3640">
        <v>1424275732</v>
      </c>
      <c r="L3640" s="9">
        <f t="shared" si="33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12">
        <f t="shared" si="338"/>
        <v>7</v>
      </c>
      <c r="R3640">
        <f t="shared" si="339"/>
        <v>571</v>
      </c>
      <c r="S3640" t="str">
        <f t="shared" si="340"/>
        <v>theater</v>
      </c>
      <c r="T3640" s="3" t="str">
        <f t="shared" si="341"/>
        <v>musical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6"/>
        <v>42650.424305555549</v>
      </c>
      <c r="K3641">
        <v>1470672906</v>
      </c>
      <c r="L3641" s="9">
        <f t="shared" si="33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12">
        <f t="shared" si="338"/>
        <v>0</v>
      </c>
      <c r="R3641">
        <f t="shared" si="339"/>
        <v>108.5</v>
      </c>
      <c r="S3641" t="str">
        <f t="shared" si="340"/>
        <v>theater</v>
      </c>
      <c r="T3641" s="3" t="str">
        <f t="shared" si="341"/>
        <v>musical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6"/>
        <v>42134.573263888888</v>
      </c>
      <c r="K3642">
        <v>1428691530</v>
      </c>
      <c r="L3642" s="9">
        <f t="shared" si="33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12">
        <f t="shared" si="338"/>
        <v>6</v>
      </c>
      <c r="R3642">
        <f t="shared" si="339"/>
        <v>28</v>
      </c>
      <c r="S3642" t="str">
        <f t="shared" si="340"/>
        <v>theater</v>
      </c>
      <c r="T3642" s="3" t="str">
        <f t="shared" si="341"/>
        <v>musical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6"/>
        <v>41917</v>
      </c>
      <c r="K3643">
        <v>1410966179</v>
      </c>
      <c r="L3643" s="9">
        <f t="shared" si="33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12">
        <f t="shared" si="338"/>
        <v>0</v>
      </c>
      <c r="R3643">
        <f t="shared" si="339"/>
        <v>27.5</v>
      </c>
      <c r="S3643" t="str">
        <f t="shared" si="340"/>
        <v>theater</v>
      </c>
      <c r="T3643" s="3" t="str">
        <f t="shared" si="341"/>
        <v>musical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6"/>
        <v>42338.499999999993</v>
      </c>
      <c r="K3644">
        <v>1445369727</v>
      </c>
      <c r="L3644" s="9">
        <f t="shared" si="33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12">
        <f t="shared" si="338"/>
        <v>2</v>
      </c>
      <c r="R3644">
        <f t="shared" si="339"/>
        <v>7.5</v>
      </c>
      <c r="S3644" t="str">
        <f t="shared" si="340"/>
        <v>theater</v>
      </c>
      <c r="T3644" s="3" t="str">
        <f t="shared" si="341"/>
        <v>musical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6"/>
        <v>42324.977303240739</v>
      </c>
      <c r="K3645">
        <v>1444274839</v>
      </c>
      <c r="L3645" s="9">
        <f t="shared" si="33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12">
        <f t="shared" si="338"/>
        <v>0</v>
      </c>
      <c r="R3645">
        <f t="shared" si="339"/>
        <v>7.5</v>
      </c>
      <c r="S3645" t="str">
        <f t="shared" si="340"/>
        <v>theater</v>
      </c>
      <c r="T3645" s="3" t="str">
        <f t="shared" si="341"/>
        <v>musical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6"/>
        <v>42436.999305555553</v>
      </c>
      <c r="K3646">
        <v>1454996887</v>
      </c>
      <c r="L3646" s="9">
        <f t="shared" si="33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12">
        <f t="shared" si="338"/>
        <v>16</v>
      </c>
      <c r="R3646">
        <f t="shared" si="339"/>
        <v>410.5</v>
      </c>
      <c r="S3646" t="str">
        <f t="shared" si="340"/>
        <v>theater</v>
      </c>
      <c r="T3646" s="3" t="str">
        <f t="shared" si="341"/>
        <v>musical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6"/>
        <v>42695.803680555553</v>
      </c>
      <c r="K3647">
        <v>1477178238</v>
      </c>
      <c r="L3647" s="9">
        <f t="shared" si="33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12">
        <f t="shared" si="338"/>
        <v>0</v>
      </c>
      <c r="R3647">
        <f t="shared" si="339"/>
        <v>411</v>
      </c>
      <c r="S3647" t="str">
        <f t="shared" si="340"/>
        <v>theater</v>
      </c>
      <c r="T3647" s="3" t="str">
        <f t="shared" si="341"/>
        <v>musical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6"/>
        <v>42171.770833333336</v>
      </c>
      <c r="K3648">
        <v>1431770802</v>
      </c>
      <c r="L3648" s="9">
        <f t="shared" si="33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12">
        <f t="shared" si="338"/>
        <v>5</v>
      </c>
      <c r="R3648">
        <f t="shared" si="339"/>
        <v>241</v>
      </c>
      <c r="S3648" t="str">
        <f t="shared" si="340"/>
        <v>theater</v>
      </c>
      <c r="T3648" s="3" t="str">
        <f t="shared" si="341"/>
        <v>musical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6"/>
        <v>42643.540821759256</v>
      </c>
      <c r="K3649">
        <v>1471370327</v>
      </c>
      <c r="L3649" s="9">
        <f t="shared" si="33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12">
        <f t="shared" si="338"/>
        <v>6</v>
      </c>
      <c r="R3649">
        <f t="shared" si="339"/>
        <v>255.5</v>
      </c>
      <c r="S3649" t="str">
        <f t="shared" si="340"/>
        <v>theater</v>
      </c>
      <c r="T3649" s="3" t="str">
        <f t="shared" si="341"/>
        <v>musical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6"/>
        <v>41917.083854166667</v>
      </c>
      <c r="K3650">
        <v>1409900445</v>
      </c>
      <c r="L3650" s="9">
        <f t="shared" si="33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12">
        <f t="shared" si="338"/>
        <v>100</v>
      </c>
      <c r="R3650">
        <f t="shared" si="339"/>
        <v>20091.5</v>
      </c>
      <c r="S3650" t="str">
        <f t="shared" si="340"/>
        <v>theater</v>
      </c>
      <c r="T3650" s="3" t="str">
        <f t="shared" si="341"/>
        <v>plays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2">(I3651/86400)+25569+(-5/24)</f>
        <v>41806.504560185182</v>
      </c>
      <c r="K3651">
        <v>1400691994</v>
      </c>
      <c r="L3651" s="9">
        <f t="shared" ref="L3651:L3714" si="343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12">
        <f t="shared" ref="Q3651:Q3714" si="344">ROUND(E3651/D3651*100,0)</f>
        <v>104</v>
      </c>
      <c r="R3651">
        <f t="shared" ref="R3651:R3714" si="345">AVERAGE(E3650:E3651)</f>
        <v>20466.5</v>
      </c>
      <c r="S3651" t="str">
        <f t="shared" ref="S3651:S3714" si="346">LEFT(P3651,FIND("/",P3651)-1)</f>
        <v>theater</v>
      </c>
      <c r="T3651" s="3" t="str">
        <f t="shared" ref="T3651:T3714" si="347">RIGHT(P3651,LEN(P3651)-FIND("/",P3651))</f>
        <v>plays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2"/>
        <v>42402.270648148151</v>
      </c>
      <c r="K3652">
        <v>1452598184</v>
      </c>
      <c r="L3652" s="9">
        <f t="shared" si="34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12">
        <f t="shared" si="344"/>
        <v>100</v>
      </c>
      <c r="R3652">
        <f t="shared" si="345"/>
        <v>640</v>
      </c>
      <c r="S3652" t="str">
        <f t="shared" si="346"/>
        <v>theater</v>
      </c>
      <c r="T3652" s="3" t="str">
        <f t="shared" si="347"/>
        <v>plays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2"/>
        <v>41861.457638888889</v>
      </c>
      <c r="K3653">
        <v>1404833442</v>
      </c>
      <c r="L3653" s="9">
        <f t="shared" si="34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12">
        <f t="shared" si="344"/>
        <v>104</v>
      </c>
      <c r="R3653">
        <f t="shared" si="345"/>
        <v>510</v>
      </c>
      <c r="S3653" t="str">
        <f t="shared" si="346"/>
        <v>theater</v>
      </c>
      <c r="T3653" s="3" t="str">
        <f t="shared" si="347"/>
        <v>plays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2"/>
        <v>42606.957638888889</v>
      </c>
      <c r="K3654">
        <v>1471188502</v>
      </c>
      <c r="L3654" s="9">
        <f t="shared" si="34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12">
        <f t="shared" si="344"/>
        <v>251</v>
      </c>
      <c r="R3654">
        <f t="shared" si="345"/>
        <v>636</v>
      </c>
      <c r="S3654" t="str">
        <f t="shared" si="346"/>
        <v>theater</v>
      </c>
      <c r="T3654" s="3" t="str">
        <f t="shared" si="347"/>
        <v>plays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2"/>
        <v>42221.155173611107</v>
      </c>
      <c r="K3655">
        <v>1436172207</v>
      </c>
      <c r="L3655" s="9">
        <f t="shared" si="34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12">
        <f t="shared" si="344"/>
        <v>101</v>
      </c>
      <c r="R3655">
        <f t="shared" si="345"/>
        <v>1381</v>
      </c>
      <c r="S3655" t="str">
        <f t="shared" si="346"/>
        <v>theater</v>
      </c>
      <c r="T3655" s="3" t="str">
        <f t="shared" si="347"/>
        <v>plays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2"/>
        <v>42463.499999999993</v>
      </c>
      <c r="K3656">
        <v>1457690386</v>
      </c>
      <c r="L3656" s="9">
        <f t="shared" si="34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12">
        <f t="shared" si="344"/>
        <v>174</v>
      </c>
      <c r="R3656">
        <f t="shared" si="345"/>
        <v>2313</v>
      </c>
      <c r="S3656" t="str">
        <f t="shared" si="346"/>
        <v>theater</v>
      </c>
      <c r="T3656" s="3" t="str">
        <f t="shared" si="347"/>
        <v>plays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2"/>
        <v>42203.082638888889</v>
      </c>
      <c r="K3657">
        <v>1434654998</v>
      </c>
      <c r="L3657" s="9">
        <f t="shared" si="34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12">
        <f t="shared" si="344"/>
        <v>116</v>
      </c>
      <c r="R3657">
        <f t="shared" si="345"/>
        <v>4214.5</v>
      </c>
      <c r="S3657" t="str">
        <f t="shared" si="346"/>
        <v>theater</v>
      </c>
      <c r="T3657" s="3" t="str">
        <f t="shared" si="347"/>
        <v>plays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2"/>
        <v>42767.749305555553</v>
      </c>
      <c r="K3658">
        <v>1483393836</v>
      </c>
      <c r="L3658" s="9">
        <f t="shared" si="343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12">
        <f t="shared" si="344"/>
        <v>106</v>
      </c>
      <c r="R3658">
        <f t="shared" si="345"/>
        <v>5552</v>
      </c>
      <c r="S3658" t="str">
        <f t="shared" si="346"/>
        <v>theater</v>
      </c>
      <c r="T3658" s="3" t="str">
        <f t="shared" si="347"/>
        <v>plays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2"/>
        <v>42522.695833333331</v>
      </c>
      <c r="K3659">
        <v>1462806419</v>
      </c>
      <c r="L3659" s="9">
        <f t="shared" si="343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12">
        <f t="shared" si="344"/>
        <v>111</v>
      </c>
      <c r="R3659">
        <f t="shared" si="345"/>
        <v>3753</v>
      </c>
      <c r="S3659" t="str">
        <f t="shared" si="346"/>
        <v>theater</v>
      </c>
      <c r="T3659" s="3" t="str">
        <f t="shared" si="347"/>
        <v>plays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2"/>
        <v>41821.957638888889</v>
      </c>
      <c r="K3660">
        <v>1400272580</v>
      </c>
      <c r="L3660" s="9">
        <f t="shared" si="34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12">
        <f t="shared" si="344"/>
        <v>101</v>
      </c>
      <c r="R3660">
        <f t="shared" si="345"/>
        <v>1862.5</v>
      </c>
      <c r="S3660" t="str">
        <f t="shared" si="346"/>
        <v>theater</v>
      </c>
      <c r="T3660" s="3" t="str">
        <f t="shared" si="347"/>
        <v>plays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2"/>
        <v>42082.402083333327</v>
      </c>
      <c r="K3661">
        <v>1424414350</v>
      </c>
      <c r="L3661" s="9">
        <f t="shared" si="34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12">
        <f t="shared" si="344"/>
        <v>102</v>
      </c>
      <c r="R3661">
        <f t="shared" si="345"/>
        <v>2285.5</v>
      </c>
      <c r="S3661" t="str">
        <f t="shared" si="346"/>
        <v>theater</v>
      </c>
      <c r="T3661" s="3" t="str">
        <f t="shared" si="347"/>
        <v>plays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2"/>
        <v>41996.672743055555</v>
      </c>
      <c r="K3662">
        <v>1417208925</v>
      </c>
      <c r="L3662" s="9">
        <f t="shared" si="34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12">
        <f t="shared" si="344"/>
        <v>100</v>
      </c>
      <c r="R3662">
        <f t="shared" si="345"/>
        <v>1655.5</v>
      </c>
      <c r="S3662" t="str">
        <f t="shared" si="346"/>
        <v>theater</v>
      </c>
      <c r="T3662" s="3" t="str">
        <f t="shared" si="347"/>
        <v>plays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2"/>
        <v>42469.958333333336</v>
      </c>
      <c r="K3663">
        <v>1458336672</v>
      </c>
      <c r="L3663" s="9">
        <f t="shared" si="34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12">
        <f t="shared" si="344"/>
        <v>111</v>
      </c>
      <c r="R3663">
        <f t="shared" si="345"/>
        <v>1790</v>
      </c>
      <c r="S3663" t="str">
        <f t="shared" si="346"/>
        <v>theater</v>
      </c>
      <c r="T3663" s="3" t="str">
        <f t="shared" si="347"/>
        <v>plays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2"/>
        <v>42093.97006944444</v>
      </c>
      <c r="K3664">
        <v>1425187014</v>
      </c>
      <c r="L3664" s="9">
        <f t="shared" si="34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12">
        <f t="shared" si="344"/>
        <v>101</v>
      </c>
      <c r="R3664">
        <f t="shared" si="345"/>
        <v>5722</v>
      </c>
      <c r="S3664" t="str">
        <f t="shared" si="346"/>
        <v>theater</v>
      </c>
      <c r="T3664" s="3" t="str">
        <f t="shared" si="347"/>
        <v>plays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2"/>
        <v>42725.285069444442</v>
      </c>
      <c r="K3665">
        <v>1477133430</v>
      </c>
      <c r="L3665" s="9">
        <f t="shared" si="34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12">
        <f t="shared" si="344"/>
        <v>104</v>
      </c>
      <c r="R3665">
        <f t="shared" si="345"/>
        <v>4174</v>
      </c>
      <c r="S3665" t="str">
        <f t="shared" si="346"/>
        <v>theater</v>
      </c>
      <c r="T3665" s="3" t="str">
        <f t="shared" si="347"/>
        <v>plays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2"/>
        <v>42537.04038194444</v>
      </c>
      <c r="K3666">
        <v>1464847089</v>
      </c>
      <c r="L3666" s="9">
        <f t="shared" si="34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12">
        <f t="shared" si="344"/>
        <v>109</v>
      </c>
      <c r="R3666">
        <f t="shared" si="345"/>
        <v>554.5</v>
      </c>
      <c r="S3666" t="str">
        <f t="shared" si="346"/>
        <v>theater</v>
      </c>
      <c r="T3666" s="3" t="str">
        <f t="shared" si="347"/>
        <v>plays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2"/>
        <v>42305.620833333327</v>
      </c>
      <c r="K3667">
        <v>1445109822</v>
      </c>
      <c r="L3667" s="9">
        <f t="shared" si="34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12">
        <f t="shared" si="344"/>
        <v>115</v>
      </c>
      <c r="R3667">
        <f t="shared" si="345"/>
        <v>794.5</v>
      </c>
      <c r="S3667" t="str">
        <f t="shared" si="346"/>
        <v>theater</v>
      </c>
      <c r="T3667" s="3" t="str">
        <f t="shared" si="347"/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2"/>
        <v>41844.083333333328</v>
      </c>
      <c r="K3668">
        <v>1404337382</v>
      </c>
      <c r="L3668" s="9">
        <f t="shared" si="34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12">
        <f t="shared" si="344"/>
        <v>100</v>
      </c>
      <c r="R3668">
        <f t="shared" si="345"/>
        <v>957</v>
      </c>
      <c r="S3668" t="str">
        <f t="shared" si="346"/>
        <v>theater</v>
      </c>
      <c r="T3668" s="3" t="str">
        <f t="shared" si="347"/>
        <v>plays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2"/>
        <v>42203.761793981474</v>
      </c>
      <c r="K3669">
        <v>1434669419</v>
      </c>
      <c r="L3669" s="9">
        <f t="shared" si="343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12">
        <f t="shared" si="344"/>
        <v>103</v>
      </c>
      <c r="R3669">
        <f t="shared" si="345"/>
        <v>2147.5550000000003</v>
      </c>
      <c r="S3669" t="str">
        <f t="shared" si="346"/>
        <v>theater</v>
      </c>
      <c r="T3669" s="3" t="str">
        <f t="shared" si="347"/>
        <v>plays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2"/>
        <v>42208.564583333333</v>
      </c>
      <c r="K3670">
        <v>1435670452</v>
      </c>
      <c r="L3670" s="9">
        <f t="shared" si="34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12">
        <f t="shared" si="344"/>
        <v>104</v>
      </c>
      <c r="R3670">
        <f t="shared" si="345"/>
        <v>2065.0550000000003</v>
      </c>
      <c r="S3670" t="str">
        <f t="shared" si="346"/>
        <v>theater</v>
      </c>
      <c r="T3670" s="3" t="str">
        <f t="shared" si="347"/>
        <v>plays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2"/>
        <v>42166.466863425921</v>
      </c>
      <c r="K3671">
        <v>1431447137</v>
      </c>
      <c r="L3671" s="9">
        <f t="shared" si="34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12">
        <f t="shared" si="344"/>
        <v>138</v>
      </c>
      <c r="R3671">
        <f t="shared" si="345"/>
        <v>1208.5</v>
      </c>
      <c r="S3671" t="str">
        <f t="shared" si="346"/>
        <v>theater</v>
      </c>
      <c r="T3671" s="3" t="str">
        <f t="shared" si="347"/>
        <v>plays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2"/>
        <v>42155.749999999993</v>
      </c>
      <c r="K3672">
        <v>1431951611</v>
      </c>
      <c r="L3672" s="9">
        <f t="shared" si="34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12">
        <f t="shared" si="344"/>
        <v>110</v>
      </c>
      <c r="R3672">
        <f t="shared" si="345"/>
        <v>811.5</v>
      </c>
      <c r="S3672" t="str">
        <f t="shared" si="346"/>
        <v>theater</v>
      </c>
      <c r="T3672" s="3" t="str">
        <f t="shared" si="347"/>
        <v>plays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2"/>
        <v>41840.957638888889</v>
      </c>
      <c r="K3673">
        <v>1404140667</v>
      </c>
      <c r="L3673" s="9">
        <f t="shared" si="34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12">
        <f t="shared" si="344"/>
        <v>101</v>
      </c>
      <c r="R3673">
        <f t="shared" si="345"/>
        <v>1885.5</v>
      </c>
      <c r="S3673" t="str">
        <f t="shared" si="346"/>
        <v>theater</v>
      </c>
      <c r="T3673" s="3" t="str">
        <f t="shared" si="347"/>
        <v>plays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2"/>
        <v>41908.738240740735</v>
      </c>
      <c r="K3674">
        <v>1409179384</v>
      </c>
      <c r="L3674" s="9">
        <f t="shared" si="34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12">
        <f t="shared" si="344"/>
        <v>102</v>
      </c>
      <c r="R3674">
        <f t="shared" si="345"/>
        <v>3288</v>
      </c>
      <c r="S3674" t="str">
        <f t="shared" si="346"/>
        <v>theater</v>
      </c>
      <c r="T3674" s="3" t="str">
        <f t="shared" si="347"/>
        <v>plays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2"/>
        <v>41948.327777777777</v>
      </c>
      <c r="K3675">
        <v>1412233497</v>
      </c>
      <c r="L3675" s="9">
        <f t="shared" si="34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12">
        <f t="shared" si="344"/>
        <v>114</v>
      </c>
      <c r="R3675">
        <f t="shared" si="345"/>
        <v>3795.5</v>
      </c>
      <c r="S3675" t="str">
        <f t="shared" si="346"/>
        <v>theater</v>
      </c>
      <c r="T3675" s="3" t="str">
        <f t="shared" si="347"/>
        <v>plays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2"/>
        <v>42616.664687499993</v>
      </c>
      <c r="K3676">
        <v>1467752229</v>
      </c>
      <c r="L3676" s="9">
        <f t="shared" si="34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12">
        <f t="shared" si="344"/>
        <v>100</v>
      </c>
      <c r="R3676">
        <f t="shared" si="345"/>
        <v>4522.5</v>
      </c>
      <c r="S3676" t="str">
        <f t="shared" si="346"/>
        <v>theater</v>
      </c>
      <c r="T3676" s="3" t="str">
        <f t="shared" si="347"/>
        <v>plays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2"/>
        <v>42505.749999999993</v>
      </c>
      <c r="K3677">
        <v>1462285182</v>
      </c>
      <c r="L3677" s="9">
        <f t="shared" si="34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12">
        <f t="shared" si="344"/>
        <v>140</v>
      </c>
      <c r="R3677">
        <f t="shared" si="345"/>
        <v>2285</v>
      </c>
      <c r="S3677" t="str">
        <f t="shared" si="346"/>
        <v>theater</v>
      </c>
      <c r="T3677" s="3" t="str">
        <f t="shared" si="347"/>
        <v>plays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2"/>
        <v>41894.607453703698</v>
      </c>
      <c r="K3678">
        <v>1408995284</v>
      </c>
      <c r="L3678" s="9">
        <f t="shared" si="34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12">
        <f t="shared" si="344"/>
        <v>129</v>
      </c>
      <c r="R3678">
        <f t="shared" si="345"/>
        <v>550</v>
      </c>
      <c r="S3678" t="str">
        <f t="shared" si="346"/>
        <v>theater</v>
      </c>
      <c r="T3678" s="3" t="str">
        <f t="shared" si="347"/>
        <v>plays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2"/>
        <v>41822.957638888889</v>
      </c>
      <c r="K3679">
        <v>1402580818</v>
      </c>
      <c r="L3679" s="9">
        <f t="shared" si="343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12">
        <f t="shared" si="344"/>
        <v>103</v>
      </c>
      <c r="R3679">
        <f t="shared" si="345"/>
        <v>6689.25</v>
      </c>
      <c r="S3679" t="str">
        <f t="shared" si="346"/>
        <v>theater</v>
      </c>
      <c r="T3679" s="3" t="str">
        <f t="shared" si="347"/>
        <v>plays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2"/>
        <v>42155.322893518511</v>
      </c>
      <c r="K3680">
        <v>1430052298</v>
      </c>
      <c r="L3680" s="9">
        <f t="shared" si="34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12">
        <f t="shared" si="344"/>
        <v>103</v>
      </c>
      <c r="R3680">
        <f t="shared" si="345"/>
        <v>7199.25</v>
      </c>
      <c r="S3680" t="str">
        <f t="shared" si="346"/>
        <v>theater</v>
      </c>
      <c r="T3680" s="3" t="str">
        <f t="shared" si="347"/>
        <v>plays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2"/>
        <v>41820.999305555553</v>
      </c>
      <c r="K3681">
        <v>1401214581</v>
      </c>
      <c r="L3681" s="9">
        <f t="shared" si="34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12">
        <f t="shared" si="344"/>
        <v>110</v>
      </c>
      <c r="R3681">
        <f t="shared" si="345"/>
        <v>2126</v>
      </c>
      <c r="S3681" t="str">
        <f t="shared" si="346"/>
        <v>theater</v>
      </c>
      <c r="T3681" s="3" t="str">
        <f t="shared" si="347"/>
        <v>plays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2"/>
        <v>42648.245763888888</v>
      </c>
      <c r="K3682">
        <v>1473850434</v>
      </c>
      <c r="L3682" s="9">
        <f t="shared" si="343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12">
        <f t="shared" si="344"/>
        <v>113</v>
      </c>
      <c r="R3682">
        <f t="shared" si="345"/>
        <v>2792.5</v>
      </c>
      <c r="S3682" t="str">
        <f t="shared" si="346"/>
        <v>theater</v>
      </c>
      <c r="T3682" s="3" t="str">
        <f t="shared" si="347"/>
        <v>plays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2"/>
        <v>42384.443171296291</v>
      </c>
      <c r="K3683">
        <v>1452008290</v>
      </c>
      <c r="L3683" s="9">
        <f t="shared" si="34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12">
        <f t="shared" si="344"/>
        <v>112</v>
      </c>
      <c r="R3683">
        <f t="shared" si="345"/>
        <v>2251</v>
      </c>
      <c r="S3683" t="str">
        <f t="shared" si="346"/>
        <v>theater</v>
      </c>
      <c r="T3683" s="3" t="str">
        <f t="shared" si="347"/>
        <v>plays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2"/>
        <v>41806.082638888889</v>
      </c>
      <c r="K3684">
        <v>1399998418</v>
      </c>
      <c r="L3684" s="9">
        <f t="shared" si="34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12">
        <f t="shared" si="344"/>
        <v>139</v>
      </c>
      <c r="R3684">
        <f t="shared" si="345"/>
        <v>2647.5</v>
      </c>
      <c r="S3684" t="str">
        <f t="shared" si="346"/>
        <v>theater</v>
      </c>
      <c r="T3684" s="3" t="str">
        <f t="shared" si="347"/>
        <v>plays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2"/>
        <v>42662.908518518518</v>
      </c>
      <c r="K3685">
        <v>1474339696</v>
      </c>
      <c r="L3685" s="9">
        <f t="shared" si="34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12">
        <f t="shared" si="344"/>
        <v>111</v>
      </c>
      <c r="R3685">
        <f t="shared" si="345"/>
        <v>4028</v>
      </c>
      <c r="S3685" t="str">
        <f t="shared" si="346"/>
        <v>theater</v>
      </c>
      <c r="T3685" s="3" t="str">
        <f t="shared" si="347"/>
        <v>plays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2"/>
        <v>42248.97206018518</v>
      </c>
      <c r="K3686">
        <v>1438575586</v>
      </c>
      <c r="L3686" s="9">
        <f t="shared" si="34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12">
        <f t="shared" si="344"/>
        <v>139</v>
      </c>
      <c r="R3686">
        <f t="shared" si="345"/>
        <v>2461.5</v>
      </c>
      <c r="S3686" t="str">
        <f t="shared" si="346"/>
        <v>theater</v>
      </c>
      <c r="T3686" s="3" t="str">
        <f t="shared" si="347"/>
        <v>plays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2"/>
        <v>41778.666666666664</v>
      </c>
      <c r="K3687">
        <v>1398348859</v>
      </c>
      <c r="L3687" s="9">
        <f t="shared" si="34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12">
        <f t="shared" si="344"/>
        <v>106</v>
      </c>
      <c r="R3687">
        <f t="shared" si="345"/>
        <v>3164</v>
      </c>
      <c r="S3687" t="str">
        <f t="shared" si="346"/>
        <v>theater</v>
      </c>
      <c r="T3687" s="3" t="str">
        <f t="shared" si="347"/>
        <v>plays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2"/>
        <v>42244.957638888889</v>
      </c>
      <c r="K3688">
        <v>1439567660</v>
      </c>
      <c r="L3688" s="9">
        <f t="shared" si="34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12">
        <f t="shared" si="344"/>
        <v>101</v>
      </c>
      <c r="R3688">
        <f t="shared" si="345"/>
        <v>2820</v>
      </c>
      <c r="S3688" t="str">
        <f t="shared" si="346"/>
        <v>theater</v>
      </c>
      <c r="T3688" s="3" t="str">
        <f t="shared" si="347"/>
        <v>plays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2"/>
        <v>41817.009895833333</v>
      </c>
      <c r="K3689">
        <v>1401254055</v>
      </c>
      <c r="L3689" s="9">
        <f t="shared" si="34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12">
        <f t="shared" si="344"/>
        <v>100</v>
      </c>
      <c r="R3689">
        <f t="shared" si="345"/>
        <v>2683.625</v>
      </c>
      <c r="S3689" t="str">
        <f t="shared" si="346"/>
        <v>theater</v>
      </c>
      <c r="T3689" s="3" t="str">
        <f t="shared" si="347"/>
        <v>plays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2"/>
        <v>41859.578749999993</v>
      </c>
      <c r="K3690">
        <v>1404932004</v>
      </c>
      <c r="L3690" s="9">
        <f t="shared" si="34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12">
        <f t="shared" si="344"/>
        <v>109</v>
      </c>
      <c r="R3690">
        <f t="shared" si="345"/>
        <v>4143.625</v>
      </c>
      <c r="S3690" t="str">
        <f t="shared" si="346"/>
        <v>theater</v>
      </c>
      <c r="T3690" s="3" t="str">
        <f t="shared" si="347"/>
        <v>plays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2"/>
        <v>42176.725694444445</v>
      </c>
      <c r="K3691">
        <v>1432410639</v>
      </c>
      <c r="L3691" s="9">
        <f t="shared" si="34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12">
        <f t="shared" si="344"/>
        <v>118</v>
      </c>
      <c r="R3691">
        <f t="shared" si="345"/>
        <v>3412.5</v>
      </c>
      <c r="S3691" t="str">
        <f t="shared" si="346"/>
        <v>theater</v>
      </c>
      <c r="T3691" s="3" t="str">
        <f t="shared" si="347"/>
        <v>plays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2"/>
        <v>41970.431516203702</v>
      </c>
      <c r="K3692">
        <v>1414506083</v>
      </c>
      <c r="L3692" s="9">
        <f t="shared" si="343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12">
        <f t="shared" si="344"/>
        <v>120</v>
      </c>
      <c r="R3692">
        <f t="shared" si="345"/>
        <v>2675</v>
      </c>
      <c r="S3692" t="str">
        <f t="shared" si="346"/>
        <v>theater</v>
      </c>
      <c r="T3692" s="3" t="str">
        <f t="shared" si="347"/>
        <v>plays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2"/>
        <v>42064.999305555553</v>
      </c>
      <c r="K3693">
        <v>1421426929</v>
      </c>
      <c r="L3693" s="9">
        <f t="shared" si="34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12">
        <f t="shared" si="344"/>
        <v>128</v>
      </c>
      <c r="R3693">
        <f t="shared" si="345"/>
        <v>26492</v>
      </c>
      <c r="S3693" t="str">
        <f t="shared" si="346"/>
        <v>theater</v>
      </c>
      <c r="T3693" s="3" t="str">
        <f t="shared" si="347"/>
        <v>plays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2"/>
        <v>41900.791666666664</v>
      </c>
      <c r="K3694">
        <v>1410304179</v>
      </c>
      <c r="L3694" s="9">
        <f t="shared" si="34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12">
        <f t="shared" si="344"/>
        <v>126</v>
      </c>
      <c r="R3694">
        <f t="shared" si="345"/>
        <v>26222</v>
      </c>
      <c r="S3694" t="str">
        <f t="shared" si="346"/>
        <v>theater</v>
      </c>
      <c r="T3694" s="3" t="str">
        <f t="shared" si="347"/>
        <v>plays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2"/>
        <v>42338.729166666664</v>
      </c>
      <c r="K3695">
        <v>1446352529</v>
      </c>
      <c r="L3695" s="9">
        <f t="shared" si="34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12">
        <f t="shared" si="344"/>
        <v>129</v>
      </c>
      <c r="R3695">
        <f t="shared" si="345"/>
        <v>845</v>
      </c>
      <c r="S3695" t="str">
        <f t="shared" si="346"/>
        <v>theater</v>
      </c>
      <c r="T3695" s="3" t="str">
        <f t="shared" si="347"/>
        <v>plays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2"/>
        <v>42526.874999999993</v>
      </c>
      <c r="K3696">
        <v>1461985967</v>
      </c>
      <c r="L3696" s="9">
        <f t="shared" si="34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12">
        <f t="shared" si="344"/>
        <v>107</v>
      </c>
      <c r="R3696">
        <f t="shared" si="345"/>
        <v>2095</v>
      </c>
      <c r="S3696" t="str">
        <f t="shared" si="346"/>
        <v>theater</v>
      </c>
      <c r="T3696" s="3" t="str">
        <f t="shared" si="347"/>
        <v>plays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2"/>
        <v>42015.662152777775</v>
      </c>
      <c r="K3697">
        <v>1419281610</v>
      </c>
      <c r="L3697" s="9">
        <f t="shared" si="34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12">
        <f t="shared" si="344"/>
        <v>100</v>
      </c>
      <c r="R3697">
        <f t="shared" si="345"/>
        <v>3882.5</v>
      </c>
      <c r="S3697" t="str">
        <f t="shared" si="346"/>
        <v>theater</v>
      </c>
      <c r="T3697" s="3" t="str">
        <f t="shared" si="347"/>
        <v>plays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2"/>
        <v>42048.408749999995</v>
      </c>
      <c r="K3698">
        <v>1418654916</v>
      </c>
      <c r="L3698" s="9">
        <f t="shared" si="34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12">
        <f t="shared" si="344"/>
        <v>155</v>
      </c>
      <c r="R3698">
        <f t="shared" si="345"/>
        <v>3552.5</v>
      </c>
      <c r="S3698" t="str">
        <f t="shared" si="346"/>
        <v>theater</v>
      </c>
      <c r="T3698" s="3" t="str">
        <f t="shared" si="347"/>
        <v>plays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2"/>
        <v>42500.2575</v>
      </c>
      <c r="K3699">
        <v>1461064248</v>
      </c>
      <c r="L3699" s="9">
        <f t="shared" si="343"/>
        <v>42479.2575</v>
      </c>
      <c r="M3699" t="b">
        <v>0</v>
      </c>
      <c r="N3699">
        <v>30</v>
      </c>
      <c r="O3699" t="b">
        <v>1</v>
      </c>
      <c r="P3699" t="s">
        <v>8271</v>
      </c>
      <c r="Q3699" s="12">
        <f t="shared" si="344"/>
        <v>108</v>
      </c>
      <c r="R3699">
        <f t="shared" si="345"/>
        <v>2630</v>
      </c>
      <c r="S3699" t="str">
        <f t="shared" si="346"/>
        <v>theater</v>
      </c>
      <c r="T3699" s="3" t="str">
        <f t="shared" si="347"/>
        <v>plays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2"/>
        <v>42431.598229166666</v>
      </c>
      <c r="K3700">
        <v>1454354487</v>
      </c>
      <c r="L3700" s="9">
        <f t="shared" si="34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12">
        <f t="shared" si="344"/>
        <v>111</v>
      </c>
      <c r="R3700">
        <f t="shared" si="345"/>
        <v>3843</v>
      </c>
      <c r="S3700" t="str">
        <f t="shared" si="346"/>
        <v>theater</v>
      </c>
      <c r="T3700" s="3" t="str">
        <f t="shared" si="347"/>
        <v>plays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2"/>
        <v>41927.393703703703</v>
      </c>
      <c r="K3701">
        <v>1410791216</v>
      </c>
      <c r="L3701" s="9">
        <f t="shared" si="34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12">
        <f t="shared" si="344"/>
        <v>101</v>
      </c>
      <c r="R3701">
        <f t="shared" si="345"/>
        <v>4023</v>
      </c>
      <c r="S3701" t="str">
        <f t="shared" si="346"/>
        <v>theater</v>
      </c>
      <c r="T3701" s="3" t="str">
        <f t="shared" si="347"/>
        <v>plays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2"/>
        <v>41912.458333333328</v>
      </c>
      <c r="K3702">
        <v>1409493800</v>
      </c>
      <c r="L3702" s="9">
        <f t="shared" si="34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12">
        <f t="shared" si="344"/>
        <v>121</v>
      </c>
      <c r="R3702">
        <f t="shared" si="345"/>
        <v>1563</v>
      </c>
      <c r="S3702" t="str">
        <f t="shared" si="346"/>
        <v>theater</v>
      </c>
      <c r="T3702" s="3" t="str">
        <f t="shared" si="347"/>
        <v>plays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2"/>
        <v>42159.333252314813</v>
      </c>
      <c r="K3703">
        <v>1430830793</v>
      </c>
      <c r="L3703" s="9">
        <f t="shared" si="34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12">
        <f t="shared" si="344"/>
        <v>100</v>
      </c>
      <c r="R3703">
        <f t="shared" si="345"/>
        <v>1055.5</v>
      </c>
      <c r="S3703" t="str">
        <f t="shared" si="346"/>
        <v>theater</v>
      </c>
      <c r="T3703" s="3" t="str">
        <f t="shared" si="347"/>
        <v>plays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2"/>
        <v>42561.749305555553</v>
      </c>
      <c r="K3704">
        <v>1464958484</v>
      </c>
      <c r="L3704" s="9">
        <f t="shared" si="34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12">
        <f t="shared" si="344"/>
        <v>109</v>
      </c>
      <c r="R3704">
        <f t="shared" si="345"/>
        <v>2390</v>
      </c>
      <c r="S3704" t="str">
        <f t="shared" si="346"/>
        <v>theater</v>
      </c>
      <c r="T3704" s="3" t="str">
        <f t="shared" si="347"/>
        <v>plays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2"/>
        <v>42595.082638888889</v>
      </c>
      <c r="K3705">
        <v>1467720388</v>
      </c>
      <c r="L3705" s="9">
        <f t="shared" si="34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12">
        <f t="shared" si="344"/>
        <v>123</v>
      </c>
      <c r="R3705">
        <f t="shared" si="345"/>
        <v>2285.5</v>
      </c>
      <c r="S3705" t="str">
        <f t="shared" si="346"/>
        <v>theater</v>
      </c>
      <c r="T3705" s="3" t="str">
        <f t="shared" si="347"/>
        <v>plays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2"/>
        <v>42521.481412037036</v>
      </c>
      <c r="K3706">
        <v>1459528394</v>
      </c>
      <c r="L3706" s="9">
        <f t="shared" si="34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12">
        <f t="shared" si="344"/>
        <v>136</v>
      </c>
      <c r="R3706">
        <f t="shared" si="345"/>
        <v>852.505</v>
      </c>
      <c r="S3706" t="str">
        <f t="shared" si="346"/>
        <v>theater</v>
      </c>
      <c r="T3706" s="3" t="str">
        <f t="shared" si="347"/>
        <v>plays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2"/>
        <v>41813.541666666664</v>
      </c>
      <c r="K3707">
        <v>1401714114</v>
      </c>
      <c r="L3707" s="9">
        <f t="shared" si="34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12">
        <f t="shared" si="344"/>
        <v>103</v>
      </c>
      <c r="R3707">
        <f t="shared" si="345"/>
        <v>1667.0050000000001</v>
      </c>
      <c r="S3707" t="str">
        <f t="shared" si="346"/>
        <v>theater</v>
      </c>
      <c r="T3707" s="3" t="str">
        <f t="shared" si="347"/>
        <v>plays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2"/>
        <v>41894.705428240741</v>
      </c>
      <c r="K3708">
        <v>1409262949</v>
      </c>
      <c r="L3708" s="9">
        <f t="shared" si="34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12">
        <f t="shared" si="344"/>
        <v>121</v>
      </c>
      <c r="R3708">
        <f t="shared" si="345"/>
        <v>2372.5</v>
      </c>
      <c r="S3708" t="str">
        <f t="shared" si="346"/>
        <v>theater</v>
      </c>
      <c r="T3708" s="3" t="str">
        <f t="shared" si="347"/>
        <v>plays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2"/>
        <v>42573.018055555549</v>
      </c>
      <c r="K3709">
        <v>1467335378</v>
      </c>
      <c r="L3709" s="9">
        <f t="shared" si="34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12">
        <f t="shared" si="344"/>
        <v>186</v>
      </c>
      <c r="R3709">
        <f t="shared" si="345"/>
        <v>1840</v>
      </c>
      <c r="S3709" t="str">
        <f t="shared" si="346"/>
        <v>theater</v>
      </c>
      <c r="T3709" s="3" t="str">
        <f t="shared" si="347"/>
        <v>plays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2"/>
        <v>41823.933865740742</v>
      </c>
      <c r="K3710">
        <v>1403234686</v>
      </c>
      <c r="L3710" s="9">
        <f t="shared" si="343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12">
        <f t="shared" si="344"/>
        <v>300</v>
      </c>
      <c r="R3710">
        <f t="shared" si="345"/>
        <v>1980</v>
      </c>
      <c r="S3710" t="str">
        <f t="shared" si="346"/>
        <v>theater</v>
      </c>
      <c r="T3710" s="3" t="str">
        <f t="shared" si="347"/>
        <v>plays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2"/>
        <v>41815.499374999999</v>
      </c>
      <c r="K3711">
        <v>1401123546</v>
      </c>
      <c r="L3711" s="9">
        <f t="shared" si="34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12">
        <f t="shared" si="344"/>
        <v>108</v>
      </c>
      <c r="R3711">
        <f t="shared" si="345"/>
        <v>1591.25</v>
      </c>
      <c r="S3711" t="str">
        <f t="shared" si="346"/>
        <v>theater</v>
      </c>
      <c r="T3711" s="3" t="str">
        <f t="shared" si="347"/>
        <v>plays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2"/>
        <v>42097.367916666662</v>
      </c>
      <c r="K3712">
        <v>1425908988</v>
      </c>
      <c r="L3712" s="9">
        <f t="shared" si="34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12">
        <f t="shared" si="344"/>
        <v>141</v>
      </c>
      <c r="R3712">
        <f t="shared" si="345"/>
        <v>1458.75</v>
      </c>
      <c r="S3712" t="str">
        <f t="shared" si="346"/>
        <v>theater</v>
      </c>
      <c r="T3712" s="3" t="str">
        <f t="shared" si="347"/>
        <v>plays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2"/>
        <v>41805.458333333328</v>
      </c>
      <c r="K3713">
        <v>1400606573</v>
      </c>
      <c r="L3713" s="9">
        <f t="shared" si="34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12">
        <f t="shared" si="344"/>
        <v>114</v>
      </c>
      <c r="R3713">
        <f t="shared" si="345"/>
        <v>1202.5</v>
      </c>
      <c r="S3713" t="str">
        <f t="shared" si="346"/>
        <v>theater</v>
      </c>
      <c r="T3713" s="3" t="str">
        <f t="shared" si="347"/>
        <v>plays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2"/>
        <v>42155.082638888889</v>
      </c>
      <c r="K3714">
        <v>1431230867</v>
      </c>
      <c r="L3714" s="9">
        <f t="shared" si="343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12">
        <f t="shared" si="344"/>
        <v>154</v>
      </c>
      <c r="R3714">
        <f t="shared" si="345"/>
        <v>6050</v>
      </c>
      <c r="S3714" t="str">
        <f t="shared" si="346"/>
        <v>theater</v>
      </c>
      <c r="T3714" s="3" t="str">
        <f t="shared" si="347"/>
        <v>plays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8">(I3715/86400)+25569+(-5/24)</f>
        <v>42525.529699074068</v>
      </c>
      <c r="K3715">
        <v>1463334166</v>
      </c>
      <c r="L3715" s="9">
        <f t="shared" ref="L3715:L3778" si="349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12">
        <f t="shared" ref="Q3715:Q3778" si="350">ROUND(E3715/D3715*100,0)</f>
        <v>102</v>
      </c>
      <c r="R3715">
        <f t="shared" ref="R3715:R3778" si="351">AVERAGE(E3714:E3715)</f>
        <v>6780</v>
      </c>
      <c r="S3715" t="str">
        <f t="shared" ref="S3715:S3778" si="352">LEFT(P3715,FIND("/",P3715)-1)</f>
        <v>theater</v>
      </c>
      <c r="T3715" s="3" t="str">
        <f t="shared" ref="T3715:T3778" si="353">RIGHT(P3715,LEN(P3715)-FIND("/",P3715))</f>
        <v>plays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8"/>
        <v>42149.957638888889</v>
      </c>
      <c r="K3716">
        <v>1429881667</v>
      </c>
      <c r="L3716" s="9">
        <f t="shared" si="349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12">
        <f t="shared" si="350"/>
        <v>102</v>
      </c>
      <c r="R3716">
        <f t="shared" si="351"/>
        <v>6132.5</v>
      </c>
      <c r="S3716" t="str">
        <f t="shared" si="352"/>
        <v>theater</v>
      </c>
      <c r="T3716" s="3" t="str">
        <f t="shared" si="353"/>
        <v>plays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8"/>
        <v>42094.327777777777</v>
      </c>
      <c r="K3717">
        <v>1422834819</v>
      </c>
      <c r="L3717" s="9">
        <f t="shared" si="349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12">
        <f t="shared" si="350"/>
        <v>103</v>
      </c>
      <c r="R3717">
        <f t="shared" si="351"/>
        <v>6912.5</v>
      </c>
      <c r="S3717" t="str">
        <f t="shared" si="352"/>
        <v>theater</v>
      </c>
      <c r="T3717" s="3" t="str">
        <f t="shared" si="353"/>
        <v>plays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8"/>
        <v>42390.679502314808</v>
      </c>
      <c r="K3718">
        <v>1450819109</v>
      </c>
      <c r="L3718" s="9">
        <f t="shared" si="349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12">
        <f t="shared" si="350"/>
        <v>156</v>
      </c>
      <c r="R3718">
        <f t="shared" si="351"/>
        <v>2418</v>
      </c>
      <c r="S3718" t="str">
        <f t="shared" si="352"/>
        <v>theater</v>
      </c>
      <c r="T3718" s="3" t="str">
        <f t="shared" si="353"/>
        <v>plays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8"/>
        <v>42133.657974537033</v>
      </c>
      <c r="K3719">
        <v>1428526049</v>
      </c>
      <c r="L3719" s="9">
        <f t="shared" si="349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12">
        <f t="shared" si="350"/>
        <v>101</v>
      </c>
      <c r="R3719">
        <f t="shared" si="351"/>
        <v>2638</v>
      </c>
      <c r="S3719" t="str">
        <f t="shared" si="352"/>
        <v>theater</v>
      </c>
      <c r="T3719" s="3" t="str">
        <f t="shared" si="353"/>
        <v>plays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8"/>
        <v>42062.507812499993</v>
      </c>
      <c r="K3720">
        <v>1422465075</v>
      </c>
      <c r="L3720" s="9">
        <f t="shared" si="349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12">
        <f t="shared" si="350"/>
        <v>239</v>
      </c>
      <c r="R3720">
        <f t="shared" si="351"/>
        <v>2613.5</v>
      </c>
      <c r="S3720" t="str">
        <f t="shared" si="352"/>
        <v>theater</v>
      </c>
      <c r="T3720" s="3" t="str">
        <f t="shared" si="353"/>
        <v>plays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8"/>
        <v>42177.521597222221</v>
      </c>
      <c r="K3721">
        <v>1432402266</v>
      </c>
      <c r="L3721" s="9">
        <f t="shared" si="349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12">
        <f t="shared" si="350"/>
        <v>210</v>
      </c>
      <c r="R3721">
        <f t="shared" si="351"/>
        <v>808.5</v>
      </c>
      <c r="S3721" t="str">
        <f t="shared" si="352"/>
        <v>theater</v>
      </c>
      <c r="T3721" s="3" t="str">
        <f t="shared" si="353"/>
        <v>plays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8"/>
        <v>42187.784791666665</v>
      </c>
      <c r="K3722">
        <v>1433980206</v>
      </c>
      <c r="L3722" s="9">
        <f t="shared" si="349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12">
        <f t="shared" si="350"/>
        <v>105</v>
      </c>
      <c r="R3722">
        <f t="shared" si="351"/>
        <v>1934.5</v>
      </c>
      <c r="S3722" t="str">
        <f t="shared" si="352"/>
        <v>theater</v>
      </c>
      <c r="T3722" s="3" t="str">
        <f t="shared" si="353"/>
        <v>plays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8"/>
        <v>41948.769490740735</v>
      </c>
      <c r="K3723">
        <v>1413412084</v>
      </c>
      <c r="L3723" s="9">
        <f t="shared" si="349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12">
        <f t="shared" si="350"/>
        <v>101</v>
      </c>
      <c r="R3723">
        <f t="shared" si="351"/>
        <v>4244.5</v>
      </c>
      <c r="S3723" t="str">
        <f t="shared" si="352"/>
        <v>theater</v>
      </c>
      <c r="T3723" s="3" t="str">
        <f t="shared" si="353"/>
        <v>plays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8"/>
        <v>42411.749305555553</v>
      </c>
      <c r="K3724">
        <v>1452614847</v>
      </c>
      <c r="L3724" s="9">
        <f t="shared" si="349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12">
        <f t="shared" si="350"/>
        <v>111</v>
      </c>
      <c r="R3724">
        <f t="shared" si="351"/>
        <v>3354</v>
      </c>
      <c r="S3724" t="str">
        <f t="shared" si="352"/>
        <v>theater</v>
      </c>
      <c r="T3724" s="3" t="str">
        <f t="shared" si="353"/>
        <v>plays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8"/>
        <v>41973.586365740739</v>
      </c>
      <c r="K3725">
        <v>1414778662</v>
      </c>
      <c r="L3725" s="9">
        <f t="shared" si="349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12">
        <f t="shared" si="350"/>
        <v>102</v>
      </c>
      <c r="R3725">
        <f t="shared" si="351"/>
        <v>3130</v>
      </c>
      <c r="S3725" t="str">
        <f t="shared" si="352"/>
        <v>theater</v>
      </c>
      <c r="T3725" s="3" t="str">
        <f t="shared" si="353"/>
        <v>plays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8"/>
        <v>42494.749999999993</v>
      </c>
      <c r="K3726">
        <v>1459856860</v>
      </c>
      <c r="L3726" s="9">
        <f t="shared" si="349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12">
        <f t="shared" si="350"/>
        <v>103</v>
      </c>
      <c r="R3726">
        <f t="shared" si="351"/>
        <v>4500.7749999999996</v>
      </c>
      <c r="S3726" t="str">
        <f t="shared" si="352"/>
        <v>theater</v>
      </c>
      <c r="T3726" s="3" t="str">
        <f t="shared" si="353"/>
        <v>plays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8"/>
        <v>42418.687499999993</v>
      </c>
      <c r="K3727">
        <v>1454366467</v>
      </c>
      <c r="L3727" s="9">
        <f t="shared" si="349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12">
        <f t="shared" si="350"/>
        <v>127</v>
      </c>
      <c r="R3727">
        <f t="shared" si="351"/>
        <v>2395.2750000000001</v>
      </c>
      <c r="S3727" t="str">
        <f t="shared" si="352"/>
        <v>theater</v>
      </c>
      <c r="T3727" s="3" t="str">
        <f t="shared" si="353"/>
        <v>plays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8"/>
        <v>42489.666666666664</v>
      </c>
      <c r="K3728">
        <v>1459567371</v>
      </c>
      <c r="L3728" s="9">
        <f t="shared" si="349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12">
        <f t="shared" si="350"/>
        <v>339</v>
      </c>
      <c r="R3728">
        <f t="shared" si="351"/>
        <v>1630</v>
      </c>
      <c r="S3728" t="str">
        <f t="shared" si="352"/>
        <v>theater</v>
      </c>
      <c r="T3728" s="3" t="str">
        <f t="shared" si="353"/>
        <v>plays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8"/>
        <v>42662.996527777774</v>
      </c>
      <c r="K3729">
        <v>1474273294</v>
      </c>
      <c r="L3729" s="9">
        <f t="shared" si="349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12">
        <f t="shared" si="350"/>
        <v>101</v>
      </c>
      <c r="R3729">
        <f t="shared" si="351"/>
        <v>2447</v>
      </c>
      <c r="S3729" t="str">
        <f t="shared" si="352"/>
        <v>theater</v>
      </c>
      <c r="T3729" s="3" t="str">
        <f t="shared" si="353"/>
        <v>plays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8"/>
        <v>42234.962685185186</v>
      </c>
      <c r="K3730">
        <v>1437365176</v>
      </c>
      <c r="L3730" s="9">
        <f t="shared" si="349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12">
        <f t="shared" si="350"/>
        <v>9</v>
      </c>
      <c r="R3730">
        <f t="shared" si="351"/>
        <v>1938.5</v>
      </c>
      <c r="S3730" t="str">
        <f t="shared" si="352"/>
        <v>theater</v>
      </c>
      <c r="T3730" s="3" t="str">
        <f t="shared" si="353"/>
        <v>plays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8"/>
        <v>42085.954999999994</v>
      </c>
      <c r="K3731">
        <v>1423198512</v>
      </c>
      <c r="L3731" s="9">
        <f t="shared" si="349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12">
        <f t="shared" si="350"/>
        <v>7</v>
      </c>
      <c r="R3731">
        <f t="shared" si="351"/>
        <v>1112</v>
      </c>
      <c r="S3731" t="str">
        <f t="shared" si="352"/>
        <v>theater</v>
      </c>
      <c r="T3731" s="3" t="str">
        <f t="shared" si="353"/>
        <v>plays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8"/>
        <v>42233.46943287037</v>
      </c>
      <c r="K3732">
        <v>1437236159</v>
      </c>
      <c r="L3732" s="9">
        <f t="shared" si="349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12">
        <f t="shared" si="350"/>
        <v>10</v>
      </c>
      <c r="R3732">
        <f t="shared" si="351"/>
        <v>231</v>
      </c>
      <c r="S3732" t="str">
        <f t="shared" si="352"/>
        <v>theater</v>
      </c>
      <c r="T3732" s="3" t="str">
        <f t="shared" si="353"/>
        <v>plays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8"/>
        <v>42013.932638888888</v>
      </c>
      <c r="K3733">
        <v>1418234646</v>
      </c>
      <c r="L3733" s="9">
        <f t="shared" si="349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12">
        <f t="shared" si="350"/>
        <v>11</v>
      </c>
      <c r="R3733">
        <f t="shared" si="351"/>
        <v>360</v>
      </c>
      <c r="S3733" t="str">
        <f t="shared" si="352"/>
        <v>theater</v>
      </c>
      <c r="T3733" s="3" t="str">
        <f t="shared" si="353"/>
        <v>plays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8"/>
        <v>42028.291666666664</v>
      </c>
      <c r="K3734">
        <v>1416932133</v>
      </c>
      <c r="L3734" s="9">
        <f t="shared" si="349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12">
        <f t="shared" si="350"/>
        <v>15</v>
      </c>
      <c r="R3734">
        <f t="shared" si="351"/>
        <v>375.5</v>
      </c>
      <c r="S3734" t="str">
        <f t="shared" si="352"/>
        <v>theater</v>
      </c>
      <c r="T3734" s="3" t="str">
        <f t="shared" si="353"/>
        <v>plays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8"/>
        <v>42112.729166666664</v>
      </c>
      <c r="K3735">
        <v>1428539708</v>
      </c>
      <c r="L3735" s="9">
        <f t="shared" si="349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12">
        <f t="shared" si="350"/>
        <v>0</v>
      </c>
      <c r="R3735">
        <f t="shared" si="351"/>
        <v>65.5</v>
      </c>
      <c r="S3735" t="str">
        <f t="shared" si="352"/>
        <v>theater</v>
      </c>
      <c r="T3735" s="3" t="str">
        <f t="shared" si="353"/>
        <v>plays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8"/>
        <v>42149.693240740737</v>
      </c>
      <c r="K3736">
        <v>1427405896</v>
      </c>
      <c r="L3736" s="9">
        <f t="shared" si="349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12">
        <f t="shared" si="350"/>
        <v>28</v>
      </c>
      <c r="R3736">
        <f t="shared" si="351"/>
        <v>213.5</v>
      </c>
      <c r="S3736" t="str">
        <f t="shared" si="352"/>
        <v>theater</v>
      </c>
      <c r="T3736" s="3" t="str">
        <f t="shared" si="353"/>
        <v>plays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8"/>
        <v>42152.484826388885</v>
      </c>
      <c r="K3737">
        <v>1430239089</v>
      </c>
      <c r="L3737" s="9">
        <f t="shared" si="349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12">
        <f t="shared" si="350"/>
        <v>13</v>
      </c>
      <c r="R3737">
        <f t="shared" si="351"/>
        <v>223.5</v>
      </c>
      <c r="S3737" t="str">
        <f t="shared" si="352"/>
        <v>theater</v>
      </c>
      <c r="T3737" s="3" t="str">
        <f t="shared" si="353"/>
        <v>plays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8"/>
        <v>42086.541666666664</v>
      </c>
      <c r="K3738">
        <v>1423847093</v>
      </c>
      <c r="L3738" s="9">
        <f t="shared" si="349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12">
        <f t="shared" si="350"/>
        <v>1</v>
      </c>
      <c r="R3738">
        <f t="shared" si="351"/>
        <v>15</v>
      </c>
      <c r="S3738" t="str">
        <f t="shared" si="352"/>
        <v>theater</v>
      </c>
      <c r="T3738" s="3" t="str">
        <f t="shared" si="353"/>
        <v>plays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8"/>
        <v>42320.082638888889</v>
      </c>
      <c r="K3739">
        <v>1445358903</v>
      </c>
      <c r="L3739" s="9">
        <f t="shared" si="349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12">
        <f t="shared" si="350"/>
        <v>21</v>
      </c>
      <c r="R3739">
        <f t="shared" si="351"/>
        <v>80</v>
      </c>
      <c r="S3739" t="str">
        <f t="shared" si="352"/>
        <v>theater</v>
      </c>
      <c r="T3739" s="3" t="str">
        <f t="shared" si="353"/>
        <v>plays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8"/>
        <v>41835.708333333328</v>
      </c>
      <c r="K3740">
        <v>1403562705</v>
      </c>
      <c r="L3740" s="9">
        <f t="shared" si="349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12">
        <f t="shared" si="350"/>
        <v>18</v>
      </c>
      <c r="R3740">
        <f t="shared" si="351"/>
        <v>210</v>
      </c>
      <c r="S3740" t="str">
        <f t="shared" si="352"/>
        <v>theater</v>
      </c>
      <c r="T3740" s="3" t="str">
        <f t="shared" si="353"/>
        <v>plays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8"/>
        <v>42568.241527777776</v>
      </c>
      <c r="K3741">
        <v>1467024468</v>
      </c>
      <c r="L3741" s="9">
        <f t="shared" si="349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12">
        <f t="shared" si="350"/>
        <v>20</v>
      </c>
      <c r="R3741">
        <f t="shared" si="351"/>
        <v>537.5</v>
      </c>
      <c r="S3741" t="str">
        <f t="shared" si="352"/>
        <v>theater</v>
      </c>
      <c r="T3741" s="3" t="str">
        <f t="shared" si="353"/>
        <v>plays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8"/>
        <v>41862.870810185181</v>
      </c>
      <c r="K3742">
        <v>1405217355</v>
      </c>
      <c r="L3742" s="9">
        <f t="shared" si="349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12">
        <f t="shared" si="350"/>
        <v>18</v>
      </c>
      <c r="R3742">
        <f t="shared" si="351"/>
        <v>581.5</v>
      </c>
      <c r="S3742" t="str">
        <f t="shared" si="352"/>
        <v>theater</v>
      </c>
      <c r="T3742" s="3" t="str">
        <f t="shared" si="353"/>
        <v>plays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8"/>
        <v>42355.712384259255</v>
      </c>
      <c r="K3743">
        <v>1447797950</v>
      </c>
      <c r="L3743" s="9">
        <f t="shared" si="349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12">
        <f t="shared" si="350"/>
        <v>0</v>
      </c>
      <c r="R3743">
        <f t="shared" si="351"/>
        <v>179</v>
      </c>
      <c r="S3743" t="str">
        <f t="shared" si="352"/>
        <v>theater</v>
      </c>
      <c r="T3743" s="3" t="str">
        <f t="shared" si="353"/>
        <v>plays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8"/>
        <v>41888.006296296291</v>
      </c>
      <c r="K3744">
        <v>1407388144</v>
      </c>
      <c r="L3744" s="9">
        <f t="shared" si="349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12">
        <f t="shared" si="350"/>
        <v>2</v>
      </c>
      <c r="R3744">
        <f t="shared" si="351"/>
        <v>50</v>
      </c>
      <c r="S3744" t="str">
        <f t="shared" si="352"/>
        <v>theater</v>
      </c>
      <c r="T3744" s="3" t="str">
        <f t="shared" si="353"/>
        <v>plays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8"/>
        <v>41823.501898148148</v>
      </c>
      <c r="K3745">
        <v>1401814964</v>
      </c>
      <c r="L3745" s="9">
        <f t="shared" si="349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12">
        <f t="shared" si="350"/>
        <v>0</v>
      </c>
      <c r="R3745">
        <f t="shared" si="351"/>
        <v>50</v>
      </c>
      <c r="S3745" t="str">
        <f t="shared" si="352"/>
        <v>theater</v>
      </c>
      <c r="T3745" s="3" t="str">
        <f t="shared" si="353"/>
        <v>plays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8"/>
        <v>41824.957638888889</v>
      </c>
      <c r="K3746">
        <v>1401823952</v>
      </c>
      <c r="L3746" s="9">
        <f t="shared" si="349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12">
        <f t="shared" si="350"/>
        <v>0</v>
      </c>
      <c r="R3746">
        <f t="shared" si="351"/>
        <v>0</v>
      </c>
      <c r="S3746" t="str">
        <f t="shared" si="352"/>
        <v>theater</v>
      </c>
      <c r="T3746" s="3" t="str">
        <f t="shared" si="353"/>
        <v>plays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8"/>
        <v>41861.489606481475</v>
      </c>
      <c r="K3747">
        <v>1405097102</v>
      </c>
      <c r="L3747" s="9">
        <f t="shared" si="349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12">
        <f t="shared" si="350"/>
        <v>10</v>
      </c>
      <c r="R3747">
        <f t="shared" si="351"/>
        <v>5</v>
      </c>
      <c r="S3747" t="str">
        <f t="shared" si="352"/>
        <v>theater</v>
      </c>
      <c r="T3747" s="3" t="str">
        <f t="shared" si="353"/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8"/>
        <v>42651.18100694444</v>
      </c>
      <c r="K3748">
        <v>1473326439</v>
      </c>
      <c r="L3748" s="9">
        <f t="shared" si="349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12">
        <f t="shared" si="350"/>
        <v>2</v>
      </c>
      <c r="R3748">
        <f t="shared" si="351"/>
        <v>106</v>
      </c>
      <c r="S3748" t="str">
        <f t="shared" si="352"/>
        <v>theater</v>
      </c>
      <c r="T3748" s="3" t="str">
        <f t="shared" si="353"/>
        <v>plays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8"/>
        <v>42190.749305555553</v>
      </c>
      <c r="K3749">
        <v>1433833896</v>
      </c>
      <c r="L3749" s="9">
        <f t="shared" si="349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12">
        <f t="shared" si="350"/>
        <v>1</v>
      </c>
      <c r="R3749">
        <f t="shared" si="351"/>
        <v>113.5</v>
      </c>
      <c r="S3749" t="str">
        <f t="shared" si="352"/>
        <v>theater</v>
      </c>
      <c r="T3749" s="3" t="str">
        <f t="shared" si="353"/>
        <v>plays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8"/>
        <v>42416.040972222218</v>
      </c>
      <c r="K3750">
        <v>1453827436</v>
      </c>
      <c r="L3750" s="9">
        <f t="shared" si="349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12">
        <f t="shared" si="350"/>
        <v>104</v>
      </c>
      <c r="R3750">
        <f t="shared" si="351"/>
        <v>2600.5</v>
      </c>
      <c r="S3750" t="str">
        <f t="shared" si="352"/>
        <v>theater</v>
      </c>
      <c r="T3750" s="3" t="str">
        <f t="shared" si="353"/>
        <v>musical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8"/>
        <v>42488.957638888889</v>
      </c>
      <c r="K3751">
        <v>1459220588</v>
      </c>
      <c r="L3751" s="9">
        <f t="shared" si="349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12">
        <f t="shared" si="350"/>
        <v>105</v>
      </c>
      <c r="R3751">
        <f t="shared" si="351"/>
        <v>2850.5</v>
      </c>
      <c r="S3751" t="str">
        <f t="shared" si="352"/>
        <v>theater</v>
      </c>
      <c r="T3751" s="3" t="str">
        <f t="shared" si="353"/>
        <v>musical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8"/>
        <v>42045.124305555553</v>
      </c>
      <c r="K3752">
        <v>1421105608</v>
      </c>
      <c r="L3752" s="9">
        <f t="shared" si="349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12">
        <f t="shared" si="350"/>
        <v>100</v>
      </c>
      <c r="R3752">
        <f t="shared" si="351"/>
        <v>3276</v>
      </c>
      <c r="S3752" t="str">
        <f t="shared" si="352"/>
        <v>theater</v>
      </c>
      <c r="T3752" s="3" t="str">
        <f t="shared" si="353"/>
        <v>musical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8"/>
        <v>42462.785567129627</v>
      </c>
      <c r="K3753">
        <v>1454460673</v>
      </c>
      <c r="L3753" s="9">
        <f t="shared" si="349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12">
        <f t="shared" si="350"/>
        <v>133</v>
      </c>
      <c r="R3753">
        <f t="shared" si="351"/>
        <v>3676.5</v>
      </c>
      <c r="S3753" t="str">
        <f t="shared" si="352"/>
        <v>theater</v>
      </c>
      <c r="T3753" s="3" t="str">
        <f t="shared" si="353"/>
        <v>musical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8"/>
        <v>42659.666666666664</v>
      </c>
      <c r="K3754">
        <v>1473189335</v>
      </c>
      <c r="L3754" s="9">
        <f t="shared" si="349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12">
        <f t="shared" si="350"/>
        <v>113</v>
      </c>
      <c r="R3754">
        <f t="shared" si="351"/>
        <v>945.5</v>
      </c>
      <c r="S3754" t="str">
        <f t="shared" si="352"/>
        <v>theater</v>
      </c>
      <c r="T3754" s="3" t="str">
        <f t="shared" si="353"/>
        <v>musical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8"/>
        <v>42157.791666666664</v>
      </c>
      <c r="K3755">
        <v>1430768800</v>
      </c>
      <c r="L3755" s="9">
        <f t="shared" si="349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12">
        <f t="shared" si="350"/>
        <v>103</v>
      </c>
      <c r="R3755">
        <f t="shared" si="351"/>
        <v>2866</v>
      </c>
      <c r="S3755" t="str">
        <f t="shared" si="352"/>
        <v>theater</v>
      </c>
      <c r="T3755" s="3" t="str">
        <f t="shared" si="353"/>
        <v>musical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8"/>
        <v>41845.999305555553</v>
      </c>
      <c r="K3756">
        <v>1403125737</v>
      </c>
      <c r="L3756" s="9">
        <f t="shared" si="349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12">
        <f t="shared" si="350"/>
        <v>120</v>
      </c>
      <c r="R3756">
        <f t="shared" si="351"/>
        <v>4083.5</v>
      </c>
      <c r="S3756" t="str">
        <f t="shared" si="352"/>
        <v>theater</v>
      </c>
      <c r="T3756" s="3" t="str">
        <f t="shared" si="353"/>
        <v>musical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8"/>
        <v>42475.658645833326</v>
      </c>
      <c r="K3757">
        <v>1458161307</v>
      </c>
      <c r="L3757" s="9">
        <f t="shared" si="349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12">
        <f t="shared" si="350"/>
        <v>130</v>
      </c>
      <c r="R3757">
        <f t="shared" si="351"/>
        <v>1856.5</v>
      </c>
      <c r="S3757" t="str">
        <f t="shared" si="352"/>
        <v>theater</v>
      </c>
      <c r="T3757" s="3" t="str">
        <f t="shared" si="353"/>
        <v>musical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8"/>
        <v>41801.606458333328</v>
      </c>
      <c r="K3758">
        <v>1399923198</v>
      </c>
      <c r="L3758" s="9">
        <f t="shared" si="349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12">
        <f t="shared" si="350"/>
        <v>101</v>
      </c>
      <c r="R3758">
        <f t="shared" si="351"/>
        <v>2631.5</v>
      </c>
      <c r="S3758" t="str">
        <f t="shared" si="352"/>
        <v>theater</v>
      </c>
      <c r="T3758" s="3" t="str">
        <f t="shared" si="353"/>
        <v>musical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8"/>
        <v>41974.642534722218</v>
      </c>
      <c r="K3759">
        <v>1415737515</v>
      </c>
      <c r="L3759" s="9">
        <f t="shared" si="349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12">
        <f t="shared" si="350"/>
        <v>109</v>
      </c>
      <c r="R3759">
        <f t="shared" si="351"/>
        <v>4174</v>
      </c>
      <c r="S3759" t="str">
        <f t="shared" si="352"/>
        <v>theater</v>
      </c>
      <c r="T3759" s="3" t="str">
        <f t="shared" si="353"/>
        <v>musical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8"/>
        <v>41778</v>
      </c>
      <c r="K3760">
        <v>1397819938</v>
      </c>
      <c r="L3760" s="9">
        <f t="shared" si="349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12">
        <f t="shared" si="350"/>
        <v>102</v>
      </c>
      <c r="R3760">
        <f t="shared" si="351"/>
        <v>2666.5</v>
      </c>
      <c r="S3760" t="str">
        <f t="shared" si="352"/>
        <v>theater</v>
      </c>
      <c r="T3760" s="3" t="str">
        <f t="shared" si="353"/>
        <v>musical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8"/>
        <v>42241.899918981479</v>
      </c>
      <c r="K3761">
        <v>1435372553</v>
      </c>
      <c r="L3761" s="9">
        <f t="shared" si="349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12">
        <f t="shared" si="350"/>
        <v>110</v>
      </c>
      <c r="R3761">
        <f t="shared" si="351"/>
        <v>2972.3850000000002</v>
      </c>
      <c r="S3761" t="str">
        <f t="shared" si="352"/>
        <v>theater</v>
      </c>
      <c r="T3761" s="3" t="str">
        <f t="shared" si="353"/>
        <v>musical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8"/>
        <v>41764.316967592589</v>
      </c>
      <c r="K3762">
        <v>1397133386</v>
      </c>
      <c r="L3762" s="9">
        <f t="shared" si="349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12">
        <f t="shared" si="350"/>
        <v>101</v>
      </c>
      <c r="R3762">
        <f t="shared" si="351"/>
        <v>4730.2700000000004</v>
      </c>
      <c r="S3762" t="str">
        <f t="shared" si="352"/>
        <v>theater</v>
      </c>
      <c r="T3762" s="3" t="str">
        <f t="shared" si="353"/>
        <v>musical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8"/>
        <v>42226.749999999993</v>
      </c>
      <c r="K3763">
        <v>1434625937</v>
      </c>
      <c r="L3763" s="9">
        <f t="shared" si="349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12">
        <f t="shared" si="350"/>
        <v>100</v>
      </c>
      <c r="R3763">
        <f t="shared" si="351"/>
        <v>2775.3850000000002</v>
      </c>
      <c r="S3763" t="str">
        <f t="shared" si="352"/>
        <v>theater</v>
      </c>
      <c r="T3763" s="3" t="str">
        <f t="shared" si="353"/>
        <v>musical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8"/>
        <v>42218.605196759258</v>
      </c>
      <c r="K3764">
        <v>1436383889</v>
      </c>
      <c r="L3764" s="9">
        <f t="shared" si="349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12">
        <f t="shared" si="350"/>
        <v>106</v>
      </c>
      <c r="R3764">
        <f t="shared" si="351"/>
        <v>914</v>
      </c>
      <c r="S3764" t="str">
        <f t="shared" si="352"/>
        <v>theater</v>
      </c>
      <c r="T3764" s="3" t="str">
        <f t="shared" si="353"/>
        <v>musical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8"/>
        <v>42095.500300925924</v>
      </c>
      <c r="K3765">
        <v>1425319226</v>
      </c>
      <c r="L3765" s="9">
        <f t="shared" si="349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12">
        <f t="shared" si="350"/>
        <v>100</v>
      </c>
      <c r="R3765">
        <f t="shared" si="351"/>
        <v>3164</v>
      </c>
      <c r="S3765" t="str">
        <f t="shared" si="352"/>
        <v>theater</v>
      </c>
      <c r="T3765" s="3" t="str">
        <f t="shared" si="353"/>
        <v>musical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8"/>
        <v>42518.816666666666</v>
      </c>
      <c r="K3766">
        <v>1462824832</v>
      </c>
      <c r="L3766" s="9">
        <f t="shared" si="349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12">
        <f t="shared" si="350"/>
        <v>100</v>
      </c>
      <c r="R3766">
        <f t="shared" si="351"/>
        <v>3250</v>
      </c>
      <c r="S3766" t="str">
        <f t="shared" si="352"/>
        <v>theater</v>
      </c>
      <c r="T3766" s="3" t="str">
        <f t="shared" si="353"/>
        <v>musical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8"/>
        <v>41850.568078703705</v>
      </c>
      <c r="K3767">
        <v>1404153482</v>
      </c>
      <c r="L3767" s="9">
        <f t="shared" si="349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12">
        <f t="shared" si="350"/>
        <v>113</v>
      </c>
      <c r="R3767">
        <f t="shared" si="351"/>
        <v>4721</v>
      </c>
      <c r="S3767" t="str">
        <f t="shared" si="352"/>
        <v>theater</v>
      </c>
      <c r="T3767" s="3" t="str">
        <f t="shared" si="353"/>
        <v>musical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8"/>
        <v>41822.958854166667</v>
      </c>
      <c r="K3768">
        <v>1401336045</v>
      </c>
      <c r="L3768" s="9">
        <f t="shared" si="349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12">
        <f t="shared" si="350"/>
        <v>103</v>
      </c>
      <c r="R3768">
        <f t="shared" si="351"/>
        <v>9103.505000000001</v>
      </c>
      <c r="S3768" t="str">
        <f t="shared" si="352"/>
        <v>theater</v>
      </c>
      <c r="T3768" s="3" t="str">
        <f t="shared" si="353"/>
        <v>musical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8"/>
        <v>42063.999305555553</v>
      </c>
      <c r="K3769">
        <v>1423960097</v>
      </c>
      <c r="L3769" s="9">
        <f t="shared" si="349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12">
        <f t="shared" si="350"/>
        <v>117</v>
      </c>
      <c r="R3769">
        <f t="shared" si="351"/>
        <v>6300.0050000000001</v>
      </c>
      <c r="S3769" t="str">
        <f t="shared" si="352"/>
        <v>theater</v>
      </c>
      <c r="T3769" s="3" t="str">
        <f t="shared" si="353"/>
        <v>musical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8"/>
        <v>41802.519560185181</v>
      </c>
      <c r="K3770">
        <v>1400002090</v>
      </c>
      <c r="L3770" s="9">
        <f t="shared" si="349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12">
        <f t="shared" si="350"/>
        <v>108</v>
      </c>
      <c r="R3770">
        <f t="shared" si="351"/>
        <v>3320.5549999999998</v>
      </c>
      <c r="S3770" t="str">
        <f t="shared" si="352"/>
        <v>theater</v>
      </c>
      <c r="T3770" s="3" t="str">
        <f t="shared" si="353"/>
        <v>musical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8"/>
        <v>42475.389803240738</v>
      </c>
      <c r="K3771">
        <v>1458138079</v>
      </c>
      <c r="L3771" s="9">
        <f t="shared" si="349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12">
        <f t="shared" si="350"/>
        <v>100</v>
      </c>
      <c r="R3771">
        <f t="shared" si="351"/>
        <v>2703.0549999999998</v>
      </c>
      <c r="S3771" t="str">
        <f t="shared" si="352"/>
        <v>theater</v>
      </c>
      <c r="T3771" s="3" t="str">
        <f t="shared" si="353"/>
        <v>musical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8"/>
        <v>42168.722337962965</v>
      </c>
      <c r="K3772">
        <v>1431642010</v>
      </c>
      <c r="L3772" s="9">
        <f t="shared" si="349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12">
        <f t="shared" si="350"/>
        <v>100</v>
      </c>
      <c r="R3772">
        <f t="shared" si="351"/>
        <v>1550</v>
      </c>
      <c r="S3772" t="str">
        <f t="shared" si="352"/>
        <v>theater</v>
      </c>
      <c r="T3772" s="3" t="str">
        <f t="shared" si="353"/>
        <v>musical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8"/>
        <v>42507.791666666664</v>
      </c>
      <c r="K3773">
        <v>1462307652</v>
      </c>
      <c r="L3773" s="9">
        <f t="shared" si="349"/>
        <v>42493.64875</v>
      </c>
      <c r="M3773" t="b">
        <v>0</v>
      </c>
      <c r="N3773">
        <v>38</v>
      </c>
      <c r="O3773" t="b">
        <v>1</v>
      </c>
      <c r="P3773" t="s">
        <v>8305</v>
      </c>
      <c r="Q3773" s="12">
        <f t="shared" si="350"/>
        <v>146</v>
      </c>
      <c r="R3773">
        <f t="shared" si="351"/>
        <v>1730</v>
      </c>
      <c r="S3773" t="str">
        <f t="shared" si="352"/>
        <v>theater</v>
      </c>
      <c r="T3773" s="3" t="str">
        <f t="shared" si="353"/>
        <v>musical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8"/>
        <v>42703.041666666664</v>
      </c>
      <c r="K3774">
        <v>1478616506</v>
      </c>
      <c r="L3774" s="9">
        <f t="shared" si="349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12">
        <f t="shared" si="350"/>
        <v>110</v>
      </c>
      <c r="R3774">
        <f t="shared" si="351"/>
        <v>3485</v>
      </c>
      <c r="S3774" t="str">
        <f t="shared" si="352"/>
        <v>theater</v>
      </c>
      <c r="T3774" s="3" t="str">
        <f t="shared" si="353"/>
        <v>musical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8"/>
        <v>42688.880555555552</v>
      </c>
      <c r="K3775">
        <v>1476317247</v>
      </c>
      <c r="L3775" s="9">
        <f t="shared" si="349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12">
        <f t="shared" si="350"/>
        <v>108</v>
      </c>
      <c r="R3775">
        <f t="shared" si="351"/>
        <v>5460</v>
      </c>
      <c r="S3775" t="str">
        <f t="shared" si="352"/>
        <v>theater</v>
      </c>
      <c r="T3775" s="3" t="str">
        <f t="shared" si="353"/>
        <v>musical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8"/>
        <v>42103.583969907406</v>
      </c>
      <c r="K3776">
        <v>1427223655</v>
      </c>
      <c r="L3776" s="9">
        <f t="shared" si="349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12">
        <f t="shared" si="350"/>
        <v>100</v>
      </c>
      <c r="R3776">
        <f t="shared" si="351"/>
        <v>3955</v>
      </c>
      <c r="S3776" t="str">
        <f t="shared" si="352"/>
        <v>theater</v>
      </c>
      <c r="T3776" s="3" t="str">
        <f t="shared" si="353"/>
        <v>musical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8"/>
        <v>42102.958333333336</v>
      </c>
      <c r="K3777">
        <v>1426199843</v>
      </c>
      <c r="L3777" s="9">
        <f t="shared" si="349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12">
        <f t="shared" si="350"/>
        <v>100</v>
      </c>
      <c r="R3777">
        <f t="shared" si="351"/>
        <v>2252.5</v>
      </c>
      <c r="S3777" t="str">
        <f t="shared" si="352"/>
        <v>theater</v>
      </c>
      <c r="T3777" s="3" t="str">
        <f t="shared" si="353"/>
        <v>musical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8"/>
        <v>41851.833333333328</v>
      </c>
      <c r="K3778">
        <v>1403599778</v>
      </c>
      <c r="L3778" s="9">
        <f t="shared" si="349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12">
        <f t="shared" si="350"/>
        <v>107</v>
      </c>
      <c r="R3778">
        <f t="shared" si="351"/>
        <v>5271</v>
      </c>
      <c r="S3778" t="str">
        <f t="shared" si="352"/>
        <v>theater</v>
      </c>
      <c r="T3778" s="3" t="str">
        <f t="shared" si="353"/>
        <v>musical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4">(I3779/86400)+25569+(-5/24)</f>
        <v>41908.958333333328</v>
      </c>
      <c r="K3779">
        <v>1409884821</v>
      </c>
      <c r="L3779" s="9">
        <f t="shared" ref="L3779:L3842" si="355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12">
        <f t="shared" ref="Q3779:Q3842" si="356">ROUND(E3779/D3779*100,0)</f>
        <v>143</v>
      </c>
      <c r="R3779">
        <f t="shared" ref="R3779:R3842" si="357">AVERAGE(E3778:E3779)</f>
        <v>5700.5</v>
      </c>
      <c r="S3779" t="str">
        <f t="shared" ref="S3779:S3842" si="358">LEFT(P3779,FIND("/",P3779)-1)</f>
        <v>theater</v>
      </c>
      <c r="T3779" s="3" t="str">
        <f t="shared" ref="T3779:T3842" si="359">RIGHT(P3779,LEN(P3779)-FIND("/",P3779))</f>
        <v>musical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4"/>
        <v>42049.610879629625</v>
      </c>
      <c r="K3780">
        <v>1418758780</v>
      </c>
      <c r="L3780" s="9">
        <f t="shared" si="35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12">
        <f t="shared" si="356"/>
        <v>105</v>
      </c>
      <c r="R3780">
        <f t="shared" si="357"/>
        <v>2692.5</v>
      </c>
      <c r="S3780" t="str">
        <f t="shared" si="358"/>
        <v>theater</v>
      </c>
      <c r="T3780" s="3" t="str">
        <f t="shared" si="359"/>
        <v>musical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4"/>
        <v>42455.485416666663</v>
      </c>
      <c r="K3781">
        <v>1456421940</v>
      </c>
      <c r="L3781" s="9">
        <f t="shared" si="35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12">
        <f t="shared" si="356"/>
        <v>104</v>
      </c>
      <c r="R3781">
        <f t="shared" si="357"/>
        <v>9059</v>
      </c>
      <c r="S3781" t="str">
        <f t="shared" si="358"/>
        <v>theater</v>
      </c>
      <c r="T3781" s="3" t="str">
        <f t="shared" si="359"/>
        <v>musical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4"/>
        <v>42198.629166666666</v>
      </c>
      <c r="K3782">
        <v>1433999785</v>
      </c>
      <c r="L3782" s="9">
        <f t="shared" si="35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12">
        <f t="shared" si="356"/>
        <v>120</v>
      </c>
      <c r="R3782">
        <f t="shared" si="357"/>
        <v>9298.5</v>
      </c>
      <c r="S3782" t="str">
        <f t="shared" si="358"/>
        <v>theater</v>
      </c>
      <c r="T3782" s="3" t="str">
        <f t="shared" si="359"/>
        <v>musical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4"/>
        <v>41890.674594907403</v>
      </c>
      <c r="K3783">
        <v>1408050685</v>
      </c>
      <c r="L3783" s="9">
        <f t="shared" si="35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12">
        <f t="shared" si="356"/>
        <v>110</v>
      </c>
      <c r="R3783">
        <f t="shared" si="357"/>
        <v>3967.5</v>
      </c>
      <c r="S3783" t="str">
        <f t="shared" si="358"/>
        <v>theater</v>
      </c>
      <c r="T3783" s="3" t="str">
        <f t="shared" si="359"/>
        <v>musical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4"/>
        <v>42575.749999999993</v>
      </c>
      <c r="K3784">
        <v>1466887297</v>
      </c>
      <c r="L3784" s="9">
        <f t="shared" si="355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12">
        <f t="shared" si="356"/>
        <v>102</v>
      </c>
      <c r="R3784">
        <f t="shared" si="357"/>
        <v>3485</v>
      </c>
      <c r="S3784" t="str">
        <f t="shared" si="358"/>
        <v>theater</v>
      </c>
      <c r="T3784" s="3" t="str">
        <f t="shared" si="359"/>
        <v>musical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4"/>
        <v>42444.458333333336</v>
      </c>
      <c r="K3785">
        <v>1455938520</v>
      </c>
      <c r="L3785" s="9">
        <f t="shared" si="35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12">
        <f t="shared" si="356"/>
        <v>129</v>
      </c>
      <c r="R3785">
        <f t="shared" si="357"/>
        <v>1791</v>
      </c>
      <c r="S3785" t="str">
        <f t="shared" si="358"/>
        <v>theater</v>
      </c>
      <c r="T3785" s="3" t="str">
        <f t="shared" si="359"/>
        <v>musical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4"/>
        <v>42561.772361111107</v>
      </c>
      <c r="K3786">
        <v>1465601532</v>
      </c>
      <c r="L3786" s="9">
        <f t="shared" si="35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12">
        <f t="shared" si="356"/>
        <v>115</v>
      </c>
      <c r="R3786">
        <f t="shared" si="357"/>
        <v>1348.5</v>
      </c>
      <c r="S3786" t="str">
        <f t="shared" si="358"/>
        <v>theater</v>
      </c>
      <c r="T3786" s="3" t="str">
        <f t="shared" si="359"/>
        <v>musical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4"/>
        <v>42584.210416666661</v>
      </c>
      <c r="K3787">
        <v>1467040769</v>
      </c>
      <c r="L3787" s="9">
        <f t="shared" si="35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12">
        <f t="shared" si="356"/>
        <v>151</v>
      </c>
      <c r="R3787">
        <f t="shared" si="357"/>
        <v>2082.5</v>
      </c>
      <c r="S3787" t="str">
        <f t="shared" si="358"/>
        <v>theater</v>
      </c>
      <c r="T3787" s="3" t="str">
        <f t="shared" si="359"/>
        <v>musical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4"/>
        <v>42516.829571759255</v>
      </c>
      <c r="K3788">
        <v>1461718475</v>
      </c>
      <c r="L3788" s="9">
        <f t="shared" si="35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12">
        <f t="shared" si="356"/>
        <v>111</v>
      </c>
      <c r="R3788">
        <f t="shared" si="357"/>
        <v>4836.5</v>
      </c>
      <c r="S3788" t="str">
        <f t="shared" si="358"/>
        <v>theater</v>
      </c>
      <c r="T3788" s="3" t="str">
        <f t="shared" si="359"/>
        <v>musical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4"/>
        <v>42195.957638888889</v>
      </c>
      <c r="K3789">
        <v>1434113406</v>
      </c>
      <c r="L3789" s="9">
        <f t="shared" si="35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12">
        <f t="shared" si="356"/>
        <v>100</v>
      </c>
      <c r="R3789">
        <f t="shared" si="357"/>
        <v>3504.5</v>
      </c>
      <c r="S3789" t="str">
        <f t="shared" si="358"/>
        <v>theater</v>
      </c>
      <c r="T3789" s="3" t="str">
        <f t="shared" si="359"/>
        <v>musical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4"/>
        <v>42361.470833333333</v>
      </c>
      <c r="K3790">
        <v>1448469719</v>
      </c>
      <c r="L3790" s="9">
        <f t="shared" si="35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12">
        <f t="shared" si="356"/>
        <v>1</v>
      </c>
      <c r="R3790">
        <f t="shared" si="357"/>
        <v>425.5</v>
      </c>
      <c r="S3790" t="str">
        <f t="shared" si="358"/>
        <v>theater</v>
      </c>
      <c r="T3790" s="3" t="str">
        <f t="shared" si="359"/>
        <v>musical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4"/>
        <v>42170.590486111112</v>
      </c>
      <c r="K3791">
        <v>1431630618</v>
      </c>
      <c r="L3791" s="9">
        <f t="shared" si="35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12">
        <f t="shared" si="356"/>
        <v>3</v>
      </c>
      <c r="R3791">
        <f t="shared" si="357"/>
        <v>308</v>
      </c>
      <c r="S3791" t="str">
        <f t="shared" si="358"/>
        <v>theater</v>
      </c>
      <c r="T3791" s="3" t="str">
        <f t="shared" si="359"/>
        <v>musical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4"/>
        <v>42696.5002662037</v>
      </c>
      <c r="K3792">
        <v>1477238423</v>
      </c>
      <c r="L3792" s="9">
        <f t="shared" si="35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12">
        <f t="shared" si="356"/>
        <v>0</v>
      </c>
      <c r="R3792">
        <f t="shared" si="357"/>
        <v>58</v>
      </c>
      <c r="S3792" t="str">
        <f t="shared" si="358"/>
        <v>theater</v>
      </c>
      <c r="T3792" s="3" t="str">
        <f t="shared" si="359"/>
        <v>musical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4"/>
        <v>41826.4837037037</v>
      </c>
      <c r="K3793">
        <v>1399480592</v>
      </c>
      <c r="L3793" s="9">
        <f t="shared" si="35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12">
        <f t="shared" si="356"/>
        <v>0</v>
      </c>
      <c r="R3793">
        <f t="shared" si="357"/>
        <v>0</v>
      </c>
      <c r="S3793" t="str">
        <f t="shared" si="358"/>
        <v>theater</v>
      </c>
      <c r="T3793" s="3" t="str">
        <f t="shared" si="359"/>
        <v>musical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4"/>
        <v>42200.238680555551</v>
      </c>
      <c r="K3794">
        <v>1434365022</v>
      </c>
      <c r="L3794" s="9">
        <f t="shared" si="35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12">
        <f t="shared" si="356"/>
        <v>0</v>
      </c>
      <c r="R3794">
        <f t="shared" si="357"/>
        <v>17.5</v>
      </c>
      <c r="S3794" t="str">
        <f t="shared" si="358"/>
        <v>theater</v>
      </c>
      <c r="T3794" s="3" t="str">
        <f t="shared" si="359"/>
        <v>musical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4"/>
        <v>41989.73065972222</v>
      </c>
      <c r="K3795">
        <v>1416954729</v>
      </c>
      <c r="L3795" s="9">
        <f t="shared" si="35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12">
        <f t="shared" si="356"/>
        <v>60</v>
      </c>
      <c r="R3795">
        <f t="shared" si="357"/>
        <v>2105.5</v>
      </c>
      <c r="S3795" t="str">
        <f t="shared" si="358"/>
        <v>theater</v>
      </c>
      <c r="T3795" s="3" t="str">
        <f t="shared" si="359"/>
        <v>musical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4"/>
        <v>42162.372152777774</v>
      </c>
      <c r="K3796">
        <v>1431093354</v>
      </c>
      <c r="L3796" s="9">
        <f t="shared" si="35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12">
        <f t="shared" si="356"/>
        <v>1</v>
      </c>
      <c r="R3796">
        <f t="shared" si="357"/>
        <v>2113</v>
      </c>
      <c r="S3796" t="str">
        <f t="shared" si="358"/>
        <v>theater</v>
      </c>
      <c r="T3796" s="3" t="str">
        <f t="shared" si="359"/>
        <v>musical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4"/>
        <v>42244.729166666664</v>
      </c>
      <c r="K3797">
        <v>1437042490</v>
      </c>
      <c r="L3797" s="9">
        <f t="shared" si="35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12">
        <f t="shared" si="356"/>
        <v>2</v>
      </c>
      <c r="R3797">
        <f t="shared" si="357"/>
        <v>30</v>
      </c>
      <c r="S3797" t="str">
        <f t="shared" si="358"/>
        <v>theater</v>
      </c>
      <c r="T3797" s="3" t="str">
        <f t="shared" si="359"/>
        <v>musical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4"/>
        <v>42748.821250000001</v>
      </c>
      <c r="K3798">
        <v>1479170556</v>
      </c>
      <c r="L3798" s="9">
        <f t="shared" si="35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12">
        <f t="shared" si="356"/>
        <v>0</v>
      </c>
      <c r="R3798">
        <f t="shared" si="357"/>
        <v>5.5</v>
      </c>
      <c r="S3798" t="str">
        <f t="shared" si="358"/>
        <v>theater</v>
      </c>
      <c r="T3798" s="3" t="str">
        <f t="shared" si="359"/>
        <v>musical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4"/>
        <v>42114.673206018517</v>
      </c>
      <c r="K3799">
        <v>1426972165</v>
      </c>
      <c r="L3799" s="9">
        <f t="shared" si="35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12">
        <f t="shared" si="356"/>
        <v>90</v>
      </c>
      <c r="R3799">
        <f t="shared" si="357"/>
        <v>2690.5</v>
      </c>
      <c r="S3799" t="str">
        <f t="shared" si="358"/>
        <v>theater</v>
      </c>
      <c r="T3799" s="3" t="str">
        <f t="shared" si="359"/>
        <v>musical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4"/>
        <v>41861.514444444438</v>
      </c>
      <c r="K3800">
        <v>1405099248</v>
      </c>
      <c r="L3800" s="9">
        <f t="shared" si="355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12">
        <f t="shared" si="356"/>
        <v>1</v>
      </c>
      <c r="R3800">
        <f t="shared" si="357"/>
        <v>3202.5</v>
      </c>
      <c r="S3800" t="str">
        <f t="shared" si="358"/>
        <v>theater</v>
      </c>
      <c r="T3800" s="3" t="str">
        <f t="shared" si="359"/>
        <v>musical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4"/>
        <v>42440.722719907404</v>
      </c>
      <c r="K3801">
        <v>1455142843</v>
      </c>
      <c r="L3801" s="9">
        <f t="shared" si="35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12">
        <f t="shared" si="356"/>
        <v>4</v>
      </c>
      <c r="R3801">
        <f t="shared" si="357"/>
        <v>713.5</v>
      </c>
      <c r="S3801" t="str">
        <f t="shared" si="358"/>
        <v>theater</v>
      </c>
      <c r="T3801" s="3" t="str">
        <f t="shared" si="359"/>
        <v>musical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4"/>
        <v>42014.999305555553</v>
      </c>
      <c r="K3802">
        <v>1418146883</v>
      </c>
      <c r="L3802" s="9">
        <f t="shared" si="35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12">
        <f t="shared" si="356"/>
        <v>4</v>
      </c>
      <c r="R3802">
        <f t="shared" si="357"/>
        <v>641.5</v>
      </c>
      <c r="S3802" t="str">
        <f t="shared" si="358"/>
        <v>theater</v>
      </c>
      <c r="T3802" s="3" t="str">
        <f t="shared" si="359"/>
        <v>musical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4"/>
        <v>42006.467777777776</v>
      </c>
      <c r="K3803">
        <v>1417536816</v>
      </c>
      <c r="L3803" s="9">
        <f t="shared" si="35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12">
        <f t="shared" si="356"/>
        <v>9</v>
      </c>
      <c r="R3803">
        <f t="shared" si="357"/>
        <v>653.5</v>
      </c>
      <c r="S3803" t="str">
        <f t="shared" si="358"/>
        <v>theater</v>
      </c>
      <c r="T3803" s="3" t="str">
        <f t="shared" si="359"/>
        <v>musical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4"/>
        <v>42298.917893518512</v>
      </c>
      <c r="K3804">
        <v>1442890906</v>
      </c>
      <c r="L3804" s="9">
        <f t="shared" si="35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12">
        <f t="shared" si="356"/>
        <v>0</v>
      </c>
      <c r="R3804">
        <f t="shared" si="357"/>
        <v>213</v>
      </c>
      <c r="S3804" t="str">
        <f t="shared" si="358"/>
        <v>theater</v>
      </c>
      <c r="T3804" s="3" t="str">
        <f t="shared" si="359"/>
        <v>musical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4"/>
        <v>42433.763518518514</v>
      </c>
      <c r="K3805">
        <v>1454541568</v>
      </c>
      <c r="L3805" s="9">
        <f t="shared" si="35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12">
        <f t="shared" si="356"/>
        <v>20</v>
      </c>
      <c r="R3805">
        <f t="shared" si="357"/>
        <v>1179</v>
      </c>
      <c r="S3805" t="str">
        <f t="shared" si="358"/>
        <v>theater</v>
      </c>
      <c r="T3805" s="3" t="str">
        <f t="shared" si="359"/>
        <v>musical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4"/>
        <v>42582.083333333336</v>
      </c>
      <c r="K3806">
        <v>1465172024</v>
      </c>
      <c r="L3806" s="9">
        <f t="shared" si="35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12">
        <f t="shared" si="356"/>
        <v>0</v>
      </c>
      <c r="R3806">
        <f t="shared" si="357"/>
        <v>1179</v>
      </c>
      <c r="S3806" t="str">
        <f t="shared" si="358"/>
        <v>theater</v>
      </c>
      <c r="T3806" s="3" t="str">
        <f t="shared" si="359"/>
        <v>musical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4"/>
        <v>41909.678703703699</v>
      </c>
      <c r="K3807">
        <v>1406668640</v>
      </c>
      <c r="L3807" s="9">
        <f t="shared" si="35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12">
        <f t="shared" si="356"/>
        <v>0</v>
      </c>
      <c r="R3807">
        <f t="shared" si="357"/>
        <v>1.5</v>
      </c>
      <c r="S3807" t="str">
        <f t="shared" si="358"/>
        <v>theater</v>
      </c>
      <c r="T3807" s="3" t="str">
        <f t="shared" si="359"/>
        <v>musical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4"/>
        <v>41819.050706018512</v>
      </c>
      <c r="K3808">
        <v>1402294381</v>
      </c>
      <c r="L3808" s="9">
        <f t="shared" si="35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12">
        <f t="shared" si="356"/>
        <v>0</v>
      </c>
      <c r="R3808">
        <f t="shared" si="357"/>
        <v>4</v>
      </c>
      <c r="S3808" t="str">
        <f t="shared" si="358"/>
        <v>theater</v>
      </c>
      <c r="T3808" s="3" t="str">
        <f t="shared" si="359"/>
        <v>musical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4"/>
        <v>42097.700682870367</v>
      </c>
      <c r="K3809">
        <v>1427492939</v>
      </c>
      <c r="L3809" s="9">
        <f t="shared" si="35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12">
        <f t="shared" si="356"/>
        <v>30</v>
      </c>
      <c r="R3809">
        <f t="shared" si="357"/>
        <v>230</v>
      </c>
      <c r="S3809" t="str">
        <f t="shared" si="358"/>
        <v>theater</v>
      </c>
      <c r="T3809" s="3" t="str">
        <f t="shared" si="359"/>
        <v>musical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4"/>
        <v>42119.203923611109</v>
      </c>
      <c r="K3810">
        <v>1424775219</v>
      </c>
      <c r="L3810" s="9">
        <f t="shared" si="35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12">
        <f t="shared" si="356"/>
        <v>100</v>
      </c>
      <c r="R3810">
        <f t="shared" si="357"/>
        <v>727.5</v>
      </c>
      <c r="S3810" t="str">
        <f t="shared" si="358"/>
        <v>theater</v>
      </c>
      <c r="T3810" s="3" t="str">
        <f t="shared" si="359"/>
        <v>plays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4"/>
        <v>41850.75</v>
      </c>
      <c r="K3811">
        <v>1402403907</v>
      </c>
      <c r="L3811" s="9">
        <f t="shared" si="35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12">
        <f t="shared" si="356"/>
        <v>101</v>
      </c>
      <c r="R3811">
        <f t="shared" si="357"/>
        <v>1512.5</v>
      </c>
      <c r="S3811" t="str">
        <f t="shared" si="358"/>
        <v>theater</v>
      </c>
      <c r="T3811" s="3" t="str">
        <f t="shared" si="359"/>
        <v>plays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4"/>
        <v>42084.599050925921</v>
      </c>
      <c r="K3812">
        <v>1424377358</v>
      </c>
      <c r="L3812" s="9">
        <f t="shared" si="35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12">
        <f t="shared" si="356"/>
        <v>122</v>
      </c>
      <c r="R3812">
        <f t="shared" si="357"/>
        <v>1925.5</v>
      </c>
      <c r="S3812" t="str">
        <f t="shared" si="358"/>
        <v>theater</v>
      </c>
      <c r="T3812" s="3" t="str">
        <f t="shared" si="359"/>
        <v>plays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4"/>
        <v>42521.249999999993</v>
      </c>
      <c r="K3813">
        <v>1461769373</v>
      </c>
      <c r="L3813" s="9">
        <f t="shared" si="35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12">
        <f t="shared" si="356"/>
        <v>330</v>
      </c>
      <c r="R3813">
        <f t="shared" si="357"/>
        <v>1325.5</v>
      </c>
      <c r="S3813" t="str">
        <f t="shared" si="358"/>
        <v>theater</v>
      </c>
      <c r="T3813" s="3" t="str">
        <f t="shared" si="359"/>
        <v>plays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4"/>
        <v>42155.957638888889</v>
      </c>
      <c r="K3814">
        <v>1429120908</v>
      </c>
      <c r="L3814" s="9">
        <f t="shared" si="35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12">
        <f t="shared" si="356"/>
        <v>110</v>
      </c>
      <c r="R3814">
        <f t="shared" si="357"/>
        <v>1508</v>
      </c>
      <c r="S3814" t="str">
        <f t="shared" si="358"/>
        <v>theater</v>
      </c>
      <c r="T3814" s="3" t="str">
        <f t="shared" si="359"/>
        <v>plays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4"/>
        <v>42535.696527777771</v>
      </c>
      <c r="K3815">
        <v>1462603021</v>
      </c>
      <c r="L3815" s="9">
        <f t="shared" si="35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12">
        <f t="shared" si="356"/>
        <v>101</v>
      </c>
      <c r="R3815">
        <f t="shared" si="357"/>
        <v>2155.4949999999999</v>
      </c>
      <c r="S3815" t="str">
        <f t="shared" si="358"/>
        <v>theater</v>
      </c>
      <c r="T3815" s="3" t="str">
        <f t="shared" si="359"/>
        <v>plays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4"/>
        <v>42094.957638888889</v>
      </c>
      <c r="K3816">
        <v>1424727712</v>
      </c>
      <c r="L3816" s="9">
        <f t="shared" si="35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12">
        <f t="shared" si="356"/>
        <v>140</v>
      </c>
      <c r="R3816">
        <f t="shared" si="357"/>
        <v>2110.9949999999999</v>
      </c>
      <c r="S3816" t="str">
        <f t="shared" si="358"/>
        <v>theater</v>
      </c>
      <c r="T3816" s="3" t="str">
        <f t="shared" si="359"/>
        <v>plays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4"/>
        <v>42236.749999999993</v>
      </c>
      <c r="K3817">
        <v>1437545657</v>
      </c>
      <c r="L3817" s="9">
        <f t="shared" si="35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12">
        <f t="shared" si="356"/>
        <v>100</v>
      </c>
      <c r="R3817">
        <f t="shared" si="357"/>
        <v>1551.0050000000001</v>
      </c>
      <c r="S3817" t="str">
        <f t="shared" si="358"/>
        <v>theater</v>
      </c>
      <c r="T3817" s="3" t="str">
        <f t="shared" si="359"/>
        <v>plays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4"/>
        <v>41837.481747685182</v>
      </c>
      <c r="K3818">
        <v>1403022823</v>
      </c>
      <c r="L3818" s="9">
        <f t="shared" si="35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12">
        <f t="shared" si="356"/>
        <v>119</v>
      </c>
      <c r="R3818">
        <f t="shared" si="357"/>
        <v>1394.29</v>
      </c>
      <c r="S3818" t="str">
        <f t="shared" si="358"/>
        <v>theater</v>
      </c>
      <c r="T3818" s="3" t="str">
        <f t="shared" si="359"/>
        <v>plays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4"/>
        <v>42300.957638888889</v>
      </c>
      <c r="K3819">
        <v>1444236216</v>
      </c>
      <c r="L3819" s="9">
        <f t="shared" si="35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12">
        <f t="shared" si="356"/>
        <v>107</v>
      </c>
      <c r="R3819">
        <f t="shared" si="357"/>
        <v>1966.7849999999999</v>
      </c>
      <c r="S3819" t="str">
        <f t="shared" si="358"/>
        <v>theater</v>
      </c>
      <c r="T3819" s="3" t="str">
        <f t="shared" si="359"/>
        <v>plays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4"/>
        <v>42075.592384259253</v>
      </c>
      <c r="K3820">
        <v>1423599182</v>
      </c>
      <c r="L3820" s="9">
        <f t="shared" si="35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12">
        <f t="shared" si="356"/>
        <v>228</v>
      </c>
      <c r="R3820">
        <f t="shared" si="357"/>
        <v>1357.5</v>
      </c>
      <c r="S3820" t="str">
        <f t="shared" si="358"/>
        <v>theater</v>
      </c>
      <c r="T3820" s="3" t="str">
        <f t="shared" si="359"/>
        <v>plays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4"/>
        <v>42202.668055555558</v>
      </c>
      <c r="K3821">
        <v>1435554104</v>
      </c>
      <c r="L3821" s="9">
        <f t="shared" si="35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12">
        <f t="shared" si="356"/>
        <v>106</v>
      </c>
      <c r="R3821">
        <f t="shared" si="357"/>
        <v>817</v>
      </c>
      <c r="S3821" t="str">
        <f t="shared" si="358"/>
        <v>theater</v>
      </c>
      <c r="T3821" s="3" t="str">
        <f t="shared" si="359"/>
        <v>plays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4"/>
        <v>42190.443483796298</v>
      </c>
      <c r="K3822">
        <v>1433518717</v>
      </c>
      <c r="L3822" s="9">
        <f t="shared" si="35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12">
        <f t="shared" si="356"/>
        <v>143</v>
      </c>
      <c r="R3822">
        <f t="shared" si="357"/>
        <v>747</v>
      </c>
      <c r="S3822" t="str">
        <f t="shared" si="358"/>
        <v>theater</v>
      </c>
      <c r="T3822" s="3" t="str">
        <f t="shared" si="359"/>
        <v>plays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4"/>
        <v>42372.972303240742</v>
      </c>
      <c r="K3823">
        <v>1449116407</v>
      </c>
      <c r="L3823" s="9">
        <f t="shared" si="35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12">
        <f t="shared" si="356"/>
        <v>105</v>
      </c>
      <c r="R3823">
        <f t="shared" si="357"/>
        <v>2044.5</v>
      </c>
      <c r="S3823" t="str">
        <f t="shared" si="358"/>
        <v>theater</v>
      </c>
      <c r="T3823" s="3" t="str">
        <f t="shared" si="359"/>
        <v>plays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4"/>
        <v>42388.749305555553</v>
      </c>
      <c r="K3824">
        <v>1448136417</v>
      </c>
      <c r="L3824" s="9">
        <f t="shared" si="35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12">
        <f t="shared" si="356"/>
        <v>110</v>
      </c>
      <c r="R3824">
        <f t="shared" si="357"/>
        <v>4580</v>
      </c>
      <c r="S3824" t="str">
        <f t="shared" si="358"/>
        <v>theater</v>
      </c>
      <c r="T3824" s="3" t="str">
        <f t="shared" si="359"/>
        <v>plays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4"/>
        <v>42204.957638888889</v>
      </c>
      <c r="K3825">
        <v>1434405044</v>
      </c>
      <c r="L3825" s="9">
        <f t="shared" si="35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12">
        <f t="shared" si="356"/>
        <v>106</v>
      </c>
      <c r="R3825">
        <f t="shared" si="357"/>
        <v>4075.5</v>
      </c>
      <c r="S3825" t="str">
        <f t="shared" si="358"/>
        <v>theater</v>
      </c>
      <c r="T3825" s="3" t="str">
        <f t="shared" si="359"/>
        <v>plays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4"/>
        <v>42583.361805555549</v>
      </c>
      <c r="K3826">
        <v>1469026903</v>
      </c>
      <c r="L3826" s="9">
        <f t="shared" si="35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12">
        <f t="shared" si="356"/>
        <v>108</v>
      </c>
      <c r="R3826">
        <f t="shared" si="357"/>
        <v>1460</v>
      </c>
      <c r="S3826" t="str">
        <f t="shared" si="358"/>
        <v>theater</v>
      </c>
      <c r="T3826" s="3" t="str">
        <f t="shared" si="359"/>
        <v>plays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4"/>
        <v>42171.861273148148</v>
      </c>
      <c r="K3827">
        <v>1432690814</v>
      </c>
      <c r="L3827" s="9">
        <f t="shared" si="35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12">
        <f t="shared" si="356"/>
        <v>105</v>
      </c>
      <c r="R3827">
        <f t="shared" si="357"/>
        <v>2770.5</v>
      </c>
      <c r="S3827" t="str">
        <f t="shared" si="358"/>
        <v>theater</v>
      </c>
      <c r="T3827" s="3" t="str">
        <f t="shared" si="359"/>
        <v>plays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4"/>
        <v>42131.215208333328</v>
      </c>
      <c r="K3828">
        <v>1428401394</v>
      </c>
      <c r="L3828" s="9">
        <f t="shared" si="35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12">
        <f t="shared" si="356"/>
        <v>119</v>
      </c>
      <c r="R3828">
        <f t="shared" si="357"/>
        <v>2993</v>
      </c>
      <c r="S3828" t="str">
        <f t="shared" si="358"/>
        <v>theater</v>
      </c>
      <c r="T3828" s="3" t="str">
        <f t="shared" si="359"/>
        <v>plays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4"/>
        <v>42089.791666666664</v>
      </c>
      <c r="K3829">
        <v>1422656201</v>
      </c>
      <c r="L3829" s="9">
        <f t="shared" si="35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12">
        <f t="shared" si="356"/>
        <v>153</v>
      </c>
      <c r="R3829">
        <f t="shared" si="357"/>
        <v>2647.5</v>
      </c>
      <c r="S3829" t="str">
        <f t="shared" si="358"/>
        <v>theater</v>
      </c>
      <c r="T3829" s="3" t="str">
        <f t="shared" si="359"/>
        <v>plays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4"/>
        <v>42004.36096064814</v>
      </c>
      <c r="K3830">
        <v>1414845587</v>
      </c>
      <c r="L3830" s="9">
        <f t="shared" si="35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12">
        <f t="shared" si="356"/>
        <v>100</v>
      </c>
      <c r="R3830">
        <f t="shared" si="357"/>
        <v>4790</v>
      </c>
      <c r="S3830" t="str">
        <f t="shared" si="358"/>
        <v>theater</v>
      </c>
      <c r="T3830" s="3" t="str">
        <f t="shared" si="359"/>
        <v>plays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4"/>
        <v>42613.657071759262</v>
      </c>
      <c r="K3831">
        <v>1470948371</v>
      </c>
      <c r="L3831" s="9">
        <f t="shared" si="35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12">
        <f t="shared" si="356"/>
        <v>100</v>
      </c>
      <c r="R3831">
        <f t="shared" si="357"/>
        <v>2750.5</v>
      </c>
      <c r="S3831" t="str">
        <f t="shared" si="358"/>
        <v>theater</v>
      </c>
      <c r="T3831" s="3" t="str">
        <f t="shared" si="359"/>
        <v>plays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4"/>
        <v>42517.532534722217</v>
      </c>
      <c r="K3832">
        <v>1463161611</v>
      </c>
      <c r="L3832" s="9">
        <f t="shared" si="35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12">
        <f t="shared" si="356"/>
        <v>225</v>
      </c>
      <c r="R3832">
        <f t="shared" si="357"/>
        <v>363</v>
      </c>
      <c r="S3832" t="str">
        <f t="shared" si="358"/>
        <v>theater</v>
      </c>
      <c r="T3832" s="3" t="str">
        <f t="shared" si="359"/>
        <v>plays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4"/>
        <v>41948.682233796295</v>
      </c>
      <c r="K3833">
        <v>1413404545</v>
      </c>
      <c r="L3833" s="9">
        <f t="shared" si="35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12">
        <f t="shared" si="356"/>
        <v>106</v>
      </c>
      <c r="R3833">
        <f t="shared" si="357"/>
        <v>377.55500000000001</v>
      </c>
      <c r="S3833" t="str">
        <f t="shared" si="358"/>
        <v>theater</v>
      </c>
      <c r="T3833" s="3" t="str">
        <f t="shared" si="359"/>
        <v>plays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4"/>
        <v>42419.906655092585</v>
      </c>
      <c r="K3834">
        <v>1452048335</v>
      </c>
      <c r="L3834" s="9">
        <f t="shared" si="35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12">
        <f t="shared" si="356"/>
        <v>105</v>
      </c>
      <c r="R3834">
        <f t="shared" si="357"/>
        <v>893.05500000000006</v>
      </c>
      <c r="S3834" t="str">
        <f t="shared" si="358"/>
        <v>theater</v>
      </c>
      <c r="T3834" s="3" t="str">
        <f t="shared" si="359"/>
        <v>plays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4"/>
        <v>41974.589583333327</v>
      </c>
      <c r="K3835">
        <v>1416516972</v>
      </c>
      <c r="L3835" s="9">
        <f t="shared" si="355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12">
        <f t="shared" si="356"/>
        <v>117</v>
      </c>
      <c r="R3835">
        <f t="shared" si="357"/>
        <v>1328</v>
      </c>
      <c r="S3835" t="str">
        <f t="shared" si="358"/>
        <v>theater</v>
      </c>
      <c r="T3835" s="3" t="str">
        <f t="shared" si="359"/>
        <v>plays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4"/>
        <v>42173.236886574072</v>
      </c>
      <c r="K3836">
        <v>1432032067</v>
      </c>
      <c r="L3836" s="9">
        <f t="shared" si="35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12">
        <f t="shared" si="356"/>
        <v>109</v>
      </c>
      <c r="R3836">
        <f t="shared" si="357"/>
        <v>2335.5</v>
      </c>
      <c r="S3836" t="str">
        <f t="shared" si="358"/>
        <v>theater</v>
      </c>
      <c r="T3836" s="3" t="str">
        <f t="shared" si="359"/>
        <v>plays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4"/>
        <v>42481.733888888884</v>
      </c>
      <c r="K3837">
        <v>1459463808</v>
      </c>
      <c r="L3837" s="9">
        <f t="shared" si="35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12">
        <f t="shared" si="356"/>
        <v>160</v>
      </c>
      <c r="R3837">
        <f t="shared" si="357"/>
        <v>1795.5</v>
      </c>
      <c r="S3837" t="str">
        <f t="shared" si="358"/>
        <v>theater</v>
      </c>
      <c r="T3837" s="3" t="str">
        <f t="shared" si="359"/>
        <v>plays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4"/>
        <v>42584.964583333327</v>
      </c>
      <c r="K3838">
        <v>1467497652</v>
      </c>
      <c r="L3838" s="9">
        <f t="shared" si="35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12">
        <f t="shared" si="356"/>
        <v>113</v>
      </c>
      <c r="R3838">
        <f t="shared" si="357"/>
        <v>610</v>
      </c>
      <c r="S3838" t="str">
        <f t="shared" si="358"/>
        <v>theater</v>
      </c>
      <c r="T3838" s="3" t="str">
        <f t="shared" si="359"/>
        <v>plays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4"/>
        <v>42188.557384259257</v>
      </c>
      <c r="K3839">
        <v>1432837358</v>
      </c>
      <c r="L3839" s="9">
        <f t="shared" si="35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12">
        <f t="shared" si="356"/>
        <v>102</v>
      </c>
      <c r="R3839">
        <f t="shared" si="357"/>
        <v>1471</v>
      </c>
      <c r="S3839" t="str">
        <f t="shared" si="358"/>
        <v>theater</v>
      </c>
      <c r="T3839" s="3" t="str">
        <f t="shared" si="359"/>
        <v>plays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4"/>
        <v>42146.502418981479</v>
      </c>
      <c r="K3840">
        <v>1429722209</v>
      </c>
      <c r="L3840" s="9">
        <f t="shared" si="35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12">
        <f t="shared" si="356"/>
        <v>101</v>
      </c>
      <c r="R3840">
        <f t="shared" si="357"/>
        <v>51433</v>
      </c>
      <c r="S3840" t="str">
        <f t="shared" si="358"/>
        <v>theater</v>
      </c>
      <c r="T3840" s="3" t="str">
        <f t="shared" si="359"/>
        <v>plays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4"/>
        <v>42214.934305555558</v>
      </c>
      <c r="K3841">
        <v>1433042724</v>
      </c>
      <c r="L3841" s="9">
        <f t="shared" si="355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12">
        <f t="shared" si="356"/>
        <v>101</v>
      </c>
      <c r="R3841">
        <f t="shared" si="357"/>
        <v>51424.5</v>
      </c>
      <c r="S3841" t="str">
        <f t="shared" si="358"/>
        <v>theater</v>
      </c>
      <c r="T3841" s="3" t="str">
        <f t="shared" si="359"/>
        <v>plays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4"/>
        <v>42457.45172453703</v>
      </c>
      <c r="K3842">
        <v>1457023829</v>
      </c>
      <c r="L3842" s="9">
        <f t="shared" si="35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12">
        <f t="shared" si="356"/>
        <v>6500</v>
      </c>
      <c r="R3842">
        <f t="shared" si="357"/>
        <v>1045</v>
      </c>
      <c r="S3842" t="str">
        <f t="shared" si="358"/>
        <v>theater</v>
      </c>
      <c r="T3842" s="3" t="str">
        <f t="shared" si="359"/>
        <v>plays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0">(I3843/86400)+25569+(-5/24)</f>
        <v>41840.57739583333</v>
      </c>
      <c r="K3843">
        <v>1400698287</v>
      </c>
      <c r="L3843" s="9">
        <f t="shared" ref="L3843:L3906" si="36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12">
        <f t="shared" ref="Q3843:Q3906" si="362">ROUND(E3843/D3843*100,0)</f>
        <v>9</v>
      </c>
      <c r="R3843">
        <f t="shared" ref="R3843:R3906" si="363">AVERAGE(E3842:E3843)</f>
        <v>468.5</v>
      </c>
      <c r="S3843" t="str">
        <f t="shared" ref="S3843:S3906" si="364">LEFT(P3843,FIND("/",P3843)-1)</f>
        <v>theater</v>
      </c>
      <c r="T3843" s="3" t="str">
        <f t="shared" ref="T3843:T3906" si="365">RIGHT(P3843,LEN(P3843)-FIND("/",P3843))</f>
        <v>plays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0"/>
        <v>41770.285324074073</v>
      </c>
      <c r="K3844">
        <v>1397217052</v>
      </c>
      <c r="L3844" s="9">
        <f t="shared" si="36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12">
        <f t="shared" si="362"/>
        <v>22</v>
      </c>
      <c r="R3844">
        <f t="shared" si="363"/>
        <v>984.5</v>
      </c>
      <c r="S3844" t="str">
        <f t="shared" si="364"/>
        <v>theater</v>
      </c>
      <c r="T3844" s="3" t="str">
        <f t="shared" si="365"/>
        <v>plays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0"/>
        <v>41790.864166666666</v>
      </c>
      <c r="K3845">
        <v>1399427064</v>
      </c>
      <c r="L3845" s="9">
        <f t="shared" si="36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12">
        <f t="shared" si="362"/>
        <v>21</v>
      </c>
      <c r="R3845">
        <f t="shared" si="363"/>
        <v>1081</v>
      </c>
      <c r="S3845" t="str">
        <f t="shared" si="364"/>
        <v>theater</v>
      </c>
      <c r="T3845" s="3" t="str">
        <f t="shared" si="365"/>
        <v>plays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0"/>
        <v>41793.082638888889</v>
      </c>
      <c r="K3846">
        <v>1399474134</v>
      </c>
      <c r="L3846" s="9">
        <f t="shared" si="36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12">
        <f t="shared" si="362"/>
        <v>41</v>
      </c>
      <c r="R3846">
        <f t="shared" si="363"/>
        <v>2565.5</v>
      </c>
      <c r="S3846" t="str">
        <f t="shared" si="364"/>
        <v>theater</v>
      </c>
      <c r="T3846" s="3" t="str">
        <f t="shared" si="365"/>
        <v>plays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0"/>
        <v>42278.418680555558</v>
      </c>
      <c r="K3847">
        <v>1441119774</v>
      </c>
      <c r="L3847" s="9">
        <f t="shared" si="36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12">
        <f t="shared" si="362"/>
        <v>2</v>
      </c>
      <c r="R3847">
        <f t="shared" si="363"/>
        <v>2454</v>
      </c>
      <c r="S3847" t="str">
        <f t="shared" si="364"/>
        <v>theater</v>
      </c>
      <c r="T3847" s="3" t="str">
        <f t="shared" si="365"/>
        <v>plays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0"/>
        <v>41916.082638888889</v>
      </c>
      <c r="K3848">
        <v>1409721542</v>
      </c>
      <c r="L3848" s="9">
        <f t="shared" si="36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12">
        <f t="shared" si="362"/>
        <v>3</v>
      </c>
      <c r="R3848">
        <f t="shared" si="363"/>
        <v>515.5</v>
      </c>
      <c r="S3848" t="str">
        <f t="shared" si="364"/>
        <v>theater</v>
      </c>
      <c r="T3848" s="3" t="str">
        <f t="shared" si="365"/>
        <v>plays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0"/>
        <v>42204.016099537032</v>
      </c>
      <c r="K3849">
        <v>1433395391</v>
      </c>
      <c r="L3849" s="9">
        <f t="shared" si="36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12">
        <f t="shared" si="362"/>
        <v>16</v>
      </c>
      <c r="R3849">
        <f t="shared" si="363"/>
        <v>943</v>
      </c>
      <c r="S3849" t="str">
        <f t="shared" si="364"/>
        <v>theater</v>
      </c>
      <c r="T3849" s="3" t="str">
        <f t="shared" si="365"/>
        <v>plays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0"/>
        <v>42295.608668981477</v>
      </c>
      <c r="K3850">
        <v>1442604989</v>
      </c>
      <c r="L3850" s="9">
        <f t="shared" si="36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12">
        <f t="shared" si="362"/>
        <v>16</v>
      </c>
      <c r="R3850">
        <f t="shared" si="363"/>
        <v>1913</v>
      </c>
      <c r="S3850" t="str">
        <f t="shared" si="364"/>
        <v>theater</v>
      </c>
      <c r="T3850" s="3" t="str">
        <f t="shared" si="365"/>
        <v>plays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0"/>
        <v>42166.558842592589</v>
      </c>
      <c r="K3851">
        <v>1431455084</v>
      </c>
      <c r="L3851" s="9">
        <f t="shared" si="36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12">
        <f t="shared" si="362"/>
        <v>7</v>
      </c>
      <c r="R3851">
        <f t="shared" si="363"/>
        <v>2121</v>
      </c>
      <c r="S3851" t="str">
        <f t="shared" si="364"/>
        <v>theater</v>
      </c>
      <c r="T3851" s="3" t="str">
        <f t="shared" si="365"/>
        <v>plays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0"/>
        <v>42004.916006944441</v>
      </c>
      <c r="K3852">
        <v>1417489143</v>
      </c>
      <c r="L3852" s="9">
        <f t="shared" si="36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12">
        <f t="shared" si="362"/>
        <v>4</v>
      </c>
      <c r="R3852">
        <f t="shared" si="363"/>
        <v>1075.5</v>
      </c>
      <c r="S3852" t="str">
        <f t="shared" si="364"/>
        <v>theater</v>
      </c>
      <c r="T3852" s="3" t="str">
        <f t="shared" si="365"/>
        <v>plays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0"/>
        <v>42202.23123842592</v>
      </c>
      <c r="K3853">
        <v>1434537179</v>
      </c>
      <c r="L3853" s="9">
        <f t="shared" si="36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12">
        <f t="shared" si="362"/>
        <v>34</v>
      </c>
      <c r="R3853">
        <f t="shared" si="363"/>
        <v>445</v>
      </c>
      <c r="S3853" t="str">
        <f t="shared" si="364"/>
        <v>theater</v>
      </c>
      <c r="T3853" s="3" t="str">
        <f t="shared" si="365"/>
        <v>plays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0"/>
        <v>42089.940694444442</v>
      </c>
      <c r="K3854">
        <v>1425270876</v>
      </c>
      <c r="L3854" s="9">
        <f t="shared" si="36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12">
        <f t="shared" si="362"/>
        <v>0</v>
      </c>
      <c r="R3854">
        <f t="shared" si="363"/>
        <v>436</v>
      </c>
      <c r="S3854" t="str">
        <f t="shared" si="364"/>
        <v>theater</v>
      </c>
      <c r="T3854" s="3" t="str">
        <f t="shared" si="365"/>
        <v>plays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0"/>
        <v>41883.631689814814</v>
      </c>
      <c r="K3855">
        <v>1406578178</v>
      </c>
      <c r="L3855" s="9">
        <f t="shared" si="36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12">
        <f t="shared" si="362"/>
        <v>0</v>
      </c>
      <c r="R3855">
        <f t="shared" si="363"/>
        <v>23</v>
      </c>
      <c r="S3855" t="str">
        <f t="shared" si="364"/>
        <v>theater</v>
      </c>
      <c r="T3855" s="3" t="str">
        <f t="shared" si="365"/>
        <v>plays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0"/>
        <v>42133.67659722222</v>
      </c>
      <c r="K3856">
        <v>1428614058</v>
      </c>
      <c r="L3856" s="9">
        <f t="shared" si="36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12">
        <f t="shared" si="362"/>
        <v>16</v>
      </c>
      <c r="R3856">
        <f t="shared" si="363"/>
        <v>907</v>
      </c>
      <c r="S3856" t="str">
        <f t="shared" si="364"/>
        <v>theater</v>
      </c>
      <c r="T3856" s="3" t="str">
        <f t="shared" si="365"/>
        <v>plays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0"/>
        <v>42089.720729166664</v>
      </c>
      <c r="K3857">
        <v>1424819871</v>
      </c>
      <c r="L3857" s="9">
        <f t="shared" si="36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12">
        <f t="shared" si="362"/>
        <v>3</v>
      </c>
      <c r="R3857">
        <f t="shared" si="363"/>
        <v>906.5</v>
      </c>
      <c r="S3857" t="str">
        <f t="shared" si="364"/>
        <v>theater</v>
      </c>
      <c r="T3857" s="3" t="str">
        <f t="shared" si="365"/>
        <v>plays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0"/>
        <v>42071.493090277778</v>
      </c>
      <c r="K3858">
        <v>1423245003</v>
      </c>
      <c r="L3858" s="9">
        <f t="shared" si="36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12">
        <f t="shared" si="362"/>
        <v>0</v>
      </c>
      <c r="R3858">
        <f t="shared" si="363"/>
        <v>13</v>
      </c>
      <c r="S3858" t="str">
        <f t="shared" si="364"/>
        <v>theater</v>
      </c>
      <c r="T3858" s="3" t="str">
        <f t="shared" si="365"/>
        <v>plays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0"/>
        <v>41852.508333333331</v>
      </c>
      <c r="K3859">
        <v>1404927690</v>
      </c>
      <c r="L3859" s="9">
        <f t="shared" si="36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12">
        <f t="shared" si="362"/>
        <v>5</v>
      </c>
      <c r="R3859">
        <f t="shared" si="363"/>
        <v>130.5</v>
      </c>
      <c r="S3859" t="str">
        <f t="shared" si="364"/>
        <v>theater</v>
      </c>
      <c r="T3859" s="3" t="str">
        <f t="shared" si="365"/>
        <v>plays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0"/>
        <v>42146.666666666664</v>
      </c>
      <c r="K3860">
        <v>1430734844</v>
      </c>
      <c r="L3860" s="9">
        <f t="shared" si="36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12">
        <f t="shared" si="362"/>
        <v>2</v>
      </c>
      <c r="R3860">
        <f t="shared" si="363"/>
        <v>135</v>
      </c>
      <c r="S3860" t="str">
        <f t="shared" si="364"/>
        <v>theater</v>
      </c>
      <c r="T3860" s="3" t="str">
        <f t="shared" si="365"/>
        <v>plays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0"/>
        <v>41815.666666666664</v>
      </c>
      <c r="K3861">
        <v>1401485207</v>
      </c>
      <c r="L3861" s="9">
        <f t="shared" si="36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12">
        <f t="shared" si="362"/>
        <v>0</v>
      </c>
      <c r="R3861">
        <f t="shared" si="363"/>
        <v>5.5</v>
      </c>
      <c r="S3861" t="str">
        <f t="shared" si="364"/>
        <v>theater</v>
      </c>
      <c r="T3861" s="3" t="str">
        <f t="shared" si="365"/>
        <v>plays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0"/>
        <v>41863.452662037038</v>
      </c>
      <c r="K3862">
        <v>1405266710</v>
      </c>
      <c r="L3862" s="9">
        <f t="shared" si="36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12">
        <f t="shared" si="362"/>
        <v>18</v>
      </c>
      <c r="R3862">
        <f t="shared" si="363"/>
        <v>530.5</v>
      </c>
      <c r="S3862" t="str">
        <f t="shared" si="364"/>
        <v>theater</v>
      </c>
      <c r="T3862" s="3" t="str">
        <f t="shared" si="365"/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0"/>
        <v>41955.699305555558</v>
      </c>
      <c r="K3863">
        <v>1412258977</v>
      </c>
      <c r="L3863" s="9">
        <f t="shared" si="36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12">
        <f t="shared" si="362"/>
        <v>5</v>
      </c>
      <c r="R3863">
        <f t="shared" si="363"/>
        <v>580</v>
      </c>
      <c r="S3863" t="str">
        <f t="shared" si="364"/>
        <v>theater</v>
      </c>
      <c r="T3863" s="3" t="str">
        <f t="shared" si="365"/>
        <v>plays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0"/>
        <v>42625.499305555553</v>
      </c>
      <c r="K3864">
        <v>1472451356</v>
      </c>
      <c r="L3864" s="9">
        <f t="shared" si="36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12">
        <f t="shared" si="362"/>
        <v>0</v>
      </c>
      <c r="R3864">
        <f t="shared" si="363"/>
        <v>50.5</v>
      </c>
      <c r="S3864" t="str">
        <f t="shared" si="364"/>
        <v>theater</v>
      </c>
      <c r="T3864" s="3" t="str">
        <f t="shared" si="365"/>
        <v>plays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0"/>
        <v>42313.466493055552</v>
      </c>
      <c r="K3865">
        <v>1441552305</v>
      </c>
      <c r="L3865" s="9">
        <f t="shared" si="36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12">
        <f t="shared" si="362"/>
        <v>0</v>
      </c>
      <c r="R3865">
        <f t="shared" si="363"/>
        <v>0.5</v>
      </c>
      <c r="S3865" t="str">
        <f t="shared" si="364"/>
        <v>theater</v>
      </c>
      <c r="T3865" s="3" t="str">
        <f t="shared" si="365"/>
        <v>plays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0"/>
        <v>42325.72516203703</v>
      </c>
      <c r="K3866">
        <v>1445203454</v>
      </c>
      <c r="L3866" s="9">
        <f t="shared" si="36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12">
        <f t="shared" si="362"/>
        <v>1</v>
      </c>
      <c r="R3866">
        <f t="shared" si="363"/>
        <v>30</v>
      </c>
      <c r="S3866" t="str">
        <f t="shared" si="364"/>
        <v>theater</v>
      </c>
      <c r="T3866" s="3" t="str">
        <f t="shared" si="365"/>
        <v>plays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0"/>
        <v>41881.020833333328</v>
      </c>
      <c r="K3867">
        <v>1405957098</v>
      </c>
      <c r="L3867" s="9">
        <f t="shared" si="36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12">
        <f t="shared" si="362"/>
        <v>27</v>
      </c>
      <c r="R3867">
        <f t="shared" si="363"/>
        <v>355</v>
      </c>
      <c r="S3867" t="str">
        <f t="shared" si="364"/>
        <v>theater</v>
      </c>
      <c r="T3867" s="3" t="str">
        <f t="shared" si="365"/>
        <v>plays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0"/>
        <v>42451.936805555553</v>
      </c>
      <c r="K3868">
        <v>1454453021</v>
      </c>
      <c r="L3868" s="9">
        <f t="shared" si="36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12">
        <f t="shared" si="362"/>
        <v>1</v>
      </c>
      <c r="R3868">
        <f t="shared" si="363"/>
        <v>330.5</v>
      </c>
      <c r="S3868" t="str">
        <f t="shared" si="364"/>
        <v>theater</v>
      </c>
      <c r="T3868" s="3" t="str">
        <f t="shared" si="365"/>
        <v>plays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0"/>
        <v>42539.605775462966</v>
      </c>
      <c r="K3869">
        <v>1463686339</v>
      </c>
      <c r="L3869" s="9">
        <f t="shared" si="36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12">
        <f t="shared" si="362"/>
        <v>13</v>
      </c>
      <c r="R3869">
        <f t="shared" si="363"/>
        <v>131</v>
      </c>
      <c r="S3869" t="str">
        <f t="shared" si="364"/>
        <v>theater</v>
      </c>
      <c r="T3869" s="3" t="str">
        <f t="shared" si="365"/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0"/>
        <v>41890.45144675926</v>
      </c>
      <c r="K3870">
        <v>1408031405</v>
      </c>
      <c r="L3870" s="9">
        <f t="shared" si="36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12">
        <f t="shared" si="362"/>
        <v>0</v>
      </c>
      <c r="R3870">
        <f t="shared" si="363"/>
        <v>130.5</v>
      </c>
      <c r="S3870" t="str">
        <f t="shared" si="364"/>
        <v>theater</v>
      </c>
      <c r="T3870" s="3" t="str">
        <f t="shared" si="365"/>
        <v>musical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0"/>
        <v>42076.924305555549</v>
      </c>
      <c r="K3871">
        <v>1423761792</v>
      </c>
      <c r="L3871" s="9">
        <f t="shared" si="36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12">
        <f t="shared" si="362"/>
        <v>3</v>
      </c>
      <c r="R3871">
        <f t="shared" si="363"/>
        <v>231</v>
      </c>
      <c r="S3871" t="str">
        <f t="shared" si="364"/>
        <v>theater</v>
      </c>
      <c r="T3871" s="3" t="str">
        <f t="shared" si="365"/>
        <v>musical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0"/>
        <v>41822.963865740741</v>
      </c>
      <c r="K3872">
        <v>1401768478</v>
      </c>
      <c r="L3872" s="9">
        <f t="shared" si="36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12">
        <f t="shared" si="362"/>
        <v>15</v>
      </c>
      <c r="R3872">
        <f t="shared" si="363"/>
        <v>976</v>
      </c>
      <c r="S3872" t="str">
        <f t="shared" si="364"/>
        <v>theater</v>
      </c>
      <c r="T3872" s="3" t="str">
        <f t="shared" si="365"/>
        <v>musical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0"/>
        <v>42823.530671296299</v>
      </c>
      <c r="K3873">
        <v>1485629050</v>
      </c>
      <c r="L3873" s="9">
        <f t="shared" si="36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12">
        <f t="shared" si="362"/>
        <v>3</v>
      </c>
      <c r="R3873">
        <f t="shared" si="363"/>
        <v>770</v>
      </c>
      <c r="S3873" t="str">
        <f t="shared" si="364"/>
        <v>theater</v>
      </c>
      <c r="T3873" s="3" t="str">
        <f t="shared" si="365"/>
        <v>musical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0"/>
        <v>42229.9374537037</v>
      </c>
      <c r="K3874">
        <v>1435202996</v>
      </c>
      <c r="L3874" s="9">
        <f t="shared" si="36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12">
        <f t="shared" si="362"/>
        <v>0</v>
      </c>
      <c r="R3874">
        <f t="shared" si="363"/>
        <v>20</v>
      </c>
      <c r="S3874" t="str">
        <f t="shared" si="364"/>
        <v>theater</v>
      </c>
      <c r="T3874" s="3" t="str">
        <f t="shared" si="365"/>
        <v>musical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0"/>
        <v>42285.487673611111</v>
      </c>
      <c r="K3875">
        <v>1441730535</v>
      </c>
      <c r="L3875" s="9">
        <f t="shared" si="36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12">
        <f t="shared" si="362"/>
        <v>0</v>
      </c>
      <c r="R3875">
        <f t="shared" si="363"/>
        <v>0</v>
      </c>
      <c r="S3875" t="str">
        <f t="shared" si="364"/>
        <v>theater</v>
      </c>
      <c r="T3875" s="3" t="str">
        <f t="shared" si="365"/>
        <v>musical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0"/>
        <v>42027.833333333336</v>
      </c>
      <c r="K3876">
        <v>1420244622</v>
      </c>
      <c r="L3876" s="9">
        <f t="shared" si="36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12">
        <f t="shared" si="362"/>
        <v>0</v>
      </c>
      <c r="R3876">
        <f t="shared" si="363"/>
        <v>0</v>
      </c>
      <c r="S3876" t="str">
        <f t="shared" si="364"/>
        <v>theater</v>
      </c>
      <c r="T3876" s="3" t="str">
        <f t="shared" si="365"/>
        <v>musical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0"/>
        <v>42616.208333333336</v>
      </c>
      <c r="K3877">
        <v>1472804365</v>
      </c>
      <c r="L3877" s="9">
        <f t="shared" si="36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12">
        <f t="shared" si="362"/>
        <v>0</v>
      </c>
      <c r="R3877">
        <f t="shared" si="363"/>
        <v>0</v>
      </c>
      <c r="S3877" t="str">
        <f t="shared" si="364"/>
        <v>theater</v>
      </c>
      <c r="T3877" s="3" t="str">
        <f t="shared" si="365"/>
        <v>musical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0"/>
        <v>42402.415833333333</v>
      </c>
      <c r="K3878">
        <v>1451833128</v>
      </c>
      <c r="L3878" s="9">
        <f t="shared" si="36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12">
        <f t="shared" si="362"/>
        <v>53</v>
      </c>
      <c r="R3878">
        <f t="shared" si="363"/>
        <v>1029.5</v>
      </c>
      <c r="S3878" t="str">
        <f t="shared" si="364"/>
        <v>theater</v>
      </c>
      <c r="T3878" s="3" t="str">
        <f t="shared" si="365"/>
        <v>musical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0"/>
        <v>42712.469351851854</v>
      </c>
      <c r="K3879">
        <v>1478621752</v>
      </c>
      <c r="L3879" s="9">
        <f t="shared" si="36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12">
        <f t="shared" si="362"/>
        <v>5</v>
      </c>
      <c r="R3879">
        <f t="shared" si="363"/>
        <v>1650</v>
      </c>
      <c r="S3879" t="str">
        <f t="shared" si="364"/>
        <v>theater</v>
      </c>
      <c r="T3879" s="3" t="str">
        <f t="shared" si="365"/>
        <v>musical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0"/>
        <v>42184.957638888889</v>
      </c>
      <c r="K3880">
        <v>1433014746</v>
      </c>
      <c r="L3880" s="9">
        <f t="shared" si="36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12">
        <f t="shared" si="362"/>
        <v>0</v>
      </c>
      <c r="R3880">
        <f t="shared" si="363"/>
        <v>625.5</v>
      </c>
      <c r="S3880" t="str">
        <f t="shared" si="364"/>
        <v>theater</v>
      </c>
      <c r="T3880" s="3" t="str">
        <f t="shared" si="365"/>
        <v>musical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0"/>
        <v>42029.652731481481</v>
      </c>
      <c r="K3881">
        <v>1419626396</v>
      </c>
      <c r="L3881" s="9">
        <f t="shared" si="36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12">
        <f t="shared" si="362"/>
        <v>0</v>
      </c>
      <c r="R3881">
        <f t="shared" si="363"/>
        <v>5</v>
      </c>
      <c r="S3881" t="str">
        <f t="shared" si="364"/>
        <v>theater</v>
      </c>
      <c r="T3881" s="3" t="str">
        <f t="shared" si="365"/>
        <v>musical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0"/>
        <v>41850.75</v>
      </c>
      <c r="K3882">
        <v>1403724820</v>
      </c>
      <c r="L3882" s="9">
        <f t="shared" si="36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12">
        <f t="shared" si="362"/>
        <v>13</v>
      </c>
      <c r="R3882">
        <f t="shared" si="363"/>
        <v>490</v>
      </c>
      <c r="S3882" t="str">
        <f t="shared" si="364"/>
        <v>theater</v>
      </c>
      <c r="T3882" s="3" t="str">
        <f t="shared" si="365"/>
        <v>musical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0"/>
        <v>42785.810173611106</v>
      </c>
      <c r="K3883">
        <v>1484958399</v>
      </c>
      <c r="L3883" s="9">
        <f t="shared" si="36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12">
        <f t="shared" si="362"/>
        <v>5</v>
      </c>
      <c r="R3883">
        <f t="shared" si="363"/>
        <v>502.5</v>
      </c>
      <c r="S3883" t="str">
        <f t="shared" si="364"/>
        <v>theater</v>
      </c>
      <c r="T3883" s="3" t="str">
        <f t="shared" si="365"/>
        <v>musical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0"/>
        <v>42400.752083333333</v>
      </c>
      <c r="K3884">
        <v>1451950570</v>
      </c>
      <c r="L3884" s="9">
        <f t="shared" si="36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12">
        <f t="shared" si="362"/>
        <v>0</v>
      </c>
      <c r="R3884">
        <f t="shared" si="363"/>
        <v>12.5</v>
      </c>
      <c r="S3884" t="str">
        <f t="shared" si="364"/>
        <v>theater</v>
      </c>
      <c r="T3884" s="3" t="str">
        <f t="shared" si="365"/>
        <v>musical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0"/>
        <v>41884.394317129627</v>
      </c>
      <c r="K3885">
        <v>1407076069</v>
      </c>
      <c r="L3885" s="9">
        <f t="shared" si="36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12">
        <f t="shared" si="362"/>
        <v>0</v>
      </c>
      <c r="R3885">
        <f t="shared" si="363"/>
        <v>0</v>
      </c>
      <c r="S3885" t="str">
        <f t="shared" si="364"/>
        <v>theater</v>
      </c>
      <c r="T3885" s="3" t="str">
        <f t="shared" si="365"/>
        <v>musical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0"/>
        <v>42090.541574074072</v>
      </c>
      <c r="K3886">
        <v>1425322792</v>
      </c>
      <c r="L3886" s="9">
        <f t="shared" si="36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12">
        <f t="shared" si="362"/>
        <v>0</v>
      </c>
      <c r="R3886">
        <f t="shared" si="363"/>
        <v>0</v>
      </c>
      <c r="S3886" t="str">
        <f t="shared" si="364"/>
        <v>theater</v>
      </c>
      <c r="T3886" s="3" t="str">
        <f t="shared" si="365"/>
        <v>musical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0"/>
        <v>42499.742951388886</v>
      </c>
      <c r="K3887">
        <v>1460242191</v>
      </c>
      <c r="L3887" s="9">
        <f t="shared" si="36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12">
        <f t="shared" si="362"/>
        <v>0</v>
      </c>
      <c r="R3887">
        <f t="shared" si="363"/>
        <v>0</v>
      </c>
      <c r="S3887" t="str">
        <f t="shared" si="364"/>
        <v>theater</v>
      </c>
      <c r="T3887" s="3" t="str">
        <f t="shared" si="365"/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0"/>
        <v>41984.019699074073</v>
      </c>
      <c r="K3888">
        <v>1415683702</v>
      </c>
      <c r="L3888" s="9">
        <f t="shared" si="36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12">
        <f t="shared" si="362"/>
        <v>0</v>
      </c>
      <c r="R3888">
        <f t="shared" si="363"/>
        <v>0</v>
      </c>
      <c r="S3888" t="str">
        <f t="shared" si="364"/>
        <v>theater</v>
      </c>
      <c r="T3888" s="3" t="str">
        <f t="shared" si="365"/>
        <v>musical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0"/>
        <v>42125.708333333336</v>
      </c>
      <c r="K3889">
        <v>1426538129</v>
      </c>
      <c r="L3889" s="9">
        <f t="shared" si="36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12">
        <f t="shared" si="362"/>
        <v>2</v>
      </c>
      <c r="R3889">
        <f t="shared" si="363"/>
        <v>17.5</v>
      </c>
      <c r="S3889" t="str">
        <f t="shared" si="364"/>
        <v>theater</v>
      </c>
      <c r="T3889" s="3" t="str">
        <f t="shared" si="365"/>
        <v>musical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42792.337476851848</v>
      </c>
      <c r="K3890">
        <v>1485522358</v>
      </c>
      <c r="L3890" s="9">
        <f t="shared" si="36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12">
        <f t="shared" si="362"/>
        <v>27</v>
      </c>
      <c r="R3890">
        <f t="shared" si="363"/>
        <v>288.5</v>
      </c>
      <c r="S3890" t="str">
        <f t="shared" si="364"/>
        <v>theater</v>
      </c>
      <c r="T3890" s="3" t="str">
        <f t="shared" si="365"/>
        <v>plays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42008.768055555549</v>
      </c>
      <c r="K3891">
        <v>1417651630</v>
      </c>
      <c r="L3891" s="9">
        <f t="shared" si="36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12">
        <f t="shared" si="362"/>
        <v>1</v>
      </c>
      <c r="R3891">
        <f t="shared" si="363"/>
        <v>330</v>
      </c>
      <c r="S3891" t="str">
        <f t="shared" si="364"/>
        <v>theater</v>
      </c>
      <c r="T3891" s="3" t="str">
        <f t="shared" si="365"/>
        <v>plays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42231.55027777778</v>
      </c>
      <c r="K3892">
        <v>1434478344</v>
      </c>
      <c r="L3892" s="9">
        <f t="shared" si="36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12">
        <f t="shared" si="362"/>
        <v>17</v>
      </c>
      <c r="R3892">
        <f t="shared" si="363"/>
        <v>1321</v>
      </c>
      <c r="S3892" t="str">
        <f t="shared" si="364"/>
        <v>theater</v>
      </c>
      <c r="T3892" s="3" t="str">
        <f t="shared" si="365"/>
        <v>plays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42085.999305555553</v>
      </c>
      <c r="K3893">
        <v>1424488244</v>
      </c>
      <c r="L3893" s="9">
        <f t="shared" si="36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12">
        <f t="shared" si="362"/>
        <v>33</v>
      </c>
      <c r="R3893">
        <f t="shared" si="363"/>
        <v>1392</v>
      </c>
      <c r="S3893" t="str">
        <f t="shared" si="364"/>
        <v>theater</v>
      </c>
      <c r="T3893" s="3" t="str">
        <f t="shared" si="365"/>
        <v>plays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41875.083333333328</v>
      </c>
      <c r="K3894">
        <v>1408203557</v>
      </c>
      <c r="L3894" s="9">
        <f t="shared" si="36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12">
        <f t="shared" si="362"/>
        <v>0</v>
      </c>
      <c r="R3894">
        <f t="shared" si="363"/>
        <v>130</v>
      </c>
      <c r="S3894" t="str">
        <f t="shared" si="364"/>
        <v>theater</v>
      </c>
      <c r="T3894" s="3" t="str">
        <f t="shared" si="365"/>
        <v>plays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41821.041666666664</v>
      </c>
      <c r="K3895">
        <v>1400600840</v>
      </c>
      <c r="L3895" s="9">
        <f t="shared" si="36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12">
        <f t="shared" si="362"/>
        <v>22</v>
      </c>
      <c r="R3895">
        <f t="shared" si="363"/>
        <v>5387.5</v>
      </c>
      <c r="S3895" t="str">
        <f t="shared" si="364"/>
        <v>theater</v>
      </c>
      <c r="T3895" s="3" t="str">
        <f t="shared" si="365"/>
        <v>plays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42709.999305555553</v>
      </c>
      <c r="K3896">
        <v>1478386812</v>
      </c>
      <c r="L3896" s="9">
        <f t="shared" si="36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12">
        <f t="shared" si="362"/>
        <v>3</v>
      </c>
      <c r="R3896">
        <f t="shared" si="363"/>
        <v>5647.5</v>
      </c>
      <c r="S3896" t="str">
        <f t="shared" si="364"/>
        <v>theater</v>
      </c>
      <c r="T3896" s="3" t="str">
        <f t="shared" si="365"/>
        <v>plays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42063.041875000003</v>
      </c>
      <c r="K3897">
        <v>1422424818</v>
      </c>
      <c r="L3897" s="9">
        <f t="shared" si="36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12">
        <f t="shared" si="362"/>
        <v>5</v>
      </c>
      <c r="R3897">
        <f t="shared" si="363"/>
        <v>285</v>
      </c>
      <c r="S3897" t="str">
        <f t="shared" si="364"/>
        <v>theater</v>
      </c>
      <c r="T3897" s="3" t="str">
        <f t="shared" si="365"/>
        <v>plays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41806.983541666668</v>
      </c>
      <c r="K3898">
        <v>1401770178</v>
      </c>
      <c r="L3898" s="9">
        <f t="shared" si="36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12">
        <f t="shared" si="362"/>
        <v>11</v>
      </c>
      <c r="R3898">
        <f t="shared" si="363"/>
        <v>110</v>
      </c>
      <c r="S3898" t="str">
        <f t="shared" si="364"/>
        <v>theater</v>
      </c>
      <c r="T3898" s="3" t="str">
        <f t="shared" si="365"/>
        <v>plays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42012.665312499994</v>
      </c>
      <c r="K3899">
        <v>1418158683</v>
      </c>
      <c r="L3899" s="9">
        <f t="shared" si="36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12">
        <f t="shared" si="362"/>
        <v>18</v>
      </c>
      <c r="R3899">
        <f t="shared" si="363"/>
        <v>305</v>
      </c>
      <c r="S3899" t="str">
        <f t="shared" si="364"/>
        <v>theater</v>
      </c>
      <c r="T3899" s="3" t="str">
        <f t="shared" si="365"/>
        <v>plays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42233.458333333336</v>
      </c>
      <c r="K3900">
        <v>1436355270</v>
      </c>
      <c r="L3900" s="9">
        <f t="shared" si="36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12">
        <f t="shared" si="362"/>
        <v>33</v>
      </c>
      <c r="R3900">
        <f t="shared" si="363"/>
        <v>627</v>
      </c>
      <c r="S3900" t="str">
        <f t="shared" si="364"/>
        <v>theater</v>
      </c>
      <c r="T3900" s="3" t="str">
        <f t="shared" si="365"/>
        <v>plays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41863.566678240742</v>
      </c>
      <c r="K3901">
        <v>1406140561</v>
      </c>
      <c r="L3901" s="9">
        <f t="shared" si="36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12">
        <f t="shared" si="362"/>
        <v>1</v>
      </c>
      <c r="R3901">
        <f t="shared" si="363"/>
        <v>469.5</v>
      </c>
      <c r="S3901" t="str">
        <f t="shared" si="364"/>
        <v>theater</v>
      </c>
      <c r="T3901" s="3" t="str">
        <f t="shared" si="365"/>
        <v>plays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42165.884155092594</v>
      </c>
      <c r="K3902">
        <v>1431396791</v>
      </c>
      <c r="L3902" s="9">
        <f t="shared" si="36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12">
        <f t="shared" si="362"/>
        <v>5</v>
      </c>
      <c r="R3902">
        <f t="shared" si="363"/>
        <v>130</v>
      </c>
      <c r="S3902" t="str">
        <f t="shared" si="364"/>
        <v>theater</v>
      </c>
      <c r="T3902" s="3" t="str">
        <f t="shared" si="365"/>
        <v>plays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42357.618043981478</v>
      </c>
      <c r="K3903">
        <v>1447098599</v>
      </c>
      <c r="L3903" s="9">
        <f t="shared" si="36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12">
        <f t="shared" si="362"/>
        <v>1</v>
      </c>
      <c r="R3903">
        <f t="shared" si="363"/>
        <v>80</v>
      </c>
      <c r="S3903" t="str">
        <f t="shared" si="364"/>
        <v>theater</v>
      </c>
      <c r="T3903" s="3" t="str">
        <f t="shared" si="365"/>
        <v>plays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42688.301412037035</v>
      </c>
      <c r="K3904">
        <v>1476962042</v>
      </c>
      <c r="L3904" s="9">
        <f t="shared" si="36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12">
        <f t="shared" si="362"/>
        <v>49</v>
      </c>
      <c r="R3904">
        <f t="shared" si="363"/>
        <v>745</v>
      </c>
      <c r="S3904" t="str">
        <f t="shared" si="364"/>
        <v>theater</v>
      </c>
      <c r="T3904" s="3" t="str">
        <f t="shared" si="365"/>
        <v>plays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42230.609722222223</v>
      </c>
      <c r="K3905">
        <v>1435709765</v>
      </c>
      <c r="L3905" s="9">
        <f t="shared" si="36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12">
        <f t="shared" si="362"/>
        <v>0</v>
      </c>
      <c r="R3905">
        <f t="shared" si="363"/>
        <v>732.5</v>
      </c>
      <c r="S3905" t="str">
        <f t="shared" si="364"/>
        <v>theater</v>
      </c>
      <c r="T3905" s="3" t="str">
        <f t="shared" si="365"/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42109.00277777778</v>
      </c>
      <c r="K3906">
        <v>1427866200</v>
      </c>
      <c r="L3906" s="9">
        <f t="shared" si="36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12">
        <f t="shared" si="362"/>
        <v>0</v>
      </c>
      <c r="R3906">
        <f t="shared" si="363"/>
        <v>1.5</v>
      </c>
      <c r="S3906" t="str">
        <f t="shared" si="364"/>
        <v>theater</v>
      </c>
      <c r="T3906" s="3" t="str">
        <f t="shared" si="365"/>
        <v>plays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(I3907/86400)+25569+(-5/24)</f>
        <v>42166.749999999993</v>
      </c>
      <c r="K3907">
        <v>1430405903</v>
      </c>
      <c r="L3907" s="9">
        <f t="shared" ref="L3907:L3970" si="36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12">
        <f t="shared" ref="Q3907:Q3970" si="368">ROUND(E3907/D3907*100,0)</f>
        <v>12</v>
      </c>
      <c r="R3907">
        <f t="shared" ref="R3907:R3970" si="369">AVERAGE(E3906:E3907)</f>
        <v>88</v>
      </c>
      <c r="S3907" t="str">
        <f t="shared" ref="S3907:S3970" si="370">LEFT(P3907,FIND("/",P3907)-1)</f>
        <v>theater</v>
      </c>
      <c r="T3907" s="3" t="str">
        <f t="shared" ref="T3907:T3970" si="371">RIGHT(P3907,LEN(P3907)-FIND("/",P3907))</f>
        <v>plays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42181.350694444445</v>
      </c>
      <c r="K3908">
        <v>1432072893</v>
      </c>
      <c r="L3908" s="9">
        <f t="shared" si="36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12">
        <f t="shared" si="368"/>
        <v>67</v>
      </c>
      <c r="R3908">
        <f t="shared" si="369"/>
        <v>591.5</v>
      </c>
      <c r="S3908" t="str">
        <f t="shared" si="370"/>
        <v>theater</v>
      </c>
      <c r="T3908" s="3" t="str">
        <f t="shared" si="371"/>
        <v>plays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41938.630555555552</v>
      </c>
      <c r="K3909">
        <v>1411587606</v>
      </c>
      <c r="L3909" s="9">
        <f t="shared" si="36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12">
        <f t="shared" si="368"/>
        <v>15</v>
      </c>
      <c r="R3909">
        <f t="shared" si="369"/>
        <v>581.5</v>
      </c>
      <c r="S3909" t="str">
        <f t="shared" si="370"/>
        <v>theater</v>
      </c>
      <c r="T3909" s="3" t="str">
        <f t="shared" si="371"/>
        <v>plays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41848.927037037036</v>
      </c>
      <c r="K3910">
        <v>1405307696</v>
      </c>
      <c r="L3910" s="9">
        <f t="shared" si="36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12">
        <f t="shared" si="368"/>
        <v>9</v>
      </c>
      <c r="R3910">
        <f t="shared" si="369"/>
        <v>109</v>
      </c>
      <c r="S3910" t="str">
        <f t="shared" si="370"/>
        <v>theater</v>
      </c>
      <c r="T3910" s="3" t="str">
        <f t="shared" si="371"/>
        <v>plays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41893.150949074072</v>
      </c>
      <c r="K3911">
        <v>1407832642</v>
      </c>
      <c r="L3911" s="9">
        <f t="shared" si="36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12">
        <f t="shared" si="368"/>
        <v>0</v>
      </c>
      <c r="R3911">
        <f t="shared" si="369"/>
        <v>100</v>
      </c>
      <c r="S3911" t="str">
        <f t="shared" si="370"/>
        <v>theater</v>
      </c>
      <c r="T3911" s="3" t="str">
        <f t="shared" si="371"/>
        <v>plays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42254.548576388886</v>
      </c>
      <c r="K3912">
        <v>1439057397</v>
      </c>
      <c r="L3912" s="9">
        <f t="shared" si="36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12">
        <f t="shared" si="368"/>
        <v>3</v>
      </c>
      <c r="R3912">
        <f t="shared" si="369"/>
        <v>160</v>
      </c>
      <c r="S3912" t="str">
        <f t="shared" si="370"/>
        <v>theater</v>
      </c>
      <c r="T3912" s="3" t="str">
        <f t="shared" si="371"/>
        <v>plays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41969.645567129628</v>
      </c>
      <c r="K3913">
        <v>1414438177</v>
      </c>
      <c r="L3913" s="9">
        <f t="shared" si="36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12">
        <f t="shared" si="368"/>
        <v>37</v>
      </c>
      <c r="R3913">
        <f t="shared" si="369"/>
        <v>1589</v>
      </c>
      <c r="S3913" t="str">
        <f t="shared" si="370"/>
        <v>theater</v>
      </c>
      <c r="T3913" s="3" t="str">
        <f t="shared" si="371"/>
        <v>plays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42118.982638888883</v>
      </c>
      <c r="K3914">
        <v>1424759330</v>
      </c>
      <c r="L3914" s="9">
        <f t="shared" si="36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12">
        <f t="shared" si="368"/>
        <v>0</v>
      </c>
      <c r="R3914">
        <f t="shared" si="369"/>
        <v>1497</v>
      </c>
      <c r="S3914" t="str">
        <f t="shared" si="370"/>
        <v>theater</v>
      </c>
      <c r="T3914" s="3" t="str">
        <f t="shared" si="371"/>
        <v>plays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42338.044548611106</v>
      </c>
      <c r="K3915">
        <v>1446267849</v>
      </c>
      <c r="L3915" s="9">
        <f t="shared" si="36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12">
        <f t="shared" si="368"/>
        <v>10</v>
      </c>
      <c r="R3915">
        <f t="shared" si="369"/>
        <v>500.5</v>
      </c>
      <c r="S3915" t="str">
        <f t="shared" si="370"/>
        <v>theater</v>
      </c>
      <c r="T3915" s="3" t="str">
        <f t="shared" si="371"/>
        <v>plays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42134.749305555553</v>
      </c>
      <c r="K3916">
        <v>1429558756</v>
      </c>
      <c r="L3916" s="9">
        <f t="shared" si="36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12">
        <f t="shared" si="368"/>
        <v>36</v>
      </c>
      <c r="R3916">
        <f t="shared" si="369"/>
        <v>954.5</v>
      </c>
      <c r="S3916" t="str">
        <f t="shared" si="370"/>
        <v>theater</v>
      </c>
      <c r="T3916" s="3" t="str">
        <f t="shared" si="371"/>
        <v>plays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42522.776724537034</v>
      </c>
      <c r="K3917">
        <v>1462232309</v>
      </c>
      <c r="L3917" s="9">
        <f t="shared" si="36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12">
        <f t="shared" si="368"/>
        <v>0</v>
      </c>
      <c r="R3917">
        <f t="shared" si="369"/>
        <v>457</v>
      </c>
      <c r="S3917" t="str">
        <f t="shared" si="370"/>
        <v>theater</v>
      </c>
      <c r="T3917" s="3" t="str">
        <f t="shared" si="371"/>
        <v>plays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42524.263333333329</v>
      </c>
      <c r="K3918">
        <v>1462360752</v>
      </c>
      <c r="L3918" s="9">
        <f t="shared" si="36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12">
        <f t="shared" si="368"/>
        <v>0</v>
      </c>
      <c r="R3918">
        <f t="shared" si="369"/>
        <v>2.5</v>
      </c>
      <c r="S3918" t="str">
        <f t="shared" si="370"/>
        <v>theater</v>
      </c>
      <c r="T3918" s="3" t="str">
        <f t="shared" si="371"/>
        <v>plays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41893.318993055553</v>
      </c>
      <c r="K3919">
        <v>1407847161</v>
      </c>
      <c r="L3919" s="9">
        <f t="shared" si="36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12">
        <f t="shared" si="368"/>
        <v>0</v>
      </c>
      <c r="R3919">
        <f t="shared" si="369"/>
        <v>5</v>
      </c>
      <c r="S3919" t="str">
        <f t="shared" si="370"/>
        <v>theater</v>
      </c>
      <c r="T3919" s="3" t="str">
        <f t="shared" si="371"/>
        <v>plays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41855.458333333328</v>
      </c>
      <c r="K3920">
        <v>1406131023</v>
      </c>
      <c r="L3920" s="9">
        <f t="shared" si="36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12">
        <f t="shared" si="368"/>
        <v>0</v>
      </c>
      <c r="R3920">
        <f t="shared" si="369"/>
        <v>65</v>
      </c>
      <c r="S3920" t="str">
        <f t="shared" si="370"/>
        <v>theater</v>
      </c>
      <c r="T3920" s="3" t="str">
        <f t="shared" si="371"/>
        <v>plays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42386.791666666664</v>
      </c>
      <c r="K3921">
        <v>1450628773</v>
      </c>
      <c r="L3921" s="9">
        <f t="shared" si="36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12">
        <f t="shared" si="368"/>
        <v>2</v>
      </c>
      <c r="R3921">
        <f t="shared" si="369"/>
        <v>105</v>
      </c>
      <c r="S3921" t="str">
        <f t="shared" si="370"/>
        <v>theater</v>
      </c>
      <c r="T3921" s="3" t="str">
        <f t="shared" si="371"/>
        <v>plays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42687.220601851848</v>
      </c>
      <c r="K3922">
        <v>1476436660</v>
      </c>
      <c r="L3922" s="9">
        <f t="shared" si="36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12">
        <f t="shared" si="368"/>
        <v>5</v>
      </c>
      <c r="R3922">
        <f t="shared" si="369"/>
        <v>112.5</v>
      </c>
      <c r="S3922" t="str">
        <f t="shared" si="370"/>
        <v>theater</v>
      </c>
      <c r="T3922" s="3" t="str">
        <f t="shared" si="371"/>
        <v>plays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41938.541666666664</v>
      </c>
      <c r="K3923">
        <v>1413291655</v>
      </c>
      <c r="L3923" s="9">
        <f t="shared" si="36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12">
        <f t="shared" si="368"/>
        <v>0</v>
      </c>
      <c r="R3923">
        <f t="shared" si="369"/>
        <v>67.5</v>
      </c>
      <c r="S3923" t="str">
        <f t="shared" si="370"/>
        <v>theater</v>
      </c>
      <c r="T3923" s="3" t="str">
        <f t="shared" si="371"/>
        <v>plays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42065.749999999993</v>
      </c>
      <c r="K3924">
        <v>1421432810</v>
      </c>
      <c r="L3924" s="9">
        <f t="shared" si="36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12">
        <f t="shared" si="368"/>
        <v>8</v>
      </c>
      <c r="R3924">
        <f t="shared" si="369"/>
        <v>30.5</v>
      </c>
      <c r="S3924" t="str">
        <f t="shared" si="370"/>
        <v>theater</v>
      </c>
      <c r="T3924" s="3" t="str">
        <f t="shared" si="371"/>
        <v>plays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42103.771655092591</v>
      </c>
      <c r="K3925">
        <v>1426203071</v>
      </c>
      <c r="L3925" s="9">
        <f t="shared" si="36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12">
        <f t="shared" si="368"/>
        <v>12</v>
      </c>
      <c r="R3925">
        <f t="shared" si="369"/>
        <v>722.5</v>
      </c>
      <c r="S3925" t="str">
        <f t="shared" si="370"/>
        <v>theater</v>
      </c>
      <c r="T3925" s="3" t="str">
        <f t="shared" si="371"/>
        <v>plays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41816.751412037032</v>
      </c>
      <c r="K3926">
        <v>1401231722</v>
      </c>
      <c r="L3926" s="9">
        <f t="shared" si="36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12">
        <f t="shared" si="368"/>
        <v>15</v>
      </c>
      <c r="R3926">
        <f t="shared" si="369"/>
        <v>1837</v>
      </c>
      <c r="S3926" t="str">
        <f t="shared" si="370"/>
        <v>theater</v>
      </c>
      <c r="T3926" s="3" t="str">
        <f t="shared" si="371"/>
        <v>plays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41850.662488425922</v>
      </c>
      <c r="K3927">
        <v>1404161639</v>
      </c>
      <c r="L3927" s="9">
        <f t="shared" si="36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12">
        <f t="shared" si="368"/>
        <v>10</v>
      </c>
      <c r="R3927">
        <f t="shared" si="369"/>
        <v>1152.5</v>
      </c>
      <c r="S3927" t="str">
        <f t="shared" si="370"/>
        <v>theater</v>
      </c>
      <c r="T3927" s="3" t="str">
        <f t="shared" si="371"/>
        <v>plays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41999.876712962963</v>
      </c>
      <c r="K3928">
        <v>1417053748</v>
      </c>
      <c r="L3928" s="9">
        <f t="shared" si="36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12">
        <f t="shared" si="368"/>
        <v>0</v>
      </c>
      <c r="R3928">
        <f t="shared" si="369"/>
        <v>15</v>
      </c>
      <c r="S3928" t="str">
        <f t="shared" si="370"/>
        <v>theater</v>
      </c>
      <c r="T3928" s="3" t="str">
        <f t="shared" si="371"/>
        <v>plays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41860.059074074074</v>
      </c>
      <c r="K3929">
        <v>1404973504</v>
      </c>
      <c r="L3929" s="9">
        <f t="shared" si="36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12">
        <f t="shared" si="368"/>
        <v>1</v>
      </c>
      <c r="R3929">
        <f t="shared" si="369"/>
        <v>20</v>
      </c>
      <c r="S3929" t="str">
        <f t="shared" si="370"/>
        <v>theater</v>
      </c>
      <c r="T3929" s="3" t="str">
        <f t="shared" si="371"/>
        <v>plays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42292.999305555553</v>
      </c>
      <c r="K3930">
        <v>1442593427</v>
      </c>
      <c r="L3930" s="9">
        <f t="shared" si="36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12">
        <f t="shared" si="368"/>
        <v>13</v>
      </c>
      <c r="R3930">
        <f t="shared" si="369"/>
        <v>338</v>
      </c>
      <c r="S3930" t="str">
        <f t="shared" si="370"/>
        <v>theater</v>
      </c>
      <c r="T3930" s="3" t="str">
        <f t="shared" si="371"/>
        <v>plays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42631.618807870364</v>
      </c>
      <c r="K3931">
        <v>1471636265</v>
      </c>
      <c r="L3931" s="9">
        <f t="shared" si="36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12">
        <f t="shared" si="368"/>
        <v>2</v>
      </c>
      <c r="R3931">
        <f t="shared" si="369"/>
        <v>552</v>
      </c>
      <c r="S3931" t="str">
        <f t="shared" si="370"/>
        <v>theater</v>
      </c>
      <c r="T3931" s="3" t="str">
        <f t="shared" si="371"/>
        <v>plays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42461.041666666664</v>
      </c>
      <c r="K3932">
        <v>1457078868</v>
      </c>
      <c r="L3932" s="9">
        <f t="shared" si="36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12">
        <f t="shared" si="368"/>
        <v>0</v>
      </c>
      <c r="R3932">
        <f t="shared" si="369"/>
        <v>226.5</v>
      </c>
      <c r="S3932" t="str">
        <f t="shared" si="370"/>
        <v>theater</v>
      </c>
      <c r="T3932" s="3" t="str">
        <f t="shared" si="371"/>
        <v>plays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42252.943368055552</v>
      </c>
      <c r="K3933">
        <v>1439350707</v>
      </c>
      <c r="L3933" s="9">
        <f t="shared" si="36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12">
        <f t="shared" si="368"/>
        <v>0</v>
      </c>
      <c r="R3933">
        <f t="shared" si="369"/>
        <v>0</v>
      </c>
      <c r="S3933" t="str">
        <f t="shared" si="370"/>
        <v>theater</v>
      </c>
      <c r="T3933" s="3" t="str">
        <f t="shared" si="371"/>
        <v>plays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42444.918564814812</v>
      </c>
      <c r="K3934">
        <v>1455508964</v>
      </c>
      <c r="L3934" s="9">
        <f t="shared" si="36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12">
        <f t="shared" si="368"/>
        <v>0</v>
      </c>
      <c r="R3934">
        <f t="shared" si="369"/>
        <v>0.5</v>
      </c>
      <c r="S3934" t="str">
        <f t="shared" si="370"/>
        <v>theater</v>
      </c>
      <c r="T3934" s="3" t="str">
        <f t="shared" si="371"/>
        <v>plays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42567.821527777771</v>
      </c>
      <c r="K3935">
        <v>1466205262</v>
      </c>
      <c r="L3935" s="9">
        <f t="shared" si="36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12">
        <f t="shared" si="368"/>
        <v>16</v>
      </c>
      <c r="R3935">
        <f t="shared" si="369"/>
        <v>551.5</v>
      </c>
      <c r="S3935" t="str">
        <f t="shared" si="370"/>
        <v>theater</v>
      </c>
      <c r="T3935" s="3" t="str">
        <f t="shared" si="371"/>
        <v>plays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42278.333333333336</v>
      </c>
      <c r="K3936">
        <v>1439827639</v>
      </c>
      <c r="L3936" s="9">
        <f t="shared" si="36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12">
        <f t="shared" si="368"/>
        <v>11</v>
      </c>
      <c r="R3936">
        <f t="shared" si="369"/>
        <v>826</v>
      </c>
      <c r="S3936" t="str">
        <f t="shared" si="370"/>
        <v>theater</v>
      </c>
      <c r="T3936" s="3" t="str">
        <f t="shared" si="371"/>
        <v>plays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42281.448449074072</v>
      </c>
      <c r="K3937">
        <v>1438789546</v>
      </c>
      <c r="L3937" s="9">
        <f t="shared" si="36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12">
        <f t="shared" si="368"/>
        <v>44</v>
      </c>
      <c r="R3937">
        <f t="shared" si="369"/>
        <v>932.5</v>
      </c>
      <c r="S3937" t="str">
        <f t="shared" si="370"/>
        <v>theater</v>
      </c>
      <c r="T3937" s="3" t="str">
        <f t="shared" si="371"/>
        <v>plays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42705.096296296295</v>
      </c>
      <c r="K3938">
        <v>1477981120</v>
      </c>
      <c r="L3938" s="9">
        <f t="shared" si="36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12">
        <f t="shared" si="368"/>
        <v>0</v>
      </c>
      <c r="R3938">
        <f t="shared" si="369"/>
        <v>657.5</v>
      </c>
      <c r="S3938" t="str">
        <f t="shared" si="370"/>
        <v>theater</v>
      </c>
      <c r="T3938" s="3" t="str">
        <f t="shared" si="371"/>
        <v>plays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42562.423148148147</v>
      </c>
      <c r="K3939">
        <v>1465830560</v>
      </c>
      <c r="L3939" s="9">
        <f t="shared" si="36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12">
        <f t="shared" si="368"/>
        <v>86</v>
      </c>
      <c r="R3939">
        <f t="shared" si="369"/>
        <v>1242.5</v>
      </c>
      <c r="S3939" t="str">
        <f t="shared" si="370"/>
        <v>theater</v>
      </c>
      <c r="T3939" s="3" t="str">
        <f t="shared" si="371"/>
        <v>plays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42182.697384259256</v>
      </c>
      <c r="K3940">
        <v>1432763054</v>
      </c>
      <c r="L3940" s="9">
        <f t="shared" si="36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12">
        <f t="shared" si="368"/>
        <v>12</v>
      </c>
      <c r="R3940">
        <f t="shared" si="369"/>
        <v>1441</v>
      </c>
      <c r="S3940" t="str">
        <f t="shared" si="370"/>
        <v>theater</v>
      </c>
      <c r="T3940" s="3" t="str">
        <f t="shared" si="371"/>
        <v>plays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41918.979166666664</v>
      </c>
      <c r="K3941">
        <v>1412328979</v>
      </c>
      <c r="L3941" s="9">
        <f t="shared" si="36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12">
        <f t="shared" si="368"/>
        <v>0</v>
      </c>
      <c r="R3941">
        <f t="shared" si="369"/>
        <v>201</v>
      </c>
      <c r="S3941" t="str">
        <f t="shared" si="370"/>
        <v>theater</v>
      </c>
      <c r="T3941" s="3" t="str">
        <f t="shared" si="371"/>
        <v>plays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42006.284155092588</v>
      </c>
      <c r="K3942">
        <v>1416311351</v>
      </c>
      <c r="L3942" s="9">
        <f t="shared" si="36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12">
        <f t="shared" si="368"/>
        <v>0</v>
      </c>
      <c r="R3942">
        <f t="shared" si="369"/>
        <v>8</v>
      </c>
      <c r="S3942" t="str">
        <f t="shared" si="370"/>
        <v>theater</v>
      </c>
      <c r="T3942" s="3" t="str">
        <f t="shared" si="371"/>
        <v>plays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41967.833333333336</v>
      </c>
      <c r="K3943">
        <v>1414505137</v>
      </c>
      <c r="L3943" s="9">
        <f t="shared" si="36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12">
        <f t="shared" si="368"/>
        <v>1</v>
      </c>
      <c r="R3943">
        <f t="shared" si="369"/>
        <v>30.5</v>
      </c>
      <c r="S3943" t="str">
        <f t="shared" si="370"/>
        <v>theater</v>
      </c>
      <c r="T3943" s="3" t="str">
        <f t="shared" si="371"/>
        <v>plays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42171.695763888885</v>
      </c>
      <c r="K3944">
        <v>1429306914</v>
      </c>
      <c r="L3944" s="9">
        <f t="shared" si="36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12">
        <f t="shared" si="368"/>
        <v>0</v>
      </c>
      <c r="R3944">
        <f t="shared" si="369"/>
        <v>25</v>
      </c>
      <c r="S3944" t="str">
        <f t="shared" si="370"/>
        <v>theater</v>
      </c>
      <c r="T3944" s="3" t="str">
        <f t="shared" si="371"/>
        <v>plays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42310.493055555555</v>
      </c>
      <c r="K3945">
        <v>1443811268</v>
      </c>
      <c r="L3945" s="9">
        <f t="shared" si="36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12">
        <f t="shared" si="368"/>
        <v>36</v>
      </c>
      <c r="R3945">
        <f t="shared" si="369"/>
        <v>891</v>
      </c>
      <c r="S3945" t="str">
        <f t="shared" si="370"/>
        <v>theater</v>
      </c>
      <c r="T3945" s="3" t="str">
        <f t="shared" si="371"/>
        <v>plays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42243.454571759255</v>
      </c>
      <c r="K3946">
        <v>1438098875</v>
      </c>
      <c r="L3946" s="9">
        <f t="shared" si="36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12">
        <f t="shared" si="368"/>
        <v>0</v>
      </c>
      <c r="R3946">
        <f t="shared" si="369"/>
        <v>891</v>
      </c>
      <c r="S3946" t="str">
        <f t="shared" si="370"/>
        <v>theater</v>
      </c>
      <c r="T3946" s="3" t="str">
        <f t="shared" si="371"/>
        <v>plays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42139.593379629623</v>
      </c>
      <c r="K3947">
        <v>1429125268</v>
      </c>
      <c r="L3947" s="9">
        <f t="shared" si="36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12">
        <f t="shared" si="368"/>
        <v>0</v>
      </c>
      <c r="R3947">
        <f t="shared" si="369"/>
        <v>2.5</v>
      </c>
      <c r="S3947" t="str">
        <f t="shared" si="370"/>
        <v>theater</v>
      </c>
      <c r="T3947" s="3" t="str">
        <f t="shared" si="371"/>
        <v>plays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42063.124999999993</v>
      </c>
      <c r="K3948">
        <v>1422388822</v>
      </c>
      <c r="L3948" s="9">
        <f t="shared" si="36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12">
        <f t="shared" si="368"/>
        <v>3</v>
      </c>
      <c r="R3948">
        <f t="shared" si="369"/>
        <v>100</v>
      </c>
      <c r="S3948" t="str">
        <f t="shared" si="370"/>
        <v>theater</v>
      </c>
      <c r="T3948" s="3" t="str">
        <f t="shared" si="371"/>
        <v>plays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42644.934537037036</v>
      </c>
      <c r="K3949">
        <v>1472786744</v>
      </c>
      <c r="L3949" s="9">
        <f t="shared" si="36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12">
        <f t="shared" si="368"/>
        <v>3</v>
      </c>
      <c r="R3949">
        <f t="shared" si="369"/>
        <v>148</v>
      </c>
      <c r="S3949" t="str">
        <f t="shared" si="370"/>
        <v>theater</v>
      </c>
      <c r="T3949" s="3" t="str">
        <f t="shared" si="371"/>
        <v>plays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41889.117164351854</v>
      </c>
      <c r="K3950">
        <v>1404892123</v>
      </c>
      <c r="L3950" s="9">
        <f t="shared" si="36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12">
        <f t="shared" si="368"/>
        <v>0</v>
      </c>
      <c r="R3950">
        <f t="shared" si="369"/>
        <v>50.5</v>
      </c>
      <c r="S3950" t="str">
        <f t="shared" si="370"/>
        <v>theater</v>
      </c>
      <c r="T3950" s="3" t="str">
        <f t="shared" si="371"/>
        <v>plays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42045.912280092591</v>
      </c>
      <c r="K3951">
        <v>1421031221</v>
      </c>
      <c r="L3951" s="9">
        <f t="shared" si="36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12">
        <f t="shared" si="368"/>
        <v>16</v>
      </c>
      <c r="R3951">
        <f t="shared" si="369"/>
        <v>788.5</v>
      </c>
      <c r="S3951" t="str">
        <f t="shared" si="370"/>
        <v>theater</v>
      </c>
      <c r="T3951" s="3" t="str">
        <f t="shared" si="371"/>
        <v>plays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42468.565972222219</v>
      </c>
      <c r="K3952">
        <v>1457628680</v>
      </c>
      <c r="L3952" s="9">
        <f t="shared" si="36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12">
        <f t="shared" si="368"/>
        <v>1</v>
      </c>
      <c r="R3952">
        <f t="shared" si="369"/>
        <v>801</v>
      </c>
      <c r="S3952" t="str">
        <f t="shared" si="370"/>
        <v>theater</v>
      </c>
      <c r="T3952" s="3" t="str">
        <f t="shared" si="371"/>
        <v>plays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42493.57571759259</v>
      </c>
      <c r="K3953">
        <v>1457120942</v>
      </c>
      <c r="L3953" s="9">
        <f t="shared" si="36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12">
        <f t="shared" si="368"/>
        <v>0</v>
      </c>
      <c r="R3953">
        <f t="shared" si="369"/>
        <v>13</v>
      </c>
      <c r="S3953" t="str">
        <f t="shared" si="370"/>
        <v>theater</v>
      </c>
      <c r="T3953" s="3" t="str">
        <f t="shared" si="371"/>
        <v>plays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42303.582060185181</v>
      </c>
      <c r="K3954">
        <v>1440701890</v>
      </c>
      <c r="L3954" s="9">
        <f t="shared" si="36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12">
        <f t="shared" si="368"/>
        <v>0</v>
      </c>
      <c r="R3954">
        <f t="shared" si="369"/>
        <v>13</v>
      </c>
      <c r="S3954" t="str">
        <f t="shared" si="370"/>
        <v>theater</v>
      </c>
      <c r="T3954" s="3" t="str">
        <f t="shared" si="371"/>
        <v>plays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42580.770138888889</v>
      </c>
      <c r="K3955">
        <v>1467162586</v>
      </c>
      <c r="L3955" s="9">
        <f t="shared" si="36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12">
        <f t="shared" si="368"/>
        <v>0</v>
      </c>
      <c r="R3955">
        <f t="shared" si="369"/>
        <v>12.5</v>
      </c>
      <c r="S3955" t="str">
        <f t="shared" si="370"/>
        <v>theater</v>
      </c>
      <c r="T3955" s="3" t="str">
        <f t="shared" si="371"/>
        <v>plays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41834.442870370367</v>
      </c>
      <c r="K3956">
        <v>1400168264</v>
      </c>
      <c r="L3956" s="9">
        <f t="shared" si="36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12">
        <f t="shared" si="368"/>
        <v>0</v>
      </c>
      <c r="R3956">
        <f t="shared" si="369"/>
        <v>0</v>
      </c>
      <c r="S3956" t="str">
        <f t="shared" si="370"/>
        <v>theater</v>
      </c>
      <c r="T3956" s="3" t="str">
        <f t="shared" si="371"/>
        <v>plays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42336.682187499995</v>
      </c>
      <c r="K3957">
        <v>1446150141</v>
      </c>
      <c r="L3957" s="9">
        <f t="shared" si="36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12">
        <f t="shared" si="368"/>
        <v>24</v>
      </c>
      <c r="R3957">
        <f t="shared" si="369"/>
        <v>212.5</v>
      </c>
      <c r="S3957" t="str">
        <f t="shared" si="370"/>
        <v>theater</v>
      </c>
      <c r="T3957" s="3" t="str">
        <f t="shared" si="371"/>
        <v>plays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42484.805555555555</v>
      </c>
      <c r="K3958">
        <v>1459203727</v>
      </c>
      <c r="L3958" s="9">
        <f t="shared" si="36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12">
        <f t="shared" si="368"/>
        <v>0</v>
      </c>
      <c r="R3958">
        <f t="shared" si="369"/>
        <v>212.5</v>
      </c>
      <c r="S3958" t="str">
        <f t="shared" si="370"/>
        <v>theater</v>
      </c>
      <c r="T3958" s="3" t="str">
        <f t="shared" si="371"/>
        <v>plays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42559.76798611111</v>
      </c>
      <c r="K3959">
        <v>1464045954</v>
      </c>
      <c r="L3959" s="9">
        <f t="shared" si="36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12">
        <f t="shared" si="368"/>
        <v>0</v>
      </c>
      <c r="R3959">
        <f t="shared" si="369"/>
        <v>3.5</v>
      </c>
      <c r="S3959" t="str">
        <f t="shared" si="370"/>
        <v>theater</v>
      </c>
      <c r="T3959" s="3" t="str">
        <f t="shared" si="371"/>
        <v>plays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41853.375</v>
      </c>
      <c r="K3960">
        <v>1403822912</v>
      </c>
      <c r="L3960" s="9">
        <f t="shared" si="36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12">
        <f t="shared" si="368"/>
        <v>32</v>
      </c>
      <c r="R3960">
        <f t="shared" si="369"/>
        <v>324</v>
      </c>
      <c r="S3960" t="str">
        <f t="shared" si="370"/>
        <v>theater</v>
      </c>
      <c r="T3960" s="3" t="str">
        <f t="shared" si="371"/>
        <v>plays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41910.580509259256</v>
      </c>
      <c r="K3961">
        <v>1409338556</v>
      </c>
      <c r="L3961" s="9">
        <f t="shared" si="36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12">
        <f t="shared" si="368"/>
        <v>24</v>
      </c>
      <c r="R3961">
        <f t="shared" si="369"/>
        <v>466.5</v>
      </c>
      <c r="S3961" t="str">
        <f t="shared" si="370"/>
        <v>theater</v>
      </c>
      <c r="T3961" s="3" t="str">
        <f t="shared" si="371"/>
        <v>plays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42372.63722222222</v>
      </c>
      <c r="K3962">
        <v>1449260256</v>
      </c>
      <c r="L3962" s="9">
        <f t="shared" si="36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12">
        <f t="shared" si="368"/>
        <v>2</v>
      </c>
      <c r="R3962">
        <f t="shared" si="369"/>
        <v>168.5</v>
      </c>
      <c r="S3962" t="str">
        <f t="shared" si="370"/>
        <v>theater</v>
      </c>
      <c r="T3962" s="3" t="str">
        <f t="shared" si="371"/>
        <v>plays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41767.682986111111</v>
      </c>
      <c r="K3963">
        <v>1397683410</v>
      </c>
      <c r="L3963" s="9">
        <f t="shared" si="36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12">
        <f t="shared" si="368"/>
        <v>0</v>
      </c>
      <c r="R3963">
        <f t="shared" si="369"/>
        <v>33</v>
      </c>
      <c r="S3963" t="str">
        <f t="shared" si="370"/>
        <v>theater</v>
      </c>
      <c r="T3963" s="3" t="str">
        <f t="shared" si="371"/>
        <v>plays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42336.413124999999</v>
      </c>
      <c r="K3964">
        <v>1446562494</v>
      </c>
      <c r="L3964" s="9">
        <f t="shared" si="36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12">
        <f t="shared" si="368"/>
        <v>3</v>
      </c>
      <c r="R3964">
        <f t="shared" si="369"/>
        <v>33</v>
      </c>
      <c r="S3964" t="str">
        <f t="shared" si="370"/>
        <v>theater</v>
      </c>
      <c r="T3964" s="3" t="str">
        <f t="shared" si="371"/>
        <v>plays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42325.987465277773</v>
      </c>
      <c r="K3965">
        <v>1445226117</v>
      </c>
      <c r="L3965" s="9">
        <f t="shared" si="36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12">
        <f t="shared" si="368"/>
        <v>0</v>
      </c>
      <c r="R3965">
        <f t="shared" si="369"/>
        <v>22.5</v>
      </c>
      <c r="S3965" t="str">
        <f t="shared" si="370"/>
        <v>theater</v>
      </c>
      <c r="T3965" s="3" t="str">
        <f t="shared" si="371"/>
        <v>plays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42113.47206018518</v>
      </c>
      <c r="K3966">
        <v>1424279986</v>
      </c>
      <c r="L3966" s="9">
        <f t="shared" si="36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12">
        <f t="shared" si="368"/>
        <v>6</v>
      </c>
      <c r="R3966">
        <f t="shared" si="369"/>
        <v>63</v>
      </c>
      <c r="S3966" t="str">
        <f t="shared" si="370"/>
        <v>theater</v>
      </c>
      <c r="T3966" s="3" t="str">
        <f t="shared" si="371"/>
        <v>plays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42473.985879629625</v>
      </c>
      <c r="K3967">
        <v>1455428380</v>
      </c>
      <c r="L3967" s="9">
        <f t="shared" si="36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12">
        <f t="shared" si="368"/>
        <v>14</v>
      </c>
      <c r="R3967">
        <f t="shared" si="369"/>
        <v>205.5</v>
      </c>
      <c r="S3967" t="str">
        <f t="shared" si="370"/>
        <v>theater</v>
      </c>
      <c r="T3967" s="3" t="str">
        <f t="shared" si="371"/>
        <v>plays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41843.915972222218</v>
      </c>
      <c r="K3968">
        <v>1402506278</v>
      </c>
      <c r="L3968" s="9">
        <f t="shared" si="36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12">
        <f t="shared" si="368"/>
        <v>1</v>
      </c>
      <c r="R3968">
        <f t="shared" si="369"/>
        <v>165</v>
      </c>
      <c r="S3968" t="str">
        <f t="shared" si="370"/>
        <v>theater</v>
      </c>
      <c r="T3968" s="3" t="str">
        <f t="shared" si="371"/>
        <v>plays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42800.082256944443</v>
      </c>
      <c r="K3969">
        <v>1486191507</v>
      </c>
      <c r="L3969" s="9">
        <f t="shared" si="36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12">
        <f t="shared" si="368"/>
        <v>24</v>
      </c>
      <c r="R3969">
        <f t="shared" si="369"/>
        <v>227.5</v>
      </c>
      <c r="S3969" t="str">
        <f t="shared" si="370"/>
        <v>theater</v>
      </c>
      <c r="T3969" s="3" t="str">
        <f t="shared" si="371"/>
        <v>plays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42512.60732638889</v>
      </c>
      <c r="K3970">
        <v>1458761673</v>
      </c>
      <c r="L3970" s="9">
        <f t="shared" si="36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12">
        <f t="shared" si="368"/>
        <v>11</v>
      </c>
      <c r="R3970">
        <f t="shared" si="369"/>
        <v>468.5</v>
      </c>
      <c r="S3970" t="str">
        <f t="shared" si="370"/>
        <v>theater</v>
      </c>
      <c r="T3970" s="3" t="str">
        <f t="shared" si="371"/>
        <v>plays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(I3971/86400)+25569+(-5/24)</f>
        <v>42610.954861111109</v>
      </c>
      <c r="K3971">
        <v>1471638646</v>
      </c>
      <c r="L3971" s="9">
        <f t="shared" ref="L3971:L4034" si="373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12">
        <f t="shared" ref="Q3971:Q4034" si="374">ROUND(E3971/D3971*100,0)</f>
        <v>7</v>
      </c>
      <c r="R3971">
        <f t="shared" ref="R3971:R4034" si="375">AVERAGE(E3970:E3971)</f>
        <v>369</v>
      </c>
      <c r="S3971" t="str">
        <f t="shared" ref="S3971:S4034" si="376">LEFT(P3971,FIND("/",P3971)-1)</f>
        <v>theater</v>
      </c>
      <c r="T3971" s="3" t="str">
        <f t="shared" ref="T3971:T4034" si="377">RIGHT(P3971,LEN(P3971)-FIND("/",P3971))</f>
        <v>plays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42477.655219907407</v>
      </c>
      <c r="K3972">
        <v>1458333811</v>
      </c>
      <c r="L3972" s="9">
        <f t="shared" si="373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12">
        <f t="shared" si="374"/>
        <v>0</v>
      </c>
      <c r="R3972">
        <f t="shared" si="375"/>
        <v>111</v>
      </c>
      <c r="S3972" t="str">
        <f t="shared" si="376"/>
        <v>theater</v>
      </c>
      <c r="T3972" s="3" t="str">
        <f t="shared" si="377"/>
        <v>plays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41841.327847222223</v>
      </c>
      <c r="K3973">
        <v>1403355126</v>
      </c>
      <c r="L3973" s="9">
        <f t="shared" si="37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12">
        <f t="shared" si="374"/>
        <v>1</v>
      </c>
      <c r="R3973">
        <f t="shared" si="375"/>
        <v>73.5</v>
      </c>
      <c r="S3973" t="str">
        <f t="shared" si="376"/>
        <v>theater</v>
      </c>
      <c r="T3973" s="3" t="str">
        <f t="shared" si="377"/>
        <v>plays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42040.859189814808</v>
      </c>
      <c r="K3974">
        <v>1418002634</v>
      </c>
      <c r="L3974" s="9">
        <f t="shared" si="37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12">
        <f t="shared" si="374"/>
        <v>21</v>
      </c>
      <c r="R3974">
        <f t="shared" si="375"/>
        <v>173.5</v>
      </c>
      <c r="S3974" t="str">
        <f t="shared" si="376"/>
        <v>theater</v>
      </c>
      <c r="T3974" s="3" t="str">
        <f t="shared" si="377"/>
        <v>plays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42498.958333333336</v>
      </c>
      <c r="K3975">
        <v>1460219110</v>
      </c>
      <c r="L3975" s="9">
        <f t="shared" si="37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12">
        <f t="shared" si="374"/>
        <v>78</v>
      </c>
      <c r="R3975">
        <f t="shared" si="375"/>
        <v>2058</v>
      </c>
      <c r="S3975" t="str">
        <f t="shared" si="376"/>
        <v>theater</v>
      </c>
      <c r="T3975" s="3" t="str">
        <f t="shared" si="377"/>
        <v>plays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42523.338518518511</v>
      </c>
      <c r="K3976">
        <v>1462280848</v>
      </c>
      <c r="L3976" s="9">
        <f t="shared" si="37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12">
        <f t="shared" si="374"/>
        <v>32</v>
      </c>
      <c r="R3976">
        <f t="shared" si="375"/>
        <v>2112.5</v>
      </c>
      <c r="S3976" t="str">
        <f t="shared" si="376"/>
        <v>theater</v>
      </c>
      <c r="T3976" s="3" t="str">
        <f t="shared" si="377"/>
        <v>plays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42564.658541666664</v>
      </c>
      <c r="K3977">
        <v>1465850898</v>
      </c>
      <c r="L3977" s="9">
        <f t="shared" si="37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12">
        <f t="shared" si="374"/>
        <v>0</v>
      </c>
      <c r="R3977">
        <f t="shared" si="375"/>
        <v>160</v>
      </c>
      <c r="S3977" t="str">
        <f t="shared" si="376"/>
        <v>theater</v>
      </c>
      <c r="T3977" s="3" t="str">
        <f t="shared" si="377"/>
        <v>plays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41852.083333333328</v>
      </c>
      <c r="K3978">
        <v>1405024561</v>
      </c>
      <c r="L3978" s="9">
        <f t="shared" si="37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12">
        <f t="shared" si="374"/>
        <v>48</v>
      </c>
      <c r="R3978">
        <f t="shared" si="375"/>
        <v>310</v>
      </c>
      <c r="S3978" t="str">
        <f t="shared" si="376"/>
        <v>theater</v>
      </c>
      <c r="T3978" s="3" t="str">
        <f t="shared" si="377"/>
        <v>plays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42573.580231481479</v>
      </c>
      <c r="K3979">
        <v>1466621732</v>
      </c>
      <c r="L3979" s="9">
        <f t="shared" si="37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12">
        <f t="shared" si="374"/>
        <v>1</v>
      </c>
      <c r="R3979">
        <f t="shared" si="375"/>
        <v>962.5</v>
      </c>
      <c r="S3979" t="str">
        <f t="shared" si="376"/>
        <v>theater</v>
      </c>
      <c r="T3979" s="3" t="str">
        <f t="shared" si="377"/>
        <v>plays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42035.434641203705</v>
      </c>
      <c r="K3980">
        <v>1417533953</v>
      </c>
      <c r="L3980" s="9">
        <f t="shared" si="37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12">
        <f t="shared" si="374"/>
        <v>11</v>
      </c>
      <c r="R3980">
        <f t="shared" si="375"/>
        <v>759.5</v>
      </c>
      <c r="S3980" t="str">
        <f t="shared" si="376"/>
        <v>theater</v>
      </c>
      <c r="T3980" s="3" t="str">
        <f t="shared" si="377"/>
        <v>plays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42092.624999999993</v>
      </c>
      <c r="K3981">
        <v>1425678057</v>
      </c>
      <c r="L3981" s="9">
        <f t="shared" si="37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12">
        <f t="shared" si="374"/>
        <v>2</v>
      </c>
      <c r="R3981">
        <f t="shared" si="375"/>
        <v>162</v>
      </c>
      <c r="S3981" t="str">
        <f t="shared" si="376"/>
        <v>theater</v>
      </c>
      <c r="T3981" s="3" t="str">
        <f t="shared" si="377"/>
        <v>plays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41825.390590277777</v>
      </c>
      <c r="K3982">
        <v>1401978147</v>
      </c>
      <c r="L3982" s="9">
        <f t="shared" si="37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12">
        <f t="shared" si="374"/>
        <v>18</v>
      </c>
      <c r="R3982">
        <f t="shared" si="375"/>
        <v>280</v>
      </c>
      <c r="S3982" t="str">
        <f t="shared" si="376"/>
        <v>theater</v>
      </c>
      <c r="T3982" s="3" t="str">
        <f t="shared" si="377"/>
        <v>plays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42567.971631944441</v>
      </c>
      <c r="K3983">
        <v>1463545149</v>
      </c>
      <c r="L3983" s="9">
        <f t="shared" si="37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12">
        <f t="shared" si="374"/>
        <v>4</v>
      </c>
      <c r="R3983">
        <f t="shared" si="375"/>
        <v>837.5</v>
      </c>
      <c r="S3983" t="str">
        <f t="shared" si="376"/>
        <v>theater</v>
      </c>
      <c r="T3983" s="3" t="str">
        <f t="shared" si="377"/>
        <v>plays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42192.601620370369</v>
      </c>
      <c r="K3984">
        <v>1431113180</v>
      </c>
      <c r="L3984" s="9">
        <f t="shared" si="37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12">
        <f t="shared" si="374"/>
        <v>20</v>
      </c>
      <c r="R3984">
        <f t="shared" si="375"/>
        <v>697.5</v>
      </c>
      <c r="S3984" t="str">
        <f t="shared" si="376"/>
        <v>theater</v>
      </c>
      <c r="T3984" s="3" t="str">
        <f t="shared" si="377"/>
        <v>plays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41779.082638888889</v>
      </c>
      <c r="K3985">
        <v>1397854356</v>
      </c>
      <c r="L3985" s="9">
        <f t="shared" si="37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12">
        <f t="shared" si="374"/>
        <v>35</v>
      </c>
      <c r="R3985">
        <f t="shared" si="375"/>
        <v>2023.5</v>
      </c>
      <c r="S3985" t="str">
        <f t="shared" si="376"/>
        <v>theater</v>
      </c>
      <c r="T3985" s="3" t="str">
        <f t="shared" si="377"/>
        <v>plays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41950.791666666664</v>
      </c>
      <c r="K3986">
        <v>1412809644</v>
      </c>
      <c r="L3986" s="9">
        <f t="shared" si="373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12">
        <f t="shared" si="374"/>
        <v>6</v>
      </c>
      <c r="R3986">
        <f t="shared" si="375"/>
        <v>1986</v>
      </c>
      <c r="S3986" t="str">
        <f t="shared" si="376"/>
        <v>theater</v>
      </c>
      <c r="T3986" s="3" t="str">
        <f t="shared" si="377"/>
        <v>plays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42420.670138888883</v>
      </c>
      <c r="K3987">
        <v>1454173120</v>
      </c>
      <c r="L3987" s="9">
        <f t="shared" si="37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12">
        <f t="shared" si="374"/>
        <v>32</v>
      </c>
      <c r="R3987">
        <f t="shared" si="375"/>
        <v>368</v>
      </c>
      <c r="S3987" t="str">
        <f t="shared" si="376"/>
        <v>theater</v>
      </c>
      <c r="T3987" s="3" t="str">
        <f t="shared" si="377"/>
        <v>plays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42496.336111111108</v>
      </c>
      <c r="K3988">
        <v>1460034594</v>
      </c>
      <c r="L3988" s="9">
        <f t="shared" si="37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12">
        <f t="shared" si="374"/>
        <v>10</v>
      </c>
      <c r="R3988">
        <f t="shared" si="375"/>
        <v>564.5</v>
      </c>
      <c r="S3988" t="str">
        <f t="shared" si="376"/>
        <v>theater</v>
      </c>
      <c r="T3988" s="3" t="str">
        <f t="shared" si="377"/>
        <v>plays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41775.716319444444</v>
      </c>
      <c r="K3989">
        <v>1399414290</v>
      </c>
      <c r="L3989" s="9">
        <f t="shared" si="37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12">
        <f t="shared" si="374"/>
        <v>38</v>
      </c>
      <c r="R3989">
        <f t="shared" si="375"/>
        <v>319.5</v>
      </c>
      <c r="S3989" t="str">
        <f t="shared" si="376"/>
        <v>theater</v>
      </c>
      <c r="T3989" s="3" t="str">
        <f t="shared" si="377"/>
        <v>plays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42244.872835648144</v>
      </c>
      <c r="K3990">
        <v>1439517413</v>
      </c>
      <c r="L3990" s="9">
        <f t="shared" si="37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12">
        <f t="shared" si="374"/>
        <v>2</v>
      </c>
      <c r="R3990">
        <f t="shared" si="375"/>
        <v>91.5</v>
      </c>
      <c r="S3990" t="str">
        <f t="shared" si="376"/>
        <v>theater</v>
      </c>
      <c r="T3990" s="3" t="str">
        <f t="shared" si="377"/>
        <v>plays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42316.583113425928</v>
      </c>
      <c r="K3991">
        <v>1444413581</v>
      </c>
      <c r="L3991" s="9">
        <f t="shared" si="37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12">
        <f t="shared" si="374"/>
        <v>0</v>
      </c>
      <c r="R3991">
        <f t="shared" si="375"/>
        <v>16</v>
      </c>
      <c r="S3991" t="str">
        <f t="shared" si="376"/>
        <v>theater</v>
      </c>
      <c r="T3991" s="3" t="str">
        <f t="shared" si="377"/>
        <v>plays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42431.464039351849</v>
      </c>
      <c r="K3992">
        <v>1454342893</v>
      </c>
      <c r="L3992" s="9">
        <f t="shared" si="37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12">
        <f t="shared" si="374"/>
        <v>4</v>
      </c>
      <c r="R3992">
        <f t="shared" si="375"/>
        <v>34.5</v>
      </c>
      <c r="S3992" t="str">
        <f t="shared" si="376"/>
        <v>theater</v>
      </c>
      <c r="T3992" s="3" t="str">
        <f t="shared" si="377"/>
        <v>plays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42155.436134259253</v>
      </c>
      <c r="K3993">
        <v>1430494082</v>
      </c>
      <c r="L3993" s="9">
        <f t="shared" si="37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12">
        <f t="shared" si="374"/>
        <v>20</v>
      </c>
      <c r="R3993">
        <f t="shared" si="375"/>
        <v>84.5</v>
      </c>
      <c r="S3993" t="str">
        <f t="shared" si="376"/>
        <v>theater</v>
      </c>
      <c r="T3993" s="3" t="str">
        <f t="shared" si="377"/>
        <v>plays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42349.773831018516</v>
      </c>
      <c r="K3994">
        <v>1444689259</v>
      </c>
      <c r="L3994" s="9">
        <f t="shared" si="37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12">
        <f t="shared" si="374"/>
        <v>5</v>
      </c>
      <c r="R3994">
        <f t="shared" si="375"/>
        <v>320.5</v>
      </c>
      <c r="S3994" t="str">
        <f t="shared" si="376"/>
        <v>theater</v>
      </c>
      <c r="T3994" s="3" t="str">
        <f t="shared" si="377"/>
        <v>plays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42137.656388888885</v>
      </c>
      <c r="K3995">
        <v>1428957912</v>
      </c>
      <c r="L3995" s="9">
        <f t="shared" si="37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12">
        <f t="shared" si="374"/>
        <v>0</v>
      </c>
      <c r="R3995">
        <f t="shared" si="375"/>
        <v>272</v>
      </c>
      <c r="S3995" t="str">
        <f t="shared" si="376"/>
        <v>theater</v>
      </c>
      <c r="T3995" s="3" t="str">
        <f t="shared" si="377"/>
        <v>plays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41839.181597222218</v>
      </c>
      <c r="K3996">
        <v>1403169690</v>
      </c>
      <c r="L3996" s="9">
        <f t="shared" si="37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12">
        <f t="shared" si="374"/>
        <v>0</v>
      </c>
      <c r="R3996">
        <f t="shared" si="375"/>
        <v>4</v>
      </c>
      <c r="S3996" t="str">
        <f t="shared" si="376"/>
        <v>theater</v>
      </c>
      <c r="T3996" s="3" t="str">
        <f t="shared" si="377"/>
        <v>plays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42049.268749999996</v>
      </c>
      <c r="K3997">
        <v>1421339077</v>
      </c>
      <c r="L3997" s="9">
        <f t="shared" si="37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12">
        <f t="shared" si="374"/>
        <v>35</v>
      </c>
      <c r="R3997">
        <f t="shared" si="375"/>
        <v>37.5</v>
      </c>
      <c r="S3997" t="str">
        <f t="shared" si="376"/>
        <v>theater</v>
      </c>
      <c r="T3997" s="3" t="str">
        <f t="shared" si="377"/>
        <v>plays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41963.461111111108</v>
      </c>
      <c r="K3998">
        <v>1415341464</v>
      </c>
      <c r="L3998" s="9">
        <f t="shared" si="373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12">
        <f t="shared" si="374"/>
        <v>17</v>
      </c>
      <c r="R3998">
        <f t="shared" si="375"/>
        <v>283.5</v>
      </c>
      <c r="S3998" t="str">
        <f t="shared" si="376"/>
        <v>theater</v>
      </c>
      <c r="T3998" s="3" t="str">
        <f t="shared" si="377"/>
        <v>plays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42099.141446759262</v>
      </c>
      <c r="K3999">
        <v>1425633821</v>
      </c>
      <c r="L3999" s="9">
        <f t="shared" si="37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12">
        <f t="shared" si="374"/>
        <v>0</v>
      </c>
      <c r="R3999">
        <f t="shared" si="375"/>
        <v>248.5</v>
      </c>
      <c r="S3999" t="str">
        <f t="shared" si="376"/>
        <v>theater</v>
      </c>
      <c r="T3999" s="3" t="str">
        <f t="shared" si="377"/>
        <v>plays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42091.713263888887</v>
      </c>
      <c r="K4000">
        <v>1424992026</v>
      </c>
      <c r="L4000" s="9">
        <f t="shared" si="37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12">
        <f t="shared" si="374"/>
        <v>57</v>
      </c>
      <c r="R4000">
        <f t="shared" si="375"/>
        <v>357.5</v>
      </c>
      <c r="S4000" t="str">
        <f t="shared" si="376"/>
        <v>theater</v>
      </c>
      <c r="T4000" s="3" t="str">
        <f t="shared" si="377"/>
        <v>plays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41882.619317129625</v>
      </c>
      <c r="K4001">
        <v>1406058798</v>
      </c>
      <c r="L4001" s="9">
        <f t="shared" si="37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12">
        <f t="shared" si="374"/>
        <v>17</v>
      </c>
      <c r="R4001">
        <f t="shared" si="375"/>
        <v>935.5</v>
      </c>
      <c r="S4001" t="str">
        <f t="shared" si="376"/>
        <v>theater</v>
      </c>
      <c r="T4001" s="3" t="str">
        <f t="shared" si="377"/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42497.39534722222</v>
      </c>
      <c r="K4002">
        <v>1457450958</v>
      </c>
      <c r="L4002" s="9">
        <f t="shared" si="37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12">
        <f t="shared" si="374"/>
        <v>0</v>
      </c>
      <c r="R4002">
        <f t="shared" si="375"/>
        <v>583</v>
      </c>
      <c r="S4002" t="str">
        <f t="shared" si="376"/>
        <v>theater</v>
      </c>
      <c r="T4002" s="3" t="str">
        <f t="shared" si="377"/>
        <v>plays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42795.583333333336</v>
      </c>
      <c r="K4003">
        <v>1486681708</v>
      </c>
      <c r="L4003" s="9">
        <f t="shared" si="37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12">
        <f t="shared" si="374"/>
        <v>38</v>
      </c>
      <c r="R4003">
        <f t="shared" si="375"/>
        <v>231.5</v>
      </c>
      <c r="S4003" t="str">
        <f t="shared" si="376"/>
        <v>theater</v>
      </c>
      <c r="T4003" s="3" t="str">
        <f t="shared" si="377"/>
        <v>plays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41908.835196759253</v>
      </c>
      <c r="K4004">
        <v>1409187761</v>
      </c>
      <c r="L4004" s="9">
        <f t="shared" si="37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12">
        <f t="shared" si="374"/>
        <v>2</v>
      </c>
      <c r="R4004">
        <f t="shared" si="375"/>
        <v>238</v>
      </c>
      <c r="S4004" t="str">
        <f t="shared" si="376"/>
        <v>theater</v>
      </c>
      <c r="T4004" s="3" t="str">
        <f t="shared" si="377"/>
        <v>plays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42050.379016203697</v>
      </c>
      <c r="K4005">
        <v>1421417147</v>
      </c>
      <c r="L4005" s="9">
        <f t="shared" si="37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12">
        <f t="shared" si="374"/>
        <v>10</v>
      </c>
      <c r="R4005">
        <f t="shared" si="375"/>
        <v>112</v>
      </c>
      <c r="S4005" t="str">
        <f t="shared" si="376"/>
        <v>theater</v>
      </c>
      <c r="T4005" s="3" t="str">
        <f t="shared" si="377"/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41919.954363425924</v>
      </c>
      <c r="K4006">
        <v>1410148457</v>
      </c>
      <c r="L4006" s="9">
        <f t="shared" si="37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12">
        <f t="shared" si="374"/>
        <v>0</v>
      </c>
      <c r="R4006">
        <f t="shared" si="375"/>
        <v>101</v>
      </c>
      <c r="S4006" t="str">
        <f t="shared" si="376"/>
        <v>theater</v>
      </c>
      <c r="T4006" s="3" t="str">
        <f t="shared" si="377"/>
        <v>plays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41932.599363425921</v>
      </c>
      <c r="K4007">
        <v>1408648985</v>
      </c>
      <c r="L4007" s="9">
        <f t="shared" si="37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12">
        <f t="shared" si="374"/>
        <v>1</v>
      </c>
      <c r="R4007">
        <f t="shared" si="375"/>
        <v>20.5</v>
      </c>
      <c r="S4007" t="str">
        <f t="shared" si="376"/>
        <v>theater</v>
      </c>
      <c r="T4007" s="3" t="str">
        <f t="shared" si="377"/>
        <v>plays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42416.564664351848</v>
      </c>
      <c r="K4008">
        <v>1453487587</v>
      </c>
      <c r="L4008" s="9">
        <f t="shared" si="37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12">
        <f t="shared" si="374"/>
        <v>0</v>
      </c>
      <c r="R4008">
        <f t="shared" si="375"/>
        <v>21</v>
      </c>
      <c r="S4008" t="str">
        <f t="shared" si="376"/>
        <v>theater</v>
      </c>
      <c r="T4008" s="3" t="str">
        <f t="shared" si="377"/>
        <v>plays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41877.477777777771</v>
      </c>
      <c r="K4009">
        <v>1406572381</v>
      </c>
      <c r="L4009" s="9">
        <f t="shared" si="37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12">
        <f t="shared" si="374"/>
        <v>0</v>
      </c>
      <c r="R4009">
        <f t="shared" si="375"/>
        <v>3.5</v>
      </c>
      <c r="S4009" t="str">
        <f t="shared" si="376"/>
        <v>theater</v>
      </c>
      <c r="T4009" s="3" t="str">
        <f t="shared" si="377"/>
        <v>plays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42207.755868055552</v>
      </c>
      <c r="K4010">
        <v>1435014507</v>
      </c>
      <c r="L4010" s="9">
        <f t="shared" si="37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12">
        <f t="shared" si="374"/>
        <v>6</v>
      </c>
      <c r="R4010">
        <f t="shared" si="375"/>
        <v>32.5</v>
      </c>
      <c r="S4010" t="str">
        <f t="shared" si="376"/>
        <v>theater</v>
      </c>
      <c r="T4010" s="3" t="str">
        <f t="shared" si="377"/>
        <v>plays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41891.492592592593</v>
      </c>
      <c r="K4011">
        <v>1406825360</v>
      </c>
      <c r="L4011" s="9">
        <f t="shared" si="37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12">
        <f t="shared" si="374"/>
        <v>4</v>
      </c>
      <c r="R4011">
        <f t="shared" si="375"/>
        <v>67.5</v>
      </c>
      <c r="S4011" t="str">
        <f t="shared" si="376"/>
        <v>theater</v>
      </c>
      <c r="T4011" s="3" t="str">
        <f t="shared" si="377"/>
        <v>plays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41938.562106481477</v>
      </c>
      <c r="K4012">
        <v>1412879366</v>
      </c>
      <c r="L4012" s="9">
        <f t="shared" si="37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12">
        <f t="shared" si="374"/>
        <v>24</v>
      </c>
      <c r="R4012">
        <f t="shared" si="375"/>
        <v>908.5</v>
      </c>
      <c r="S4012" t="str">
        <f t="shared" si="376"/>
        <v>theater</v>
      </c>
      <c r="T4012" s="3" t="str">
        <f t="shared" si="377"/>
        <v>plays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42032.336550925924</v>
      </c>
      <c r="K4013">
        <v>1419858278</v>
      </c>
      <c r="L4013" s="9">
        <f t="shared" si="37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12">
        <f t="shared" si="374"/>
        <v>8</v>
      </c>
      <c r="R4013">
        <f t="shared" si="375"/>
        <v>880.5</v>
      </c>
      <c r="S4013" t="str">
        <f t="shared" si="376"/>
        <v>theater</v>
      </c>
      <c r="T4013" s="3" t="str">
        <f t="shared" si="377"/>
        <v>plays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42126.336215277777</v>
      </c>
      <c r="K4014">
        <v>1427979849</v>
      </c>
      <c r="L4014" s="9">
        <f t="shared" si="37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12">
        <f t="shared" si="374"/>
        <v>0</v>
      </c>
      <c r="R4014">
        <f t="shared" si="375"/>
        <v>9.5</v>
      </c>
      <c r="S4014" t="str">
        <f t="shared" si="376"/>
        <v>theater</v>
      </c>
      <c r="T4014" s="3" t="str">
        <f t="shared" si="377"/>
        <v>plays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42051.092858796292</v>
      </c>
      <c r="K4015">
        <v>1421478823</v>
      </c>
      <c r="L4015" s="9">
        <f t="shared" si="37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12">
        <f t="shared" si="374"/>
        <v>1</v>
      </c>
      <c r="R4015">
        <f t="shared" si="375"/>
        <v>13</v>
      </c>
      <c r="S4015" t="str">
        <f t="shared" si="376"/>
        <v>theater</v>
      </c>
      <c r="T4015" s="3" t="str">
        <f t="shared" si="377"/>
        <v>plays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42434.037835648145</v>
      </c>
      <c r="K4016">
        <v>1455861269</v>
      </c>
      <c r="L4016" s="9">
        <f t="shared" si="37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12">
        <f t="shared" si="374"/>
        <v>0</v>
      </c>
      <c r="R4016">
        <f t="shared" si="375"/>
        <v>13</v>
      </c>
      <c r="S4016" t="str">
        <f t="shared" si="376"/>
        <v>theater</v>
      </c>
      <c r="T4016" s="3" t="str">
        <f t="shared" si="377"/>
        <v>plays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42204.572488425925</v>
      </c>
      <c r="K4017">
        <v>1434739463</v>
      </c>
      <c r="L4017" s="9">
        <f t="shared" si="373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12">
        <f t="shared" si="374"/>
        <v>0</v>
      </c>
      <c r="R4017">
        <f t="shared" si="375"/>
        <v>0.5</v>
      </c>
      <c r="S4017" t="str">
        <f t="shared" si="376"/>
        <v>theater</v>
      </c>
      <c r="T4017" s="3" t="str">
        <f t="shared" si="377"/>
        <v>plays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41899.664351851847</v>
      </c>
      <c r="K4018">
        <v>1408395400</v>
      </c>
      <c r="L4018" s="9">
        <f t="shared" si="37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12">
        <f t="shared" si="374"/>
        <v>14</v>
      </c>
      <c r="R4018">
        <f t="shared" si="375"/>
        <v>35.5</v>
      </c>
      <c r="S4018" t="str">
        <f t="shared" si="376"/>
        <v>theater</v>
      </c>
      <c r="T4018" s="3" t="str">
        <f t="shared" si="377"/>
        <v>plays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41886.463819444441</v>
      </c>
      <c r="K4019">
        <v>1407254874</v>
      </c>
      <c r="L4019" s="9">
        <f t="shared" si="37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12">
        <f t="shared" si="374"/>
        <v>1</v>
      </c>
      <c r="R4019">
        <f t="shared" si="375"/>
        <v>87.5</v>
      </c>
      <c r="S4019" t="str">
        <f t="shared" si="376"/>
        <v>theater</v>
      </c>
      <c r="T4019" s="3" t="str">
        <f t="shared" si="377"/>
        <v>plays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42650.702638888884</v>
      </c>
      <c r="K4020">
        <v>1473285108</v>
      </c>
      <c r="L4020" s="9">
        <f t="shared" si="37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12">
        <f t="shared" si="374"/>
        <v>9</v>
      </c>
      <c r="R4020">
        <f t="shared" si="375"/>
        <v>117.5</v>
      </c>
      <c r="S4020" t="str">
        <f t="shared" si="376"/>
        <v>theater</v>
      </c>
      <c r="T4020" s="3" t="str">
        <f t="shared" si="377"/>
        <v>plays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42475.477777777771</v>
      </c>
      <c r="K4021">
        <v>1455725596</v>
      </c>
      <c r="L4021" s="9">
        <f t="shared" si="37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12">
        <f t="shared" si="374"/>
        <v>1</v>
      </c>
      <c r="R4021">
        <f t="shared" si="375"/>
        <v>79.5</v>
      </c>
      <c r="S4021" t="str">
        <f t="shared" si="376"/>
        <v>theater</v>
      </c>
      <c r="T4021" s="3" t="str">
        <f t="shared" si="377"/>
        <v>plays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42086.940960648142</v>
      </c>
      <c r="K4022">
        <v>1424579699</v>
      </c>
      <c r="L4022" s="9">
        <f t="shared" si="37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12">
        <f t="shared" si="374"/>
        <v>17</v>
      </c>
      <c r="R4022">
        <f t="shared" si="375"/>
        <v>64.5</v>
      </c>
      <c r="S4022" t="str">
        <f t="shared" si="376"/>
        <v>theater</v>
      </c>
      <c r="T4022" s="3" t="str">
        <f t="shared" si="377"/>
        <v>plays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41938.703217592592</v>
      </c>
      <c r="K4023">
        <v>1409176358</v>
      </c>
      <c r="L4023" s="9">
        <f t="shared" si="37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12">
        <f t="shared" si="374"/>
        <v>1</v>
      </c>
      <c r="R4023">
        <f t="shared" si="375"/>
        <v>112.5</v>
      </c>
      <c r="S4023" t="str">
        <f t="shared" si="376"/>
        <v>theater</v>
      </c>
      <c r="T4023" s="3" t="str">
        <f t="shared" si="377"/>
        <v>plays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42035.912499999999</v>
      </c>
      <c r="K4024">
        <v>1418824867</v>
      </c>
      <c r="L4024" s="9">
        <f t="shared" si="373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12">
        <f t="shared" si="374"/>
        <v>70</v>
      </c>
      <c r="R4024">
        <f t="shared" si="375"/>
        <v>6323</v>
      </c>
      <c r="S4024" t="str">
        <f t="shared" si="376"/>
        <v>theater</v>
      </c>
      <c r="T4024" s="3" t="str">
        <f t="shared" si="377"/>
        <v>plays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42453.749571759261</v>
      </c>
      <c r="K4025">
        <v>1454975963</v>
      </c>
      <c r="L4025" s="9">
        <f t="shared" si="373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12">
        <f t="shared" si="374"/>
        <v>0</v>
      </c>
      <c r="R4025">
        <f t="shared" si="375"/>
        <v>6260.5</v>
      </c>
      <c r="S4025" t="str">
        <f t="shared" si="376"/>
        <v>theater</v>
      </c>
      <c r="T4025" s="3" t="str">
        <f t="shared" si="377"/>
        <v>plays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42247.461770833332</v>
      </c>
      <c r="K4026">
        <v>1438445097</v>
      </c>
      <c r="L4026" s="9">
        <f t="shared" si="37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12">
        <f t="shared" si="374"/>
        <v>1</v>
      </c>
      <c r="R4026">
        <f t="shared" si="375"/>
        <v>5</v>
      </c>
      <c r="S4026" t="str">
        <f t="shared" si="376"/>
        <v>theater</v>
      </c>
      <c r="T4026" s="3" t="str">
        <f t="shared" si="377"/>
        <v>plays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42211.029351851852</v>
      </c>
      <c r="K4027">
        <v>1432705336</v>
      </c>
      <c r="L4027" s="9">
        <f t="shared" si="37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12">
        <f t="shared" si="374"/>
        <v>5</v>
      </c>
      <c r="R4027">
        <f t="shared" si="375"/>
        <v>130</v>
      </c>
      <c r="S4027" t="str">
        <f t="shared" si="376"/>
        <v>theater</v>
      </c>
      <c r="T4027" s="3" t="str">
        <f t="shared" si="377"/>
        <v>plays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42342.488877314812</v>
      </c>
      <c r="K4028">
        <v>1444059839</v>
      </c>
      <c r="L4028" s="9">
        <f t="shared" si="37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12">
        <f t="shared" si="374"/>
        <v>0</v>
      </c>
      <c r="R4028">
        <f t="shared" si="375"/>
        <v>125</v>
      </c>
      <c r="S4028" t="str">
        <f t="shared" si="376"/>
        <v>theater</v>
      </c>
      <c r="T4028" s="3" t="str">
        <f t="shared" si="377"/>
        <v>plays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42788.833333333336</v>
      </c>
      <c r="K4029">
        <v>1486077481</v>
      </c>
      <c r="L4029" s="9">
        <f t="shared" si="37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12">
        <f t="shared" si="374"/>
        <v>7</v>
      </c>
      <c r="R4029">
        <f t="shared" si="375"/>
        <v>107.5</v>
      </c>
      <c r="S4029" t="str">
        <f t="shared" si="376"/>
        <v>theater</v>
      </c>
      <c r="T4029" s="3" t="str">
        <f t="shared" si="377"/>
        <v>plays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41795.730324074073</v>
      </c>
      <c r="K4030">
        <v>1399415500</v>
      </c>
      <c r="L4030" s="9">
        <f t="shared" si="37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12">
        <f t="shared" si="374"/>
        <v>28</v>
      </c>
      <c r="R4030">
        <f t="shared" si="375"/>
        <v>388</v>
      </c>
      <c r="S4030" t="str">
        <f t="shared" si="376"/>
        <v>theater</v>
      </c>
      <c r="T4030" s="3" t="str">
        <f t="shared" si="377"/>
        <v>plays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42351.816782407404</v>
      </c>
      <c r="K4031">
        <v>1447461370</v>
      </c>
      <c r="L4031" s="9">
        <f t="shared" si="373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12">
        <f t="shared" si="374"/>
        <v>0</v>
      </c>
      <c r="R4031">
        <f t="shared" si="375"/>
        <v>280.5</v>
      </c>
      <c r="S4031" t="str">
        <f t="shared" si="376"/>
        <v>theater</v>
      </c>
      <c r="T4031" s="3" t="str">
        <f t="shared" si="377"/>
        <v>plays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42403.575694444444</v>
      </c>
      <c r="K4032">
        <v>1452008599</v>
      </c>
      <c r="L4032" s="9">
        <f t="shared" si="37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12">
        <f t="shared" si="374"/>
        <v>16</v>
      </c>
      <c r="R4032">
        <f t="shared" si="375"/>
        <v>200</v>
      </c>
      <c r="S4032" t="str">
        <f t="shared" si="376"/>
        <v>theater</v>
      </c>
      <c r="T4032" s="3" t="str">
        <f t="shared" si="377"/>
        <v>plays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41991.418564814812</v>
      </c>
      <c r="K4033">
        <v>1414591364</v>
      </c>
      <c r="L4033" s="9">
        <f t="shared" si="37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12">
        <f t="shared" si="374"/>
        <v>0</v>
      </c>
      <c r="R4033">
        <f t="shared" si="375"/>
        <v>200</v>
      </c>
      <c r="S4033" t="str">
        <f t="shared" si="376"/>
        <v>theater</v>
      </c>
      <c r="T4033" s="3" t="str">
        <f t="shared" si="377"/>
        <v>plays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42353.642546296294</v>
      </c>
      <c r="K4034">
        <v>1445023516</v>
      </c>
      <c r="L4034" s="9">
        <f t="shared" si="37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12">
        <f t="shared" si="374"/>
        <v>7</v>
      </c>
      <c r="R4034">
        <f t="shared" si="375"/>
        <v>206.5</v>
      </c>
      <c r="S4034" t="str">
        <f t="shared" si="376"/>
        <v>theater</v>
      </c>
      <c r="T4034" s="3" t="str">
        <f t="shared" si="377"/>
        <v>plays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(I4035/86400)+25569+(-5/24)</f>
        <v>42645.166666666664</v>
      </c>
      <c r="K4035">
        <v>1472711224</v>
      </c>
      <c r="L4035" s="9">
        <f t="shared" ref="L4035:L4098" si="379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12">
        <f t="shared" ref="Q4035:Q4098" si="380">ROUND(E4035/D4035*100,0)</f>
        <v>26</v>
      </c>
      <c r="R4035">
        <f t="shared" ref="R4035:R4098" si="381">AVERAGE(E4034:E4035)</f>
        <v>3277.4949999999999</v>
      </c>
      <c r="S4035" t="str">
        <f t="shared" ref="S4035:S4098" si="382">LEFT(P4035,FIND("/",P4035)-1)</f>
        <v>theater</v>
      </c>
      <c r="T4035" s="3" t="str">
        <f t="shared" ref="T4035:T4098" si="383">RIGHT(P4035,LEN(P4035)-FIND("/",P4035))</f>
        <v>plays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42097.697337962956</v>
      </c>
      <c r="K4036">
        <v>1425509050</v>
      </c>
      <c r="L4036" s="9">
        <f t="shared" si="37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12">
        <f t="shared" si="380"/>
        <v>1</v>
      </c>
      <c r="R4036">
        <f t="shared" si="381"/>
        <v>3170.9949999999999</v>
      </c>
      <c r="S4036" t="str">
        <f t="shared" si="382"/>
        <v>theater</v>
      </c>
      <c r="T4036" s="3" t="str">
        <f t="shared" si="383"/>
        <v>plays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41933.674618055556</v>
      </c>
      <c r="K4037">
        <v>1411333887</v>
      </c>
      <c r="L4037" s="9">
        <f t="shared" si="379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12">
        <f t="shared" si="380"/>
        <v>37</v>
      </c>
      <c r="R4037">
        <f t="shared" si="381"/>
        <v>1942.5</v>
      </c>
      <c r="S4037" t="str">
        <f t="shared" si="382"/>
        <v>theater</v>
      </c>
      <c r="T4037" s="3" t="str">
        <f t="shared" si="383"/>
        <v>plays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41821.729166666664</v>
      </c>
      <c r="K4038">
        <v>1402784964</v>
      </c>
      <c r="L4038" s="9">
        <f t="shared" si="379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12">
        <f t="shared" si="380"/>
        <v>47</v>
      </c>
      <c r="R4038">
        <f t="shared" si="381"/>
        <v>3254</v>
      </c>
      <c r="S4038" t="str">
        <f t="shared" si="382"/>
        <v>theater</v>
      </c>
      <c r="T4038" s="3" t="str">
        <f t="shared" si="383"/>
        <v>plays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42514.392361111109</v>
      </c>
      <c r="K4039">
        <v>1462585315</v>
      </c>
      <c r="L4039" s="9">
        <f t="shared" si="379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12">
        <f t="shared" si="380"/>
        <v>11</v>
      </c>
      <c r="R4039">
        <f t="shared" si="381"/>
        <v>1451.5</v>
      </c>
      <c r="S4039" t="str">
        <f t="shared" si="382"/>
        <v>theater</v>
      </c>
      <c r="T4039" s="3" t="str">
        <f t="shared" si="383"/>
        <v>plays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41929.590393518512</v>
      </c>
      <c r="K4040">
        <v>1408389010</v>
      </c>
      <c r="L4040" s="9">
        <f t="shared" si="379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12">
        <f t="shared" si="380"/>
        <v>12</v>
      </c>
      <c r="R4040">
        <f t="shared" si="381"/>
        <v>190.5</v>
      </c>
      <c r="S4040" t="str">
        <f t="shared" si="382"/>
        <v>theater</v>
      </c>
      <c r="T4040" s="3" t="str">
        <f t="shared" si="383"/>
        <v>plays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42339.040972222218</v>
      </c>
      <c r="K4041">
        <v>1446048367</v>
      </c>
      <c r="L4041" s="9">
        <f t="shared" si="37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12">
        <f t="shared" si="380"/>
        <v>60</v>
      </c>
      <c r="R4041">
        <f t="shared" si="381"/>
        <v>300.5</v>
      </c>
      <c r="S4041" t="str">
        <f t="shared" si="382"/>
        <v>theater</v>
      </c>
      <c r="T4041" s="3" t="str">
        <f t="shared" si="383"/>
        <v>plays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42202.916666666664</v>
      </c>
      <c r="K4042">
        <v>1432100004</v>
      </c>
      <c r="L4042" s="9">
        <f t="shared" si="37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12">
        <f t="shared" si="380"/>
        <v>31</v>
      </c>
      <c r="R4042">
        <f t="shared" si="381"/>
        <v>1400</v>
      </c>
      <c r="S4042" t="str">
        <f t="shared" si="382"/>
        <v>theater</v>
      </c>
      <c r="T4042" s="3" t="str">
        <f t="shared" si="383"/>
        <v>plays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42619.265671296293</v>
      </c>
      <c r="K4043">
        <v>1467976954</v>
      </c>
      <c r="L4043" s="9">
        <f t="shared" si="37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12">
        <f t="shared" si="380"/>
        <v>0</v>
      </c>
      <c r="R4043">
        <f t="shared" si="381"/>
        <v>1260.5</v>
      </c>
      <c r="S4043" t="str">
        <f t="shared" si="382"/>
        <v>theater</v>
      </c>
      <c r="T4043" s="3" t="str">
        <f t="shared" si="383"/>
        <v>plays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42024.594444444439</v>
      </c>
      <c r="K4044">
        <v>1419213664</v>
      </c>
      <c r="L4044" s="9">
        <f t="shared" si="37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12">
        <f t="shared" si="380"/>
        <v>0</v>
      </c>
      <c r="R4044">
        <f t="shared" si="381"/>
        <v>21</v>
      </c>
      <c r="S4044" t="str">
        <f t="shared" si="382"/>
        <v>theater</v>
      </c>
      <c r="T4044" s="3" t="str">
        <f t="shared" si="383"/>
        <v>plays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41963.749131944445</v>
      </c>
      <c r="K4045">
        <v>1415228325</v>
      </c>
      <c r="L4045" s="9">
        <f t="shared" si="37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12">
        <f t="shared" si="380"/>
        <v>0</v>
      </c>
      <c r="R4045">
        <f t="shared" si="381"/>
        <v>10.5</v>
      </c>
      <c r="S4045" t="str">
        <f t="shared" si="382"/>
        <v>theater</v>
      </c>
      <c r="T4045" s="3" t="str">
        <f t="shared" si="383"/>
        <v>plays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42103.999999999993</v>
      </c>
      <c r="K4046">
        <v>1426050982</v>
      </c>
      <c r="L4046" s="9">
        <f t="shared" si="37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12">
        <f t="shared" si="380"/>
        <v>38</v>
      </c>
      <c r="R4046">
        <f t="shared" si="381"/>
        <v>112.5</v>
      </c>
      <c r="S4046" t="str">
        <f t="shared" si="382"/>
        <v>theater</v>
      </c>
      <c r="T4046" s="3" t="str">
        <f t="shared" si="383"/>
        <v>plays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41871.992928240739</v>
      </c>
      <c r="K4047">
        <v>1406004589</v>
      </c>
      <c r="L4047" s="9">
        <f t="shared" si="37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12">
        <f t="shared" si="380"/>
        <v>0</v>
      </c>
      <c r="R4047">
        <f t="shared" si="381"/>
        <v>113</v>
      </c>
      <c r="S4047" t="str">
        <f t="shared" si="382"/>
        <v>theater</v>
      </c>
      <c r="T4047" s="3" t="str">
        <f t="shared" si="383"/>
        <v>plays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41934.442245370366</v>
      </c>
      <c r="K4048">
        <v>1411400210</v>
      </c>
      <c r="L4048" s="9">
        <f t="shared" si="37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12">
        <f t="shared" si="380"/>
        <v>8</v>
      </c>
      <c r="R4048">
        <f t="shared" si="381"/>
        <v>230.5</v>
      </c>
      <c r="S4048" t="str">
        <f t="shared" si="382"/>
        <v>theater</v>
      </c>
      <c r="T4048" s="3" t="str">
        <f t="shared" si="383"/>
        <v>plays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42014.833333333336</v>
      </c>
      <c r="K4049">
        <v>1418862743</v>
      </c>
      <c r="L4049" s="9">
        <f t="shared" si="37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12">
        <f t="shared" si="380"/>
        <v>2</v>
      </c>
      <c r="R4049">
        <f t="shared" si="381"/>
        <v>285</v>
      </c>
      <c r="S4049" t="str">
        <f t="shared" si="382"/>
        <v>theater</v>
      </c>
      <c r="T4049" s="3" t="str">
        <f t="shared" si="383"/>
        <v>plays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42471.259108796294</v>
      </c>
      <c r="K4050">
        <v>1457352787</v>
      </c>
      <c r="L4050" s="9">
        <f t="shared" si="37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12">
        <f t="shared" si="380"/>
        <v>18</v>
      </c>
      <c r="R4050">
        <f t="shared" si="381"/>
        <v>1555.5</v>
      </c>
      <c r="S4050" t="str">
        <f t="shared" si="382"/>
        <v>theater</v>
      </c>
      <c r="T4050" s="3" t="str">
        <f t="shared" si="383"/>
        <v>plays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42199.750173611108</v>
      </c>
      <c r="K4051">
        <v>1434322815</v>
      </c>
      <c r="L4051" s="9">
        <f t="shared" si="37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12">
        <f t="shared" si="380"/>
        <v>0</v>
      </c>
      <c r="R4051">
        <f t="shared" si="381"/>
        <v>1508.5</v>
      </c>
      <c r="S4051" t="str">
        <f t="shared" si="382"/>
        <v>theater</v>
      </c>
      <c r="T4051" s="3" t="str">
        <f t="shared" si="383"/>
        <v>plays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41935.428136574068</v>
      </c>
      <c r="K4052">
        <v>1411485391</v>
      </c>
      <c r="L4052" s="9">
        <f t="shared" si="37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12">
        <f t="shared" si="380"/>
        <v>0</v>
      </c>
      <c r="R4052">
        <f t="shared" si="381"/>
        <v>8.5</v>
      </c>
      <c r="S4052" t="str">
        <f t="shared" si="382"/>
        <v>theater</v>
      </c>
      <c r="T4052" s="3" t="str">
        <f t="shared" si="383"/>
        <v>plays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41768.078472222223</v>
      </c>
      <c r="K4053">
        <v>1399058797</v>
      </c>
      <c r="L4053" s="9">
        <f t="shared" si="379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12">
        <f t="shared" si="380"/>
        <v>0</v>
      </c>
      <c r="R4053">
        <f t="shared" si="381"/>
        <v>0.5</v>
      </c>
      <c r="S4053" t="str">
        <f t="shared" si="382"/>
        <v>theater</v>
      </c>
      <c r="T4053" s="3" t="str">
        <f t="shared" si="383"/>
        <v>plays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41925.670324074068</v>
      </c>
      <c r="K4054">
        <v>1408050316</v>
      </c>
      <c r="L4054" s="9">
        <f t="shared" si="37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12">
        <f t="shared" si="380"/>
        <v>38</v>
      </c>
      <c r="R4054">
        <f t="shared" si="381"/>
        <v>563</v>
      </c>
      <c r="S4054" t="str">
        <f t="shared" si="382"/>
        <v>theater</v>
      </c>
      <c r="T4054" s="3" t="str">
        <f t="shared" si="383"/>
        <v>plays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41958.624999999993</v>
      </c>
      <c r="K4055">
        <v>1413477228</v>
      </c>
      <c r="L4055" s="9">
        <f t="shared" si="37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12">
        <f t="shared" si="380"/>
        <v>22</v>
      </c>
      <c r="R4055">
        <f t="shared" si="381"/>
        <v>618</v>
      </c>
      <c r="S4055" t="str">
        <f t="shared" si="382"/>
        <v>theater</v>
      </c>
      <c r="T4055" s="3" t="str">
        <f t="shared" si="383"/>
        <v>plays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42643.958333333336</v>
      </c>
      <c r="K4056">
        <v>1472674285</v>
      </c>
      <c r="L4056" s="9">
        <f t="shared" si="37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12">
        <f t="shared" si="380"/>
        <v>0</v>
      </c>
      <c r="R4056">
        <f t="shared" si="381"/>
        <v>55</v>
      </c>
      <c r="S4056" t="str">
        <f t="shared" si="382"/>
        <v>theater</v>
      </c>
      <c r="T4056" s="3" t="str">
        <f t="shared" si="383"/>
        <v>plays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41809.44017361111</v>
      </c>
      <c r="K4057">
        <v>1400600031</v>
      </c>
      <c r="L4057" s="9">
        <f t="shared" si="37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12">
        <f t="shared" si="380"/>
        <v>18</v>
      </c>
      <c r="R4057">
        <f t="shared" si="381"/>
        <v>440.5</v>
      </c>
      <c r="S4057" t="str">
        <f t="shared" si="382"/>
        <v>theater</v>
      </c>
      <c r="T4057" s="3" t="str">
        <f t="shared" si="383"/>
        <v>plays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42554.624305555553</v>
      </c>
      <c r="K4058">
        <v>1465856639</v>
      </c>
      <c r="L4058" s="9">
        <f t="shared" si="379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12">
        <f t="shared" si="380"/>
        <v>53</v>
      </c>
      <c r="R4058">
        <f t="shared" si="381"/>
        <v>838</v>
      </c>
      <c r="S4058" t="str">
        <f t="shared" si="382"/>
        <v>theater</v>
      </c>
      <c r="T4058" s="3" t="str">
        <f t="shared" si="383"/>
        <v>plays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42333.749999999993</v>
      </c>
      <c r="K4059">
        <v>1446506080</v>
      </c>
      <c r="L4059" s="9">
        <f t="shared" si="37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12">
        <f t="shared" si="380"/>
        <v>22</v>
      </c>
      <c r="R4059">
        <f t="shared" si="381"/>
        <v>785</v>
      </c>
      <c r="S4059" t="str">
        <f t="shared" si="382"/>
        <v>theater</v>
      </c>
      <c r="T4059" s="3" t="str">
        <f t="shared" si="383"/>
        <v>plays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42460.957638888889</v>
      </c>
      <c r="K4060">
        <v>1458178044</v>
      </c>
      <c r="L4060" s="9">
        <f t="shared" si="37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12">
        <f t="shared" si="380"/>
        <v>3</v>
      </c>
      <c r="R4060">
        <f t="shared" si="381"/>
        <v>435</v>
      </c>
      <c r="S4060" t="str">
        <f t="shared" si="382"/>
        <v>theater</v>
      </c>
      <c r="T4060" s="3" t="str">
        <f t="shared" si="383"/>
        <v>plays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41897.916666666664</v>
      </c>
      <c r="K4061">
        <v>1408116152</v>
      </c>
      <c r="L4061" s="9">
        <f t="shared" si="37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12">
        <f t="shared" si="380"/>
        <v>3</v>
      </c>
      <c r="R4061">
        <f t="shared" si="381"/>
        <v>172.5</v>
      </c>
      <c r="S4061" t="str">
        <f t="shared" si="382"/>
        <v>theater</v>
      </c>
      <c r="T4061" s="3" t="str">
        <f t="shared" si="383"/>
        <v>plays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41813.458333333328</v>
      </c>
      <c r="K4062">
        <v>1400604056</v>
      </c>
      <c r="L4062" s="9">
        <f t="shared" si="37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12">
        <f t="shared" si="380"/>
        <v>3</v>
      </c>
      <c r="R4062">
        <f t="shared" si="381"/>
        <v>267.5</v>
      </c>
      <c r="S4062" t="str">
        <f t="shared" si="382"/>
        <v>theater</v>
      </c>
      <c r="T4062" s="3" t="str">
        <f t="shared" si="383"/>
        <v>plays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42480.891469907401</v>
      </c>
      <c r="K4063">
        <v>1456025023</v>
      </c>
      <c r="L4063" s="9">
        <f t="shared" si="37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12">
        <f t="shared" si="380"/>
        <v>0</v>
      </c>
      <c r="R4063">
        <f t="shared" si="381"/>
        <v>142.5</v>
      </c>
      <c r="S4063" t="str">
        <f t="shared" si="382"/>
        <v>theater</v>
      </c>
      <c r="T4063" s="3" t="str">
        <f t="shared" si="383"/>
        <v>plays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42553.530879629623</v>
      </c>
      <c r="K4064">
        <v>1464889468</v>
      </c>
      <c r="L4064" s="9">
        <f t="shared" si="37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12">
        <f t="shared" si="380"/>
        <v>2</v>
      </c>
      <c r="R4064">
        <f t="shared" si="381"/>
        <v>245</v>
      </c>
      <c r="S4064" t="str">
        <f t="shared" si="382"/>
        <v>theater</v>
      </c>
      <c r="T4064" s="3" t="str">
        <f t="shared" si="383"/>
        <v>plays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41817.473194444443</v>
      </c>
      <c r="K4065">
        <v>1401294084</v>
      </c>
      <c r="L4065" s="9">
        <f t="shared" si="37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12">
        <f t="shared" si="380"/>
        <v>1</v>
      </c>
      <c r="R4065">
        <f t="shared" si="381"/>
        <v>312.5</v>
      </c>
      <c r="S4065" t="str">
        <f t="shared" si="382"/>
        <v>theater</v>
      </c>
      <c r="T4065" s="3" t="str">
        <f t="shared" si="383"/>
        <v>plays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42123.379930555551</v>
      </c>
      <c r="K4066">
        <v>1427724426</v>
      </c>
      <c r="L4066" s="9">
        <f t="shared" si="37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12">
        <f t="shared" si="380"/>
        <v>19</v>
      </c>
      <c r="R4066">
        <f t="shared" si="381"/>
        <v>260</v>
      </c>
      <c r="S4066" t="str">
        <f t="shared" si="382"/>
        <v>theater</v>
      </c>
      <c r="T4066" s="3" t="str">
        <f t="shared" si="383"/>
        <v>plays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41863.74318287037</v>
      </c>
      <c r="K4067">
        <v>1405291811</v>
      </c>
      <c r="L4067" s="9">
        <f t="shared" si="37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12">
        <f t="shared" si="380"/>
        <v>1</v>
      </c>
      <c r="R4067">
        <f t="shared" si="381"/>
        <v>206</v>
      </c>
      <c r="S4067" t="str">
        <f t="shared" si="382"/>
        <v>theater</v>
      </c>
      <c r="T4067" s="3" t="str">
        <f t="shared" si="383"/>
        <v>plays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42508.830879629626</v>
      </c>
      <c r="K4068">
        <v>1461027388</v>
      </c>
      <c r="L4068" s="9">
        <f t="shared" si="37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12">
        <f t="shared" si="380"/>
        <v>0</v>
      </c>
      <c r="R4068">
        <f t="shared" si="381"/>
        <v>26</v>
      </c>
      <c r="S4068" t="str">
        <f t="shared" si="382"/>
        <v>theater</v>
      </c>
      <c r="T4068" s="3" t="str">
        <f t="shared" si="383"/>
        <v>plays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42274.909143518518</v>
      </c>
      <c r="K4069">
        <v>1439952550</v>
      </c>
      <c r="L4069" s="9">
        <f t="shared" si="37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12">
        <f t="shared" si="380"/>
        <v>61</v>
      </c>
      <c r="R4069">
        <f t="shared" si="381"/>
        <v>1535</v>
      </c>
      <c r="S4069" t="str">
        <f t="shared" si="382"/>
        <v>theater</v>
      </c>
      <c r="T4069" s="3" t="str">
        <f t="shared" si="383"/>
        <v>plays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42748.753472222219</v>
      </c>
      <c r="K4070">
        <v>1481756855</v>
      </c>
      <c r="L4070" s="9">
        <f t="shared" si="37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12">
        <f t="shared" si="380"/>
        <v>1</v>
      </c>
      <c r="R4070">
        <f t="shared" si="381"/>
        <v>1539.9749999999999</v>
      </c>
      <c r="S4070" t="str">
        <f t="shared" si="382"/>
        <v>theater</v>
      </c>
      <c r="T4070" s="3" t="str">
        <f t="shared" si="383"/>
        <v>plays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42063.291666666664</v>
      </c>
      <c r="K4071">
        <v>1421596356</v>
      </c>
      <c r="L4071" s="9">
        <f t="shared" si="37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12">
        <f t="shared" si="380"/>
        <v>34</v>
      </c>
      <c r="R4071">
        <f t="shared" si="381"/>
        <v>232.47499999999999</v>
      </c>
      <c r="S4071" t="str">
        <f t="shared" si="382"/>
        <v>theater</v>
      </c>
      <c r="T4071" s="3" t="str">
        <f t="shared" si="383"/>
        <v>plays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42063.916666666664</v>
      </c>
      <c r="K4072">
        <v>1422374420</v>
      </c>
      <c r="L4072" s="9">
        <f t="shared" si="37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12">
        <f t="shared" si="380"/>
        <v>17</v>
      </c>
      <c r="R4072">
        <f t="shared" si="381"/>
        <v>297.5</v>
      </c>
      <c r="S4072" t="str">
        <f t="shared" si="382"/>
        <v>theater</v>
      </c>
      <c r="T4072" s="3" t="str">
        <f t="shared" si="383"/>
        <v>plays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42730.59642361111</v>
      </c>
      <c r="K4073">
        <v>1480187931</v>
      </c>
      <c r="L4073" s="9">
        <f t="shared" si="37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12">
        <f t="shared" si="380"/>
        <v>0</v>
      </c>
      <c r="R4073">
        <f t="shared" si="381"/>
        <v>82.5</v>
      </c>
      <c r="S4073" t="str">
        <f t="shared" si="382"/>
        <v>theater</v>
      </c>
      <c r="T4073" s="3" t="str">
        <f t="shared" si="383"/>
        <v>plays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41872.566099537034</v>
      </c>
      <c r="K4074">
        <v>1403462111</v>
      </c>
      <c r="L4074" s="9">
        <f t="shared" si="37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12">
        <f t="shared" si="380"/>
        <v>0</v>
      </c>
      <c r="R4074">
        <f t="shared" si="381"/>
        <v>2</v>
      </c>
      <c r="S4074" t="str">
        <f t="shared" si="382"/>
        <v>theater</v>
      </c>
      <c r="T4074" s="3" t="str">
        <f t="shared" si="383"/>
        <v>plays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42132.958333333336</v>
      </c>
      <c r="K4075">
        <v>1426407426</v>
      </c>
      <c r="L4075" s="9">
        <f t="shared" si="379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12">
        <f t="shared" si="380"/>
        <v>1</v>
      </c>
      <c r="R4075">
        <f t="shared" si="381"/>
        <v>20.5</v>
      </c>
      <c r="S4075" t="str">
        <f t="shared" si="382"/>
        <v>theater</v>
      </c>
      <c r="T4075" s="3" t="str">
        <f t="shared" si="383"/>
        <v>plays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42313.386284722219</v>
      </c>
      <c r="K4076">
        <v>1444137375</v>
      </c>
      <c r="L4076" s="9">
        <f t="shared" si="37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12">
        <f t="shared" si="380"/>
        <v>27</v>
      </c>
      <c r="R4076">
        <f t="shared" si="381"/>
        <v>386</v>
      </c>
      <c r="S4076" t="str">
        <f t="shared" si="382"/>
        <v>theater</v>
      </c>
      <c r="T4076" s="3" t="str">
        <f t="shared" si="383"/>
        <v>plays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41820.519444444442</v>
      </c>
      <c r="K4077">
        <v>1400547969</v>
      </c>
      <c r="L4077" s="9">
        <f t="shared" si="37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12">
        <f t="shared" si="380"/>
        <v>29</v>
      </c>
      <c r="R4077">
        <f t="shared" si="381"/>
        <v>655.5</v>
      </c>
      <c r="S4077" t="str">
        <f t="shared" si="382"/>
        <v>theater</v>
      </c>
      <c r="T4077" s="3" t="str">
        <f t="shared" si="383"/>
        <v>plays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41933.618750000001</v>
      </c>
      <c r="K4078">
        <v>1411499149</v>
      </c>
      <c r="L4078" s="9">
        <f t="shared" si="379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12">
        <f t="shared" si="380"/>
        <v>0</v>
      </c>
      <c r="R4078">
        <f t="shared" si="381"/>
        <v>288</v>
      </c>
      <c r="S4078" t="str">
        <f t="shared" si="382"/>
        <v>theater</v>
      </c>
      <c r="T4078" s="3" t="str">
        <f t="shared" si="383"/>
        <v>plays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42725.502245370364</v>
      </c>
      <c r="K4079">
        <v>1479747794</v>
      </c>
      <c r="L4079" s="9">
        <f t="shared" si="37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12">
        <f t="shared" si="380"/>
        <v>9</v>
      </c>
      <c r="R4079">
        <f t="shared" si="381"/>
        <v>667.5</v>
      </c>
      <c r="S4079" t="str">
        <f t="shared" si="382"/>
        <v>theater</v>
      </c>
      <c r="T4079" s="3" t="str">
        <f t="shared" si="383"/>
        <v>plays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42762.579189814809</v>
      </c>
      <c r="K4080">
        <v>1482951242</v>
      </c>
      <c r="L4080" s="9">
        <f t="shared" si="37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12">
        <f t="shared" si="380"/>
        <v>0</v>
      </c>
      <c r="R4080">
        <f t="shared" si="381"/>
        <v>667.5</v>
      </c>
      <c r="S4080" t="str">
        <f t="shared" si="382"/>
        <v>theater</v>
      </c>
      <c r="T4080" s="3" t="str">
        <f t="shared" si="383"/>
        <v>plays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42540.730567129627</v>
      </c>
      <c r="K4081">
        <v>1463783521</v>
      </c>
      <c r="L4081" s="9">
        <f t="shared" si="37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12">
        <f t="shared" si="380"/>
        <v>0</v>
      </c>
      <c r="R4081">
        <f t="shared" si="381"/>
        <v>2.5</v>
      </c>
      <c r="S4081" t="str">
        <f t="shared" si="382"/>
        <v>theater</v>
      </c>
      <c r="T4081" s="3" t="str">
        <f t="shared" si="383"/>
        <v>plays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42535.579166666663</v>
      </c>
      <c r="K4082">
        <v>1463849116</v>
      </c>
      <c r="L4082" s="9">
        <f t="shared" si="37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12">
        <f t="shared" si="380"/>
        <v>0</v>
      </c>
      <c r="R4082">
        <f t="shared" si="381"/>
        <v>2.5</v>
      </c>
      <c r="S4082" t="str">
        <f t="shared" si="382"/>
        <v>theater</v>
      </c>
      <c r="T4082" s="3" t="str">
        <f t="shared" si="383"/>
        <v>plays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42071.331307870372</v>
      </c>
      <c r="K4083">
        <v>1423231025</v>
      </c>
      <c r="L4083" s="9">
        <f t="shared" si="37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12">
        <f t="shared" si="380"/>
        <v>16</v>
      </c>
      <c r="R4083">
        <f t="shared" si="381"/>
        <v>175</v>
      </c>
      <c r="S4083" t="str">
        <f t="shared" si="382"/>
        <v>theater</v>
      </c>
      <c r="T4083" s="3" t="str">
        <f t="shared" si="383"/>
        <v>plays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42322.749999999993</v>
      </c>
      <c r="K4084">
        <v>1446179553</v>
      </c>
      <c r="L4084" s="9">
        <f t="shared" si="37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12">
        <f t="shared" si="380"/>
        <v>2</v>
      </c>
      <c r="R4084">
        <f t="shared" si="381"/>
        <v>176.5</v>
      </c>
      <c r="S4084" t="str">
        <f t="shared" si="382"/>
        <v>theater</v>
      </c>
      <c r="T4084" s="3" t="str">
        <f t="shared" si="383"/>
        <v>plays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42383.553425925922</v>
      </c>
      <c r="K4085">
        <v>1450203416</v>
      </c>
      <c r="L4085" s="9">
        <f t="shared" si="37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12">
        <f t="shared" si="380"/>
        <v>22</v>
      </c>
      <c r="R4085">
        <f t="shared" si="381"/>
        <v>381</v>
      </c>
      <c r="S4085" t="str">
        <f t="shared" si="382"/>
        <v>theater</v>
      </c>
      <c r="T4085" s="3" t="str">
        <f t="shared" si="383"/>
        <v>plays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42652.228078703702</v>
      </c>
      <c r="K4086">
        <v>1473416906</v>
      </c>
      <c r="L4086" s="9">
        <f t="shared" si="37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12">
        <f t="shared" si="380"/>
        <v>0</v>
      </c>
      <c r="R4086">
        <f t="shared" si="381"/>
        <v>384.5</v>
      </c>
      <c r="S4086" t="str">
        <f t="shared" si="382"/>
        <v>theater</v>
      </c>
      <c r="T4086" s="3" t="str">
        <f t="shared" si="383"/>
        <v>plays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42086.957638888889</v>
      </c>
      <c r="K4087">
        <v>1424701775</v>
      </c>
      <c r="L4087" s="9">
        <f t="shared" si="37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12">
        <f t="shared" si="380"/>
        <v>0</v>
      </c>
      <c r="R4087">
        <f t="shared" si="381"/>
        <v>10</v>
      </c>
      <c r="S4087" t="str">
        <f t="shared" si="382"/>
        <v>theater</v>
      </c>
      <c r="T4087" s="3" t="str">
        <f t="shared" si="383"/>
        <v>plays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42328.958333333336</v>
      </c>
      <c r="K4088">
        <v>1445985299</v>
      </c>
      <c r="L4088" s="9">
        <f t="shared" si="37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12">
        <f t="shared" si="380"/>
        <v>5</v>
      </c>
      <c r="R4088">
        <f t="shared" si="381"/>
        <v>28.5</v>
      </c>
      <c r="S4088" t="str">
        <f t="shared" si="382"/>
        <v>theater</v>
      </c>
      <c r="T4088" s="3" t="str">
        <f t="shared" si="383"/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42568.53456018518</v>
      </c>
      <c r="K4089">
        <v>1466185786</v>
      </c>
      <c r="L4089" s="9">
        <f t="shared" si="37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12">
        <f t="shared" si="380"/>
        <v>0</v>
      </c>
      <c r="R4089">
        <f t="shared" si="381"/>
        <v>23.5</v>
      </c>
      <c r="S4089" t="str">
        <f t="shared" si="382"/>
        <v>theater</v>
      </c>
      <c r="T4089" s="3" t="str">
        <f t="shared" si="383"/>
        <v>plays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42020.226388888885</v>
      </c>
      <c r="K4090">
        <v>1418827324</v>
      </c>
      <c r="L4090" s="9">
        <f t="shared" si="37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12">
        <f t="shared" si="380"/>
        <v>11</v>
      </c>
      <c r="R4090">
        <f t="shared" si="381"/>
        <v>108</v>
      </c>
      <c r="S4090" t="str">
        <f t="shared" si="382"/>
        <v>theater</v>
      </c>
      <c r="T4090" s="3" t="str">
        <f t="shared" si="383"/>
        <v>plays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42155.524305555555</v>
      </c>
      <c r="K4091">
        <v>1430242488</v>
      </c>
      <c r="L4091" s="9">
        <f t="shared" si="37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12">
        <f t="shared" si="380"/>
        <v>5</v>
      </c>
      <c r="R4091">
        <f t="shared" si="381"/>
        <v>228</v>
      </c>
      <c r="S4091" t="str">
        <f t="shared" si="382"/>
        <v>theater</v>
      </c>
      <c r="T4091" s="3" t="str">
        <f t="shared" si="383"/>
        <v>plays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42223.416666666664</v>
      </c>
      <c r="K4092">
        <v>1437754137</v>
      </c>
      <c r="L4092" s="9">
        <f t="shared" si="37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12">
        <f t="shared" si="380"/>
        <v>3</v>
      </c>
      <c r="R4092">
        <f t="shared" si="381"/>
        <v>136</v>
      </c>
      <c r="S4092" t="str">
        <f t="shared" si="382"/>
        <v>theater</v>
      </c>
      <c r="T4092" s="3" t="str">
        <f t="shared" si="383"/>
        <v>plays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42020.298043981478</v>
      </c>
      <c r="K4093">
        <v>1418818151</v>
      </c>
      <c r="L4093" s="9">
        <f t="shared" si="37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12">
        <f t="shared" si="380"/>
        <v>13</v>
      </c>
      <c r="R4093">
        <f t="shared" si="381"/>
        <v>118</v>
      </c>
      <c r="S4093" t="str">
        <f t="shared" si="382"/>
        <v>theater</v>
      </c>
      <c r="T4093" s="3" t="str">
        <f t="shared" si="383"/>
        <v>plays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42098.944988425923</v>
      </c>
      <c r="K4094">
        <v>1423024847</v>
      </c>
      <c r="L4094" s="9">
        <f t="shared" si="37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12">
        <f t="shared" si="380"/>
        <v>0</v>
      </c>
      <c r="R4094">
        <f t="shared" si="381"/>
        <v>112</v>
      </c>
      <c r="S4094" t="str">
        <f t="shared" si="382"/>
        <v>theater</v>
      </c>
      <c r="T4094" s="3" t="str">
        <f t="shared" si="383"/>
        <v>plays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42238.607557870368</v>
      </c>
      <c r="K4095">
        <v>1435088093</v>
      </c>
      <c r="L4095" s="9">
        <f t="shared" si="37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12">
        <f t="shared" si="380"/>
        <v>2</v>
      </c>
      <c r="R4095">
        <f t="shared" si="381"/>
        <v>40</v>
      </c>
      <c r="S4095" t="str">
        <f t="shared" si="382"/>
        <v>theater</v>
      </c>
      <c r="T4095" s="3" t="str">
        <f t="shared" si="383"/>
        <v>plays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41933.999305555553</v>
      </c>
      <c r="K4096">
        <v>1410141900</v>
      </c>
      <c r="L4096" s="9">
        <f t="shared" si="37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12">
        <f t="shared" si="380"/>
        <v>37</v>
      </c>
      <c r="R4096">
        <f t="shared" si="381"/>
        <v>395</v>
      </c>
      <c r="S4096" t="str">
        <f t="shared" si="382"/>
        <v>theater</v>
      </c>
      <c r="T4096" s="3" t="str">
        <f t="shared" si="383"/>
        <v>plays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42722.823495370372</v>
      </c>
      <c r="K4097">
        <v>1479516350</v>
      </c>
      <c r="L4097" s="9">
        <f t="shared" si="37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12">
        <f t="shared" si="380"/>
        <v>3</v>
      </c>
      <c r="R4097">
        <f t="shared" si="381"/>
        <v>765</v>
      </c>
      <c r="S4097" t="str">
        <f t="shared" si="382"/>
        <v>theater</v>
      </c>
      <c r="T4097" s="3" t="str">
        <f t="shared" si="383"/>
        <v>plays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42794.160416666666</v>
      </c>
      <c r="K4098">
        <v>1484484219</v>
      </c>
      <c r="L4098" s="9">
        <f t="shared" si="37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12">
        <f t="shared" si="380"/>
        <v>11</v>
      </c>
      <c r="R4098">
        <f t="shared" si="381"/>
        <v>600</v>
      </c>
      <c r="S4098" t="str">
        <f t="shared" si="382"/>
        <v>theater</v>
      </c>
      <c r="T4098" s="3" t="str">
        <f t="shared" si="383"/>
        <v>plays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(I4099/86400)+25569+(-5/24)</f>
        <v>42400.788194444445</v>
      </c>
      <c r="K4099">
        <v>1449431237</v>
      </c>
      <c r="L4099" s="9">
        <f t="shared" ref="L4099:L4115" si="385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12">
        <f t="shared" ref="Q4099:Q4115" si="386">ROUND(E4099/D4099*100,0)</f>
        <v>0</v>
      </c>
      <c r="R4099">
        <f t="shared" ref="R4099:R4115" si="387">AVERAGE(E4098:E4099)</f>
        <v>200</v>
      </c>
      <c r="S4099" t="str">
        <f t="shared" ref="S4099:S4115" si="388">LEFT(P4099,FIND("/",P4099)-1)</f>
        <v>theater</v>
      </c>
      <c r="T4099" s="3" t="str">
        <f t="shared" ref="T4099:T4115" si="389">RIGHT(P4099,LEN(P4099)-FIND("/",P4099))</f>
        <v>plays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42525.51385416666</v>
      </c>
      <c r="K4100">
        <v>1462468797</v>
      </c>
      <c r="L4100" s="9">
        <f t="shared" si="385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12">
        <f t="shared" si="386"/>
        <v>0</v>
      </c>
      <c r="R4100">
        <f t="shared" si="387"/>
        <v>0</v>
      </c>
      <c r="S4100" t="str">
        <f t="shared" si="388"/>
        <v>theater</v>
      </c>
      <c r="T4100" s="3" t="str">
        <f t="shared" si="389"/>
        <v>plays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42615.642048611109</v>
      </c>
      <c r="K4101">
        <v>1468959873</v>
      </c>
      <c r="L4101" s="9">
        <f t="shared" si="385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12">
        <f t="shared" si="386"/>
        <v>1</v>
      </c>
      <c r="R4101">
        <f t="shared" si="387"/>
        <v>25</v>
      </c>
      <c r="S4101" t="str">
        <f t="shared" si="388"/>
        <v>theater</v>
      </c>
      <c r="T4101" s="3" t="str">
        <f t="shared" si="389"/>
        <v>plays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41936.916550925926</v>
      </c>
      <c r="K4102">
        <v>1413341990</v>
      </c>
      <c r="L4102" s="9">
        <f t="shared" si="385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12">
        <f t="shared" si="386"/>
        <v>0</v>
      </c>
      <c r="R4102">
        <f t="shared" si="387"/>
        <v>25</v>
      </c>
      <c r="S4102" t="str">
        <f t="shared" si="388"/>
        <v>theater</v>
      </c>
      <c r="T4102" s="3" t="str">
        <f t="shared" si="389"/>
        <v>plays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42760.695393518516</v>
      </c>
      <c r="K4103">
        <v>1482788482</v>
      </c>
      <c r="L4103" s="9">
        <f t="shared" si="385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12">
        <f t="shared" si="386"/>
        <v>0</v>
      </c>
      <c r="R4103">
        <f t="shared" si="387"/>
        <v>0</v>
      </c>
      <c r="S4103" t="str">
        <f t="shared" si="388"/>
        <v>theater</v>
      </c>
      <c r="T4103" s="3" t="str">
        <f t="shared" si="389"/>
        <v>plays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42505.639733796292</v>
      </c>
      <c r="K4104">
        <v>1460751673</v>
      </c>
      <c r="L4104" s="9">
        <f t="shared" si="385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12">
        <f t="shared" si="386"/>
        <v>27</v>
      </c>
      <c r="R4104">
        <f t="shared" si="387"/>
        <v>68.5</v>
      </c>
      <c r="S4104" t="str">
        <f t="shared" si="388"/>
        <v>theater</v>
      </c>
      <c r="T4104" s="3" t="str">
        <f t="shared" si="389"/>
        <v>plays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42242.563888888886</v>
      </c>
      <c r="K4105">
        <v>1435953566</v>
      </c>
      <c r="L4105" s="9">
        <f t="shared" si="385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12">
        <f t="shared" si="386"/>
        <v>10</v>
      </c>
      <c r="R4105">
        <f t="shared" si="387"/>
        <v>118.5</v>
      </c>
      <c r="S4105" t="str">
        <f t="shared" si="388"/>
        <v>theater</v>
      </c>
      <c r="T4105" s="3" t="str">
        <f t="shared" si="389"/>
        <v>plays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42670.069837962961</v>
      </c>
      <c r="K4106">
        <v>1474958434</v>
      </c>
      <c r="L4106" s="9">
        <f t="shared" si="385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12">
        <f t="shared" si="386"/>
        <v>21</v>
      </c>
      <c r="R4106">
        <f t="shared" si="387"/>
        <v>370.5</v>
      </c>
      <c r="S4106" t="str">
        <f t="shared" si="388"/>
        <v>theater</v>
      </c>
      <c r="T4106" s="3" t="str">
        <f t="shared" si="389"/>
        <v>plays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42729.802187499998</v>
      </c>
      <c r="K4107">
        <v>1479860109</v>
      </c>
      <c r="L4107" s="9">
        <f t="shared" si="385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12">
        <f t="shared" si="386"/>
        <v>7</v>
      </c>
      <c r="R4107">
        <f t="shared" si="387"/>
        <v>1470.5</v>
      </c>
      <c r="S4107" t="str">
        <f t="shared" si="388"/>
        <v>theater</v>
      </c>
      <c r="T4107" s="3" t="str">
        <f t="shared" si="389"/>
        <v>plays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42095.833333333336</v>
      </c>
      <c r="K4108">
        <v>1424221866</v>
      </c>
      <c r="L4108" s="9">
        <f t="shared" si="385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12">
        <f t="shared" si="386"/>
        <v>71</v>
      </c>
      <c r="R4108">
        <f t="shared" si="387"/>
        <v>2915</v>
      </c>
      <c r="S4108" t="str">
        <f t="shared" si="388"/>
        <v>theater</v>
      </c>
      <c r="T4108" s="3" t="str">
        <f t="shared" si="389"/>
        <v>plays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41906.708344907405</v>
      </c>
      <c r="K4109">
        <v>1409608801</v>
      </c>
      <c r="L4109" s="9">
        <f t="shared" si="385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12">
        <f t="shared" si="386"/>
        <v>2</v>
      </c>
      <c r="R4109">
        <f t="shared" si="387"/>
        <v>1785.5</v>
      </c>
      <c r="S4109" t="str">
        <f t="shared" si="388"/>
        <v>theater</v>
      </c>
      <c r="T4109" s="3" t="str">
        <f t="shared" si="389"/>
        <v>plays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42796.999999999993</v>
      </c>
      <c r="K4110">
        <v>1485909937</v>
      </c>
      <c r="L4110" s="9">
        <f t="shared" si="385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12">
        <f t="shared" si="386"/>
        <v>2</v>
      </c>
      <c r="R4110">
        <f t="shared" si="387"/>
        <v>50</v>
      </c>
      <c r="S4110" t="str">
        <f t="shared" si="388"/>
        <v>theater</v>
      </c>
      <c r="T4110" s="3" t="str">
        <f t="shared" si="389"/>
        <v>plays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42337.372731481482</v>
      </c>
      <c r="K4111">
        <v>1446209804</v>
      </c>
      <c r="L4111" s="9">
        <f t="shared" si="385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12">
        <f t="shared" si="386"/>
        <v>0</v>
      </c>
      <c r="R4111">
        <f t="shared" si="387"/>
        <v>29.5</v>
      </c>
      <c r="S4111" t="str">
        <f t="shared" si="388"/>
        <v>theater</v>
      </c>
      <c r="T4111" s="3" t="str">
        <f t="shared" si="389"/>
        <v>plays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42572.418414351851</v>
      </c>
      <c r="K4112">
        <v>1463929351</v>
      </c>
      <c r="L4112" s="9">
        <f t="shared" si="385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12">
        <f t="shared" si="386"/>
        <v>29</v>
      </c>
      <c r="R4112">
        <f t="shared" si="387"/>
        <v>43</v>
      </c>
      <c r="S4112" t="str">
        <f t="shared" si="388"/>
        <v>theater</v>
      </c>
      <c r="T4112" s="3" t="str">
        <f t="shared" si="389"/>
        <v>plays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42058.927546296291</v>
      </c>
      <c r="K4113">
        <v>1422155740</v>
      </c>
      <c r="L4113" s="9">
        <f t="shared" si="385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12">
        <f t="shared" si="386"/>
        <v>3</v>
      </c>
      <c r="R4113">
        <f t="shared" si="387"/>
        <v>90</v>
      </c>
      <c r="S4113" t="str">
        <f t="shared" si="388"/>
        <v>theater</v>
      </c>
      <c r="T4113" s="3" t="str">
        <f t="shared" si="389"/>
        <v>plays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42427.791666666664</v>
      </c>
      <c r="K4114">
        <v>1454280186</v>
      </c>
      <c r="L4114" s="9">
        <f t="shared" si="385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12">
        <f t="shared" si="386"/>
        <v>0</v>
      </c>
      <c r="R4114">
        <f t="shared" si="387"/>
        <v>47.5</v>
      </c>
      <c r="S4114" t="str">
        <f t="shared" si="388"/>
        <v>theater</v>
      </c>
      <c r="T4114" s="3" t="str">
        <f t="shared" si="389"/>
        <v>plays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42377.06527777778</v>
      </c>
      <c r="K4115">
        <v>1450619123</v>
      </c>
      <c r="L4115" s="9">
        <f t="shared" si="385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12">
        <f t="shared" si="386"/>
        <v>0</v>
      </c>
      <c r="R4115">
        <f t="shared" si="387"/>
        <v>2</v>
      </c>
      <c r="S4115" t="str">
        <f t="shared" si="388"/>
        <v>theater</v>
      </c>
      <c r="T4115" s="3" t="str">
        <f t="shared" si="389"/>
        <v>plays</v>
      </c>
    </row>
  </sheetData>
  <autoFilter ref="A1:T4115" xr:uid="{00000000-0009-0000-0000-000000000000}"/>
  <conditionalFormatting sqref="F1:F1048576">
    <cfRule type="cellIs" dxfId="12" priority="3" operator="equal">
      <formula>"live"</formula>
    </cfRule>
    <cfRule type="cellIs" dxfId="11" priority="5" operator="equal">
      <formula>"canceled"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percentile" val="50"/>
        <cfvo type="num" val="200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4"/>
  <sheetViews>
    <sheetView workbookViewId="0">
      <selection activeCell="N19" sqref="N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customWidth="1"/>
    <col min="7" max="7" width="13.83203125" bestFit="1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</cols>
  <sheetData>
    <row r="1" spans="1:6" x14ac:dyDescent="0.2">
      <c r="A1" s="6" t="s">
        <v>8223</v>
      </c>
      <c r="B1" t="s">
        <v>8313</v>
      </c>
    </row>
    <row r="3" spans="1:6" x14ac:dyDescent="0.2">
      <c r="A3" s="6" t="s">
        <v>8315</v>
      </c>
      <c r="B3" s="6" t="s">
        <v>8310</v>
      </c>
    </row>
    <row r="4" spans="1:6" x14ac:dyDescent="0.2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8322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8321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8320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8319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8323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E758A-D826-BE48-9718-CFBA78B2099B}">
  <sheetPr codeName="Sheet3"/>
  <dimension ref="A1:F47"/>
  <sheetViews>
    <sheetView workbookViewId="0"/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8313</v>
      </c>
    </row>
    <row r="2" spans="1:6" x14ac:dyDescent="0.2">
      <c r="A2" s="6" t="s">
        <v>8308</v>
      </c>
      <c r="B2" t="s">
        <v>8313</v>
      </c>
    </row>
    <row r="4" spans="1:6" x14ac:dyDescent="0.2">
      <c r="A4" s="6" t="s">
        <v>8324</v>
      </c>
      <c r="B4" s="6" t="s">
        <v>8310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5FE6-61AC-364A-B2C9-B5CCEF6E06AC}">
  <sheetPr codeName="Sheet7"/>
  <dimension ref="A1:E18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8313</v>
      </c>
    </row>
    <row r="2" spans="1:5" x14ac:dyDescent="0.2">
      <c r="A2" s="6" t="s">
        <v>8380</v>
      </c>
      <c r="B2" t="s">
        <v>8313</v>
      </c>
    </row>
    <row r="4" spans="1:5" x14ac:dyDescent="0.2">
      <c r="A4" s="6" t="s">
        <v>8382</v>
      </c>
      <c r="B4" s="6" t="s">
        <v>8310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DAECC-E0A6-8745-8682-56E9A1E8F44C}">
  <sheetPr codeName="Sheet5"/>
  <dimension ref="A1:H13"/>
  <sheetViews>
    <sheetView workbookViewId="0"/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1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2">
      <c r="A2" t="s">
        <v>8391</v>
      </c>
      <c r="B2">
        <f>COUNTIFS(Kickstarter_Data!$F:$F,"=successful",Kickstarter_Data!$D:$D,"&lt;1000")</f>
        <v>322</v>
      </c>
      <c r="C2">
        <f>COUNTIFS(Kickstarter_Data!$F:$F,"=failed",Kickstarter_Data!$D:$D,"&lt;1000")</f>
        <v>113</v>
      </c>
      <c r="D2">
        <f>COUNTIFS(Kickstarter_Data!$F:$F,"=canceled",Kickstarter_Data!$D:$D,"&lt;1000")</f>
        <v>18</v>
      </c>
      <c r="E2">
        <f t="shared" ref="E2:E13" si="0">B2+C2+D2</f>
        <v>453</v>
      </c>
      <c r="F2" s="13">
        <f t="shared" ref="F2:H13" si="1">B2/$E2</f>
        <v>0.71081677704194257</v>
      </c>
      <c r="G2" s="13">
        <f t="shared" si="1"/>
        <v>0.24944812362030905</v>
      </c>
      <c r="H2" s="13">
        <f t="shared" si="1"/>
        <v>3.9735099337748346E-2</v>
      </c>
    </row>
    <row r="3" spans="1:8" x14ac:dyDescent="0.2">
      <c r="A3" t="s">
        <v>8392</v>
      </c>
      <c r="B3">
        <f>COUNTIFS(Kickstarter_Data!F:F,"=successful",Kickstarter_Data!D:D,"&gt;=1000",Kickstarter_Data!D:D,"&lt;5000")</f>
        <v>932</v>
      </c>
      <c r="C3">
        <f>COUNTIFS(Kickstarter_Data!$F:$F,"=failed",Kickstarter_Data!$D:$D,"&gt;=1000",Kickstarter_Data!$D:$D,"&lt;5000")</f>
        <v>420</v>
      </c>
      <c r="D3">
        <f>COUNTIFS(Kickstarter_Data!$F:$F,"=canceled",Kickstarter_Data!$D:$D,"&gt;=1000",Kickstarter_Data!$D:$D,"&lt;5000")</f>
        <v>60</v>
      </c>
      <c r="E3">
        <f t="shared" si="0"/>
        <v>1412</v>
      </c>
      <c r="F3" s="13">
        <f t="shared" si="1"/>
        <v>0.66005665722379603</v>
      </c>
      <c r="G3" s="13">
        <f t="shared" si="1"/>
        <v>0.29745042492917845</v>
      </c>
      <c r="H3" s="13">
        <f t="shared" si="1"/>
        <v>4.2492917847025496E-2</v>
      </c>
    </row>
    <row r="4" spans="1:8" x14ac:dyDescent="0.2">
      <c r="A4" t="s">
        <v>8393</v>
      </c>
      <c r="B4">
        <f>COUNTIFS(Kickstarter_Data!F:F,"=successful",Kickstarter_Data!D:D,"&gt;=5000",Kickstarter_Data!D:D,"&lt;10000")</f>
        <v>381</v>
      </c>
      <c r="C4">
        <f>COUNTIFS(Kickstarter_Data!$F:$F,"=failed",Kickstarter_Data!D:D,"&gt;=5000",Kickstarter_Data!D:D,"&lt;10000")</f>
        <v>283</v>
      </c>
      <c r="D4">
        <f>COUNTIFS(Kickstarter_Data!$F:$F,"=canceled",Kickstarter_Data!D:D,"&gt;=5000",Kickstarter_Data!D:D,"&lt;10000")</f>
        <v>52</v>
      </c>
      <c r="E4">
        <f t="shared" si="0"/>
        <v>716</v>
      </c>
      <c r="F4" s="13">
        <f t="shared" si="1"/>
        <v>0.53212290502793291</v>
      </c>
      <c r="G4" s="13">
        <f t="shared" si="1"/>
        <v>0.39525139664804471</v>
      </c>
      <c r="H4" s="13">
        <f t="shared" si="1"/>
        <v>7.2625698324022353E-2</v>
      </c>
    </row>
    <row r="5" spans="1:8" x14ac:dyDescent="0.2">
      <c r="A5" t="s">
        <v>8394</v>
      </c>
      <c r="B5">
        <f>COUNTIFS(Kickstarter_Data!F:F,"=successful",Kickstarter_Data!D:D,"&gt;=10000",Kickstarter_Data!D:D,"&lt;15000")</f>
        <v>168</v>
      </c>
      <c r="C5">
        <f>COUNTIFS(Kickstarter_Data!$F:$F,"=failed",Kickstarter_Data!D:D,"&gt;=10000",Kickstarter_Data!D:D,"&lt;15000")</f>
        <v>144</v>
      </c>
      <c r="D5">
        <f>COUNTIFS(Kickstarter_Data!$F:$F,"=canceled",Kickstarter_Data!D:D,"&gt;=10000",Kickstarter_Data!D:D,"&lt;15000")</f>
        <v>40</v>
      </c>
      <c r="E5">
        <f t="shared" si="0"/>
        <v>352</v>
      </c>
      <c r="F5" s="13">
        <f t="shared" si="1"/>
        <v>0.47727272727272729</v>
      </c>
      <c r="G5" s="13">
        <f t="shared" si="1"/>
        <v>0.40909090909090912</v>
      </c>
      <c r="H5" s="13">
        <f t="shared" si="1"/>
        <v>0.11363636363636363</v>
      </c>
    </row>
    <row r="6" spans="1:8" x14ac:dyDescent="0.2">
      <c r="A6" t="s">
        <v>8395</v>
      </c>
      <c r="B6">
        <f>COUNTIFS(Kickstarter_Data!F:F,"=successful",Kickstarter_Data!D:D,"&gt;=15000",Kickstarter_Data!D:D,"&lt;20000")</f>
        <v>94</v>
      </c>
      <c r="C6">
        <f>COUNTIFS(Kickstarter_Data!$F:$F,"=failed",Kickstarter_Data!D:D,"&gt;=15000",Kickstarter_Data!D:D,"&lt;20000")</f>
        <v>90</v>
      </c>
      <c r="D6">
        <f>COUNTIFS(Kickstarter_Data!$F:$F,"=canceled",Kickstarter_Data!D:D,"&gt;=15000",Kickstarter_Data!D:D,"&lt;20000")</f>
        <v>17</v>
      </c>
      <c r="E6">
        <f t="shared" si="0"/>
        <v>201</v>
      </c>
      <c r="F6" s="13">
        <f t="shared" si="1"/>
        <v>0.46766169154228854</v>
      </c>
      <c r="G6" s="13">
        <f t="shared" si="1"/>
        <v>0.44776119402985076</v>
      </c>
      <c r="H6" s="13">
        <f t="shared" si="1"/>
        <v>8.45771144278607E-2</v>
      </c>
    </row>
    <row r="7" spans="1:8" x14ac:dyDescent="0.2">
      <c r="A7" t="s">
        <v>8396</v>
      </c>
      <c r="B7">
        <f>COUNTIFS(Kickstarter_Data!F:F,Kickstarter_Data!F:F,Kickstarter_Data!D:D,"&gt;=20000",Kickstarter_Data!D:D,"&lt;25000")</f>
        <v>62</v>
      </c>
      <c r="C7">
        <f>COUNTIFS(Kickstarter_Data!$F:$F,"=failed",Kickstarter_Data!D:D,"&gt;=20000",Kickstarter_Data!D:D,"&lt;25000")</f>
        <v>72</v>
      </c>
      <c r="D7">
        <f>COUNTIFS(Kickstarter_Data!$F:$F,"=canceled",Kickstarter_Data!D:D,"&gt;=20000",Kickstarter_Data!D:D,"&lt;25000")</f>
        <v>14</v>
      </c>
      <c r="E7">
        <f t="shared" si="0"/>
        <v>148</v>
      </c>
      <c r="F7" s="13">
        <f t="shared" si="1"/>
        <v>0.41891891891891891</v>
      </c>
      <c r="G7" s="13">
        <f t="shared" si="1"/>
        <v>0.48648648648648651</v>
      </c>
      <c r="H7" s="13">
        <f t="shared" si="1"/>
        <v>9.45945945945946E-2</v>
      </c>
    </row>
    <row r="8" spans="1:8" x14ac:dyDescent="0.2">
      <c r="A8" t="s">
        <v>8397</v>
      </c>
      <c r="B8">
        <f>COUNTIFS(Kickstarter_Data!F:F,"=successful",Kickstarter_Data!D:D,"&gt;=25000",Kickstarter_Data!D:D,"&lt;30000")</f>
        <v>55</v>
      </c>
      <c r="C8">
        <f>COUNTIFS(Kickstarter_Data!$F:$F,"=failed",Kickstarter_Data!D:D,"&gt;=25000",Kickstarter_Data!D:D,"&lt;30000")</f>
        <v>64</v>
      </c>
      <c r="D8">
        <f>COUNTIFS(Kickstarter_Data!$F:$F,"=canceled",Kickstarter_Data!D:D,"&gt;=25000",Kickstarter_Data!D:D,"&lt;30000")</f>
        <v>18</v>
      </c>
      <c r="E8">
        <f t="shared" si="0"/>
        <v>137</v>
      </c>
      <c r="F8" s="13">
        <f t="shared" si="1"/>
        <v>0.40145985401459855</v>
      </c>
      <c r="G8" s="13">
        <f t="shared" si="1"/>
        <v>0.46715328467153283</v>
      </c>
      <c r="H8" s="13">
        <f t="shared" si="1"/>
        <v>0.13138686131386862</v>
      </c>
    </row>
    <row r="9" spans="1:8" x14ac:dyDescent="0.2">
      <c r="A9" t="s">
        <v>8398</v>
      </c>
      <c r="B9">
        <f>COUNTIFS(Kickstarter_Data!F:F,"=successful",Kickstarter_Data!D:D,"&gt;=30000",Kickstarter_Data!D:D,"&lt;35000")</f>
        <v>32</v>
      </c>
      <c r="C9">
        <f>COUNTIFS(Kickstarter_Data!$F:$F,"=failed",Kickstarter_Data!D:D,"&gt;=30000",Kickstarter_Data!D:D,"&lt;35000")</f>
        <v>37</v>
      </c>
      <c r="D9">
        <f>COUNTIFS(Kickstarter_Data!$F:$F,"=canceled",Kickstarter_Data!D:D,"&gt;=30000",Kickstarter_Data!D:D,"&lt;35000")</f>
        <v>13</v>
      </c>
      <c r="E9">
        <f t="shared" si="0"/>
        <v>82</v>
      </c>
      <c r="F9" s="13">
        <f t="shared" si="1"/>
        <v>0.3902439024390244</v>
      </c>
      <c r="G9" s="13">
        <f t="shared" si="1"/>
        <v>0.45121951219512196</v>
      </c>
      <c r="H9" s="13">
        <f t="shared" si="1"/>
        <v>0.15853658536585366</v>
      </c>
    </row>
    <row r="10" spans="1:8" x14ac:dyDescent="0.2">
      <c r="A10" t="s">
        <v>8399</v>
      </c>
      <c r="B10">
        <f>COUNTIFS(Kickstarter_Data!F:F,"=successful",Kickstarter_Data!D:D,"&gt;=35000",Kickstarter_Data!D:D,"&lt;40000")</f>
        <v>26</v>
      </c>
      <c r="C10">
        <f>COUNTIFS(Kickstarter_Data!$F:$F,"=failed",Kickstarter_Data!D:D,"&gt;=35000",Kickstarter_Data!D:D,"&lt;40000")</f>
        <v>22</v>
      </c>
      <c r="D10">
        <f>COUNTIFS(Kickstarter_Data!$F:$F,"=canceled",Kickstarter_Data!D:D,"&gt;=35000",Kickstarter_Data!D:D,"&lt;40000")</f>
        <v>7</v>
      </c>
      <c r="E10">
        <f t="shared" si="0"/>
        <v>55</v>
      </c>
      <c r="F10" s="13">
        <f t="shared" si="1"/>
        <v>0.47272727272727272</v>
      </c>
      <c r="G10" s="13">
        <f t="shared" si="1"/>
        <v>0.4</v>
      </c>
      <c r="H10" s="13">
        <f t="shared" si="1"/>
        <v>0.12727272727272726</v>
      </c>
    </row>
    <row r="11" spans="1:8" x14ac:dyDescent="0.2">
      <c r="A11" t="s">
        <v>8400</v>
      </c>
      <c r="B11">
        <f>COUNTIFS(Kickstarter_Data!F:F,"=successful",Kickstarter_Data!D:D,"&gt;=40000",Kickstarter_Data!D:D,"&lt;45000")</f>
        <v>21</v>
      </c>
      <c r="C11">
        <f>COUNTIFS(Kickstarter_Data!$F:$F,"=failed",Kickstarter_Data!D:D,"&gt;=40000",Kickstarter_Data!D:D,"&lt;45000")</f>
        <v>16</v>
      </c>
      <c r="D11">
        <f>COUNTIFS(Kickstarter_Data!$F:$F,"=canceled",Kickstarter_Data!D:D,"&gt;=40000",Kickstarter_Data!D:D,"&lt;45000")</f>
        <v>6</v>
      </c>
      <c r="E11">
        <f t="shared" si="0"/>
        <v>43</v>
      </c>
      <c r="F11" s="13">
        <f t="shared" si="1"/>
        <v>0.48837209302325579</v>
      </c>
      <c r="G11" s="13">
        <f t="shared" si="1"/>
        <v>0.37209302325581395</v>
      </c>
      <c r="H11" s="13">
        <f t="shared" si="1"/>
        <v>0.13953488372093023</v>
      </c>
    </row>
    <row r="12" spans="1:8" x14ac:dyDescent="0.2">
      <c r="A12" t="s">
        <v>8401</v>
      </c>
      <c r="B12">
        <f>COUNTIFS(Kickstarter_Data!F:F,"=successful",Kickstarter_Data!D:D,"&gt;=45000",Kickstarter_Data!D:D,"&lt;50000")</f>
        <v>6</v>
      </c>
      <c r="C12">
        <f>COUNTIFS(Kickstarter_Data!$F:$F,"=failed",Kickstarter_Data!D:D,"&gt;=45000",Kickstarter_Data!D:D,"&lt;50000")</f>
        <v>11</v>
      </c>
      <c r="D12">
        <f>COUNTIFS(Kickstarter_Data!$F:$F,"=canceled",Kickstarter_Data!D:D,"&gt;=45000",Kickstarter_Data!D:D,"&lt;50000")</f>
        <v>4</v>
      </c>
      <c r="E12">
        <f t="shared" si="0"/>
        <v>21</v>
      </c>
      <c r="F12" s="13">
        <f t="shared" si="1"/>
        <v>0.2857142857142857</v>
      </c>
      <c r="G12" s="13">
        <f t="shared" si="1"/>
        <v>0.52380952380952384</v>
      </c>
      <c r="H12" s="13">
        <f t="shared" si="1"/>
        <v>0.19047619047619047</v>
      </c>
    </row>
    <row r="13" spans="1:8" x14ac:dyDescent="0.2">
      <c r="A13" t="s">
        <v>8402</v>
      </c>
      <c r="B13">
        <f>COUNTIFS(Kickstarter_Data!F:F,"=successful",Kickstarter_Data!D:D,"&gt;=50000")</f>
        <v>86</v>
      </c>
      <c r="C13">
        <f>COUNTIFS(Kickstarter_Data!$F:$F,"=failed",Kickstarter_Data!D:D,"&gt;=50000")</f>
        <v>258</v>
      </c>
      <c r="D13">
        <f>COUNTIFS(Kickstarter_Data!$F:$F,"=canceled",Kickstarter_Data!D:D,"&gt;=50000")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1"/>
        <v>0.58108108108108103</v>
      </c>
      <c r="H13" s="13">
        <f t="shared" si="1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21AD-A56B-8D49-BFDD-2D3D819278BB}">
  <sheetPr codeName="Sheet4"/>
  <dimension ref="A1:R4115"/>
  <sheetViews>
    <sheetView workbookViewId="0">
      <pane xSplit="5" ySplit="1" topLeftCell="I2" activePane="bottomRight" state="frozenSplit"/>
      <selection activeCell="B1" sqref="B1"/>
      <selection pane="topRight" activeCell="P1" sqref="P1"/>
      <selection pane="bottomLeft" activeCell="A2" sqref="A2"/>
      <selection pane="bottomRight"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2.6640625" customWidth="1"/>
    <col min="15" max="15" width="13.5" bestFit="1" customWidth="1"/>
    <col min="16" max="16" width="16.33203125" customWidth="1"/>
    <col min="17" max="17" width="15.5" customWidth="1"/>
    <col min="18" max="18" width="16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t="e">
        <v>#N/A</v>
      </c>
      <c r="Q2" t="str">
        <f>LEFT(N2,FIND("/",N2)-1)</f>
        <v>film &amp; video</v>
      </c>
      <c r="R2" s="3" t="str">
        <f>RIGHT(N2,LEN(N2)-FIND("/",N2))</f>
        <v>television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AVERAGE(E2:E3)</f>
        <v>13143</v>
      </c>
      <c r="Q3" t="str">
        <f t="shared" ref="Q3:Q66" si="2">LEFT(N3,FIND("/",N3)-1)</f>
        <v>film &amp; video</v>
      </c>
      <c r="R3" s="3" t="str">
        <f t="shared" ref="R3:R66" si="3">RIGHT(N3,LEN(N3)-FIND("/",N3))</f>
        <v>television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7589</v>
      </c>
      <c r="Q4" t="str">
        <f t="shared" si="2"/>
        <v>film &amp; video</v>
      </c>
      <c r="R4" s="3" t="str">
        <f t="shared" si="3"/>
        <v>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5457.5</v>
      </c>
      <c r="Q5" t="str">
        <f t="shared" si="2"/>
        <v>film &amp; video</v>
      </c>
      <c r="R5" s="3" t="str">
        <f t="shared" si="3"/>
        <v>television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32253.14</v>
      </c>
      <c r="Q6" t="str">
        <f t="shared" si="2"/>
        <v>film &amp; video</v>
      </c>
      <c r="R6" s="3" t="str">
        <f t="shared" si="3"/>
        <v>television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29253.14</v>
      </c>
      <c r="Q7" t="str">
        <f t="shared" si="2"/>
        <v>film &amp; video</v>
      </c>
      <c r="R7" s="3" t="str">
        <f t="shared" si="3"/>
        <v>television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6454.5</v>
      </c>
      <c r="Q8" t="str">
        <f t="shared" si="2"/>
        <v>film &amp; video</v>
      </c>
      <c r="R8" s="3" t="str">
        <f t="shared" si="3"/>
        <v>television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8814.5</v>
      </c>
      <c r="Q9" t="str">
        <f t="shared" si="2"/>
        <v>film &amp; video</v>
      </c>
      <c r="R9" s="3" t="str">
        <f t="shared" si="3"/>
        <v>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6305.76</v>
      </c>
      <c r="Q10" t="str">
        <f t="shared" si="2"/>
        <v>film &amp; video</v>
      </c>
      <c r="R10" s="3" t="str">
        <f t="shared" si="3"/>
        <v>television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2065.7550000000001</v>
      </c>
      <c r="Q11" t="str">
        <f t="shared" si="2"/>
        <v>film &amp; video</v>
      </c>
      <c r="R11" s="3" t="str">
        <f t="shared" si="3"/>
        <v>television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1822.4949999999999</v>
      </c>
      <c r="Q12" t="str">
        <f t="shared" si="2"/>
        <v>film &amp; video</v>
      </c>
      <c r="R12" s="3" t="str">
        <f t="shared" si="3"/>
        <v>television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4520</v>
      </c>
      <c r="Q13" t="str">
        <f t="shared" si="2"/>
        <v>film &amp; video</v>
      </c>
      <c r="R13" s="3" t="str">
        <f t="shared" si="3"/>
        <v>television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27806.5</v>
      </c>
      <c r="Q14" t="str">
        <f t="shared" si="2"/>
        <v>film &amp; video</v>
      </c>
      <c r="R14" s="3" t="str">
        <f t="shared" si="3"/>
        <v>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27593.5</v>
      </c>
      <c r="Q15" t="str">
        <f t="shared" si="2"/>
        <v>film &amp; video</v>
      </c>
      <c r="R15" s="3" t="str">
        <f t="shared" si="3"/>
        <v>television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5827.5</v>
      </c>
      <c r="Q16" t="str">
        <f t="shared" si="2"/>
        <v>film &amp; video</v>
      </c>
      <c r="R16" s="3" t="str">
        <f t="shared" si="3"/>
        <v>television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4094</v>
      </c>
      <c r="Q17" t="str">
        <f t="shared" si="2"/>
        <v>film &amp; video</v>
      </c>
      <c r="R17" s="3" t="str">
        <f t="shared" si="3"/>
        <v>television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7080.5</v>
      </c>
      <c r="Q18" t="str">
        <f t="shared" si="2"/>
        <v>film &amp; video</v>
      </c>
      <c r="R18" s="3" t="str">
        <f t="shared" si="3"/>
        <v>television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6769.5</v>
      </c>
      <c r="Q19" t="str">
        <f t="shared" si="2"/>
        <v>film &amp; video</v>
      </c>
      <c r="R19" s="3" t="str">
        <f t="shared" si="3"/>
        <v>television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16703.165000000001</v>
      </c>
      <c r="Q20" t="str">
        <f t="shared" si="2"/>
        <v>film &amp; video</v>
      </c>
      <c r="R20" s="3" t="str">
        <f t="shared" si="3"/>
        <v>television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16565.665000000001</v>
      </c>
      <c r="Q21" t="str">
        <f t="shared" si="2"/>
        <v>film &amp; video</v>
      </c>
      <c r="R21" s="3" t="str">
        <f t="shared" si="3"/>
        <v>television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1619.5</v>
      </c>
      <c r="Q22" t="str">
        <f t="shared" si="2"/>
        <v>film &amp; video</v>
      </c>
      <c r="R22" s="3" t="str">
        <f t="shared" si="3"/>
        <v>television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11097</v>
      </c>
      <c r="Q23" t="str">
        <f t="shared" si="2"/>
        <v>film &amp; video</v>
      </c>
      <c r="R23" s="3" t="str">
        <f t="shared" si="3"/>
        <v>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10300</v>
      </c>
      <c r="Q24" t="str">
        <f t="shared" si="2"/>
        <v>film &amp; video</v>
      </c>
      <c r="R24" s="3" t="str">
        <f t="shared" si="3"/>
        <v>television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1390</v>
      </c>
      <c r="Q25" t="str">
        <f t="shared" si="2"/>
        <v>film &amp; video</v>
      </c>
      <c r="R25" s="3" t="str">
        <f t="shared" si="3"/>
        <v>television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20226.345000000001</v>
      </c>
      <c r="Q26" t="str">
        <f t="shared" si="2"/>
        <v>film &amp; video</v>
      </c>
      <c r="R26" s="3" t="str">
        <f t="shared" si="3"/>
        <v>television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19441.345000000001</v>
      </c>
      <c r="Q27" t="str">
        <f t="shared" si="2"/>
        <v>film &amp; video</v>
      </c>
      <c r="R27" s="3" t="str">
        <f t="shared" si="3"/>
        <v>television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1370</v>
      </c>
      <c r="Q28" t="str">
        <f t="shared" si="2"/>
        <v>film &amp; video</v>
      </c>
      <c r="R28" s="3" t="str">
        <f t="shared" si="3"/>
        <v>television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12142.5</v>
      </c>
      <c r="Q29" t="str">
        <f t="shared" si="2"/>
        <v>film &amp; video</v>
      </c>
      <c r="R29" s="3" t="str">
        <f t="shared" si="3"/>
        <v>television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17193.5</v>
      </c>
      <c r="Q30" t="str">
        <f t="shared" si="2"/>
        <v>film &amp; video</v>
      </c>
      <c r="R30" s="3" t="str">
        <f t="shared" si="3"/>
        <v>television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7871</v>
      </c>
      <c r="Q31" t="str">
        <f t="shared" si="2"/>
        <v>film &amp; video</v>
      </c>
      <c r="R31" s="3" t="str">
        <f t="shared" si="3"/>
        <v>television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3875.9949999999999</v>
      </c>
      <c r="Q32" t="str">
        <f t="shared" si="2"/>
        <v>film &amp; video</v>
      </c>
      <c r="R32" s="3" t="str">
        <f t="shared" si="3"/>
        <v>television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2032.4949999999999</v>
      </c>
      <c r="Q33" t="str">
        <f t="shared" si="2"/>
        <v>film &amp; video</v>
      </c>
      <c r="R33" s="3" t="str">
        <f t="shared" si="3"/>
        <v>television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14266.5</v>
      </c>
      <c r="Q34" t="str">
        <f t="shared" si="2"/>
        <v>film &amp; video</v>
      </c>
      <c r="R34" s="3" t="str">
        <f t="shared" si="3"/>
        <v>television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16940</v>
      </c>
      <c r="Q35" t="str">
        <f t="shared" si="2"/>
        <v>film &amp; video</v>
      </c>
      <c r="R35" s="3" t="str">
        <f t="shared" si="3"/>
        <v>television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4376</v>
      </c>
      <c r="Q36" t="str">
        <f t="shared" si="2"/>
        <v>film &amp; video</v>
      </c>
      <c r="R36" s="3" t="str">
        <f t="shared" si="3"/>
        <v>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2528.5</v>
      </c>
      <c r="Q37" t="str">
        <f t="shared" si="2"/>
        <v>film &amp; video</v>
      </c>
      <c r="R37" s="3" t="str">
        <f t="shared" si="3"/>
        <v>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5097</v>
      </c>
      <c r="Q38" t="str">
        <f t="shared" si="2"/>
        <v>film &amp; video</v>
      </c>
      <c r="R38" s="3" t="str">
        <f t="shared" si="3"/>
        <v>television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24443</v>
      </c>
      <c r="Q39" t="str">
        <f t="shared" si="2"/>
        <v>film &amp; video</v>
      </c>
      <c r="R39" s="3" t="str">
        <f t="shared" si="3"/>
        <v>television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21554</v>
      </c>
      <c r="Q40" t="str">
        <f t="shared" si="2"/>
        <v>film &amp; video</v>
      </c>
      <c r="R40" s="3" t="str">
        <f t="shared" si="3"/>
        <v>television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17748</v>
      </c>
      <c r="Q41" t="str">
        <f t="shared" si="2"/>
        <v>film &amp; video</v>
      </c>
      <c r="R41" s="3" t="str">
        <f t="shared" si="3"/>
        <v>television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17386</v>
      </c>
      <c r="Q42" t="str">
        <f t="shared" si="2"/>
        <v>film &amp; video</v>
      </c>
      <c r="R42" s="3" t="str">
        <f t="shared" si="3"/>
        <v>television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2013.5</v>
      </c>
      <c r="Q43" t="str">
        <f t="shared" si="2"/>
        <v>film &amp; video</v>
      </c>
      <c r="R43" s="3" t="str">
        <f t="shared" si="3"/>
        <v>television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10930</v>
      </c>
      <c r="Q44" t="str">
        <f t="shared" si="2"/>
        <v>film &amp; video</v>
      </c>
      <c r="R44" s="3" t="str">
        <f t="shared" si="3"/>
        <v>television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25363</v>
      </c>
      <c r="Q45" t="str">
        <f t="shared" si="2"/>
        <v>film &amp; video</v>
      </c>
      <c r="R45" s="3" t="str">
        <f t="shared" si="3"/>
        <v>television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16433</v>
      </c>
      <c r="Q46" t="str">
        <f t="shared" si="2"/>
        <v>film &amp; video</v>
      </c>
      <c r="R46" s="3" t="str">
        <f t="shared" si="3"/>
        <v>television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4000</v>
      </c>
      <c r="Q47" t="str">
        <f t="shared" si="2"/>
        <v>film &amp; video</v>
      </c>
      <c r="R47" s="3" t="str">
        <f t="shared" si="3"/>
        <v>television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7375</v>
      </c>
      <c r="Q48" t="str">
        <f t="shared" si="2"/>
        <v>film &amp; video</v>
      </c>
      <c r="R48" s="3" t="str">
        <f t="shared" si="3"/>
        <v>television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7065.2749999999996</v>
      </c>
      <c r="Q49" t="str">
        <f t="shared" si="2"/>
        <v>film &amp; video</v>
      </c>
      <c r="R49" s="3" t="str">
        <f t="shared" si="3"/>
        <v>television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3769.7750000000001</v>
      </c>
      <c r="Q50" t="str">
        <f t="shared" si="2"/>
        <v>film &amp; video</v>
      </c>
      <c r="R50" s="3" t="str">
        <f t="shared" si="3"/>
        <v>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7079.5</v>
      </c>
      <c r="Q51" t="str">
        <f t="shared" si="2"/>
        <v>film &amp; video</v>
      </c>
      <c r="R51" s="3" t="str">
        <f t="shared" si="3"/>
        <v>television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6300</v>
      </c>
      <c r="Q52" t="str">
        <f t="shared" si="2"/>
        <v>film &amp; video</v>
      </c>
      <c r="R52" s="3" t="str">
        <f t="shared" si="3"/>
        <v>television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7341</v>
      </c>
      <c r="Q53" t="str">
        <f t="shared" si="2"/>
        <v>film &amp; video</v>
      </c>
      <c r="R53" s="3" t="str">
        <f t="shared" si="3"/>
        <v>television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12851.5</v>
      </c>
      <c r="Q54" t="str">
        <f t="shared" si="2"/>
        <v>film &amp; video</v>
      </c>
      <c r="R54" s="3" t="str">
        <f t="shared" si="3"/>
        <v>television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7455</v>
      </c>
      <c r="Q55" t="str">
        <f t="shared" si="2"/>
        <v>film &amp; video</v>
      </c>
      <c r="R55" s="3" t="str">
        <f t="shared" si="3"/>
        <v>television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6694.5</v>
      </c>
      <c r="Q56" t="str">
        <f t="shared" si="2"/>
        <v>film &amp; video</v>
      </c>
      <c r="R56" s="3" t="str">
        <f t="shared" si="3"/>
        <v>television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10595</v>
      </c>
      <c r="Q57" t="str">
        <f t="shared" si="2"/>
        <v>film &amp; video</v>
      </c>
      <c r="R57" s="3" t="str">
        <f t="shared" si="3"/>
        <v>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9835.5</v>
      </c>
      <c r="Q58" t="str">
        <f t="shared" si="2"/>
        <v>film &amp; video</v>
      </c>
      <c r="R58" s="3" t="str">
        <f t="shared" si="3"/>
        <v>television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11933</v>
      </c>
      <c r="Q59" t="str">
        <f t="shared" si="2"/>
        <v>film &amp; video</v>
      </c>
      <c r="R59" s="3" t="str">
        <f t="shared" si="3"/>
        <v>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12788</v>
      </c>
      <c r="Q60" t="str">
        <f t="shared" si="2"/>
        <v>film &amp; video</v>
      </c>
      <c r="R60" s="3" t="str">
        <f t="shared" si="3"/>
        <v>television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15158.07</v>
      </c>
      <c r="Q61" t="str">
        <f t="shared" si="2"/>
        <v>film &amp; video</v>
      </c>
      <c r="R61" s="3" t="str">
        <f t="shared" si="3"/>
        <v>television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12336.735000000001</v>
      </c>
      <c r="Q62" t="str">
        <f t="shared" si="2"/>
        <v>film &amp; video</v>
      </c>
      <c r="R62" s="3" t="str">
        <f t="shared" si="3"/>
        <v>shorts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6031.665</v>
      </c>
      <c r="Q63" t="str">
        <f t="shared" si="2"/>
        <v>film &amp; video</v>
      </c>
      <c r="R63" s="3" t="str">
        <f t="shared" si="3"/>
        <v>shorts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6028.5</v>
      </c>
      <c r="Q64" t="str">
        <f t="shared" si="2"/>
        <v>film &amp; video</v>
      </c>
      <c r="R64" s="3" t="str">
        <f t="shared" si="3"/>
        <v>shorts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3456.1849999999999</v>
      </c>
      <c r="Q65" t="str">
        <f t="shared" si="2"/>
        <v>film &amp; video</v>
      </c>
      <c r="R65" s="3" t="str">
        <f t="shared" si="3"/>
        <v>shorts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2175.1849999999999</v>
      </c>
      <c r="Q66" t="str">
        <f t="shared" si="2"/>
        <v>film &amp; video</v>
      </c>
      <c r="R66" s="3" t="str">
        <f t="shared" si="3"/>
        <v>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AVERAGE(E66:E67)</f>
        <v>4803.5</v>
      </c>
      <c r="Q67" t="str">
        <f t="shared" ref="Q67:Q130" si="6">LEFT(N67,FIND("/",N67)-1)</f>
        <v>film &amp; video</v>
      </c>
      <c r="R67" s="3" t="str">
        <f t="shared" ref="R67:R130" si="7">RIGHT(N67,LEN(N67)-FIND("/",N67))</f>
        <v>shorts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4949.5</v>
      </c>
      <c r="Q68" t="str">
        <f t="shared" si="6"/>
        <v>film &amp; video</v>
      </c>
      <c r="R68" s="3" t="str">
        <f t="shared" si="7"/>
        <v>shorts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2348.5</v>
      </c>
      <c r="Q69" t="str">
        <f t="shared" si="6"/>
        <v>film &amp; video</v>
      </c>
      <c r="R69" s="3" t="str">
        <f t="shared" si="7"/>
        <v>shorts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1544</v>
      </c>
      <c r="Q70" t="str">
        <f t="shared" si="6"/>
        <v>film &amp; video</v>
      </c>
      <c r="R70" s="3" t="str">
        <f t="shared" si="7"/>
        <v>shorts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5928.6149999999998</v>
      </c>
      <c r="Q71" t="str">
        <f t="shared" si="6"/>
        <v>film &amp; video</v>
      </c>
      <c r="R71" s="3" t="str">
        <f t="shared" si="7"/>
        <v>shorts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5865.1149999999998</v>
      </c>
      <c r="Q72" t="str">
        <f t="shared" si="6"/>
        <v>film &amp; video</v>
      </c>
      <c r="R72" s="3" t="str">
        <f t="shared" si="7"/>
        <v>shorts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1433.5</v>
      </c>
      <c r="Q73" t="str">
        <f t="shared" si="6"/>
        <v>film &amp; video</v>
      </c>
      <c r="R73" s="3" t="str">
        <f t="shared" si="7"/>
        <v>shorts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2308</v>
      </c>
      <c r="Q74" t="str">
        <f t="shared" si="6"/>
        <v>film &amp; video</v>
      </c>
      <c r="R74" s="3" t="str">
        <f t="shared" si="7"/>
        <v>shorts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1642.5</v>
      </c>
      <c r="Q75" t="str">
        <f t="shared" si="6"/>
        <v>film &amp; video</v>
      </c>
      <c r="R75" s="3" t="str">
        <f t="shared" si="7"/>
        <v>shorts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732.32999999999993</v>
      </c>
      <c r="Q76" t="str">
        <f t="shared" si="6"/>
        <v>film &amp; video</v>
      </c>
      <c r="R76" s="3" t="str">
        <f t="shared" si="7"/>
        <v>shorts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2302.33</v>
      </c>
      <c r="Q77" t="str">
        <f t="shared" si="6"/>
        <v>film &amp; video</v>
      </c>
      <c r="R77" s="3" t="str">
        <f t="shared" si="7"/>
        <v>shorts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2250</v>
      </c>
      <c r="Q78" t="str">
        <f t="shared" si="6"/>
        <v>film &amp; video</v>
      </c>
      <c r="R78" s="3" t="str">
        <f t="shared" si="7"/>
        <v>shorts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1015</v>
      </c>
      <c r="Q79" t="str">
        <f t="shared" si="6"/>
        <v>film &amp; video</v>
      </c>
      <c r="R79" s="3" t="str">
        <f t="shared" si="7"/>
        <v>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1460.5</v>
      </c>
      <c r="Q80" t="str">
        <f t="shared" si="6"/>
        <v>film &amp; video</v>
      </c>
      <c r="R80" s="3" t="str">
        <f t="shared" si="7"/>
        <v>shorts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1501</v>
      </c>
      <c r="Q81" t="str">
        <f t="shared" si="6"/>
        <v>film &amp; video</v>
      </c>
      <c r="R81" s="3" t="str">
        <f t="shared" si="7"/>
        <v>shorts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7260.5</v>
      </c>
      <c r="Q82" t="str">
        <f t="shared" si="6"/>
        <v>film &amp; video</v>
      </c>
      <c r="R82" s="3" t="str">
        <f t="shared" si="7"/>
        <v>shorts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7177.5</v>
      </c>
      <c r="Q83" t="str">
        <f t="shared" si="6"/>
        <v>film &amp; video</v>
      </c>
      <c r="R83" s="3" t="str">
        <f t="shared" si="7"/>
        <v>shorts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2742.75</v>
      </c>
      <c r="Q84" t="str">
        <f t="shared" si="6"/>
        <v>film &amp; video</v>
      </c>
      <c r="R84" s="3" t="str">
        <f t="shared" si="7"/>
        <v>shorts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2102.75</v>
      </c>
      <c r="Q85" t="str">
        <f t="shared" si="6"/>
        <v>film &amp; video</v>
      </c>
      <c r="R85" s="3" t="str">
        <f t="shared" si="7"/>
        <v>shorts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352.5</v>
      </c>
      <c r="Q86" t="str">
        <f t="shared" si="6"/>
        <v>film &amp; video</v>
      </c>
      <c r="R86" s="3" t="str">
        <f t="shared" si="7"/>
        <v>shorts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1003</v>
      </c>
      <c r="Q87" t="str">
        <f t="shared" si="6"/>
        <v>film &amp; video</v>
      </c>
      <c r="R87" s="3" t="str">
        <f t="shared" si="7"/>
        <v>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3947</v>
      </c>
      <c r="Q88" t="str">
        <f t="shared" si="6"/>
        <v>film &amp; video</v>
      </c>
      <c r="R88" s="3" t="str">
        <f t="shared" si="7"/>
        <v>shorts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4501.5</v>
      </c>
      <c r="Q89" t="str">
        <f t="shared" si="6"/>
        <v>film &amp; video</v>
      </c>
      <c r="R89" s="3" t="str">
        <f t="shared" si="7"/>
        <v>shorts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3107.5</v>
      </c>
      <c r="Q90" t="str">
        <f t="shared" si="6"/>
        <v>film &amp; video</v>
      </c>
      <c r="R90" s="3" t="str">
        <f t="shared" si="7"/>
        <v>shorts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5252</v>
      </c>
      <c r="Q91" t="str">
        <f t="shared" si="6"/>
        <v>film &amp; video</v>
      </c>
      <c r="R91" s="3" t="str">
        <f t="shared" si="7"/>
        <v>shorts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3703</v>
      </c>
      <c r="Q92" t="str">
        <f t="shared" si="6"/>
        <v>film &amp; video</v>
      </c>
      <c r="R92" s="3" t="str">
        <f t="shared" si="7"/>
        <v>shorts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2051</v>
      </c>
      <c r="Q93" t="str">
        <f t="shared" si="6"/>
        <v>film &amp; video</v>
      </c>
      <c r="R93" s="3" t="str">
        <f t="shared" si="7"/>
        <v>shorts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4430</v>
      </c>
      <c r="Q94" t="str">
        <f t="shared" si="6"/>
        <v>film &amp; video</v>
      </c>
      <c r="R94" s="3" t="str">
        <f t="shared" si="7"/>
        <v>shorts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3183</v>
      </c>
      <c r="Q95" t="str">
        <f t="shared" si="6"/>
        <v>film &amp; video</v>
      </c>
      <c r="R95" s="3" t="str">
        <f t="shared" si="7"/>
        <v>shorts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683</v>
      </c>
      <c r="Q96" t="str">
        <f t="shared" si="6"/>
        <v>film &amp; video</v>
      </c>
      <c r="R96" s="3" t="str">
        <f t="shared" si="7"/>
        <v>shorts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360</v>
      </c>
      <c r="Q97" t="str">
        <f t="shared" si="6"/>
        <v>film &amp; video</v>
      </c>
      <c r="R97" s="3" t="str">
        <f t="shared" si="7"/>
        <v>shorts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1090</v>
      </c>
      <c r="Q98" t="str">
        <f t="shared" si="6"/>
        <v>film &amp; video</v>
      </c>
      <c r="R98" s="3" t="str">
        <f t="shared" si="7"/>
        <v>shorts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1072.5</v>
      </c>
      <c r="Q99" t="str">
        <f t="shared" si="6"/>
        <v>film &amp; video</v>
      </c>
      <c r="R99" s="3" t="str">
        <f t="shared" si="7"/>
        <v>shorts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1912.5</v>
      </c>
      <c r="Q100" t="str">
        <f t="shared" si="6"/>
        <v>film &amp; video</v>
      </c>
      <c r="R100" s="3" t="str">
        <f t="shared" si="7"/>
        <v>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2495.145</v>
      </c>
      <c r="Q101" t="str">
        <f t="shared" si="6"/>
        <v>film &amp; video</v>
      </c>
      <c r="R101" s="3" t="str">
        <f t="shared" si="7"/>
        <v>shorts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3295.145</v>
      </c>
      <c r="Q102" t="str">
        <f t="shared" si="6"/>
        <v>film &amp; video</v>
      </c>
      <c r="R102" s="3" t="str">
        <f t="shared" si="7"/>
        <v>shorts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4250</v>
      </c>
      <c r="Q103" t="str">
        <f t="shared" si="6"/>
        <v>film &amp; video</v>
      </c>
      <c r="R103" s="3" t="str">
        <f t="shared" si="7"/>
        <v>shorts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5582.5</v>
      </c>
      <c r="Q104" t="str">
        <f t="shared" si="6"/>
        <v>film &amp; video</v>
      </c>
      <c r="R104" s="3" t="str">
        <f t="shared" si="7"/>
        <v>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4516</v>
      </c>
      <c r="Q105" t="str">
        <f t="shared" si="6"/>
        <v>film &amp; video</v>
      </c>
      <c r="R105" s="3" t="str">
        <f t="shared" si="7"/>
        <v>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983.5</v>
      </c>
      <c r="Q106" t="str">
        <f t="shared" si="6"/>
        <v>film &amp; video</v>
      </c>
      <c r="R106" s="3" t="str">
        <f t="shared" si="7"/>
        <v>shorts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1481.5</v>
      </c>
      <c r="Q107" t="str">
        <f t="shared" si="6"/>
        <v>film &amp; video</v>
      </c>
      <c r="R107" s="3" t="str">
        <f t="shared" si="7"/>
        <v>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3694</v>
      </c>
      <c r="Q108" t="str">
        <f t="shared" si="6"/>
        <v>film &amp; video</v>
      </c>
      <c r="R108" s="3" t="str">
        <f t="shared" si="7"/>
        <v>shorts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6355</v>
      </c>
      <c r="Q109" t="str">
        <f t="shared" si="6"/>
        <v>film &amp; video</v>
      </c>
      <c r="R109" s="3" t="str">
        <f t="shared" si="7"/>
        <v>shorts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5692.5</v>
      </c>
      <c r="Q110" t="str">
        <f t="shared" si="6"/>
        <v>film &amp; video</v>
      </c>
      <c r="R110" s="3" t="str">
        <f t="shared" si="7"/>
        <v>shorts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2947.5</v>
      </c>
      <c r="Q111" t="str">
        <f t="shared" si="6"/>
        <v>film &amp; video</v>
      </c>
      <c r="R111" s="3" t="str">
        <f t="shared" si="7"/>
        <v>shorts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1947.5</v>
      </c>
      <c r="Q112" t="str">
        <f t="shared" si="6"/>
        <v>film &amp; video</v>
      </c>
      <c r="R112" s="3" t="str">
        <f t="shared" si="7"/>
        <v>shorts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3555</v>
      </c>
      <c r="Q113" t="str">
        <f t="shared" si="6"/>
        <v>film &amp; video</v>
      </c>
      <c r="R113" s="3" t="str">
        <f t="shared" si="7"/>
        <v>shorts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5305</v>
      </c>
      <c r="Q114" t="str">
        <f t="shared" si="6"/>
        <v>film &amp; video</v>
      </c>
      <c r="R114" s="3" t="str">
        <f t="shared" si="7"/>
        <v>shorts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6125</v>
      </c>
      <c r="Q115" t="str">
        <f t="shared" si="6"/>
        <v>film &amp; video</v>
      </c>
      <c r="R115" s="3" t="str">
        <f t="shared" si="7"/>
        <v>shorts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5075</v>
      </c>
      <c r="Q116" t="str">
        <f t="shared" si="6"/>
        <v>film &amp; video</v>
      </c>
      <c r="R116" s="3" t="str">
        <f t="shared" si="7"/>
        <v>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1866</v>
      </c>
      <c r="Q117" t="str">
        <f t="shared" si="6"/>
        <v>film &amp; video</v>
      </c>
      <c r="R117" s="3" t="str">
        <f t="shared" si="7"/>
        <v>shorts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2305</v>
      </c>
      <c r="Q118" t="str">
        <f t="shared" si="6"/>
        <v>film &amp; video</v>
      </c>
      <c r="R118" s="3" t="str">
        <f t="shared" si="7"/>
        <v>shorts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4250.1100000000006</v>
      </c>
      <c r="Q119" t="str">
        <f t="shared" si="6"/>
        <v>film &amp; video</v>
      </c>
      <c r="R119" s="3" t="str">
        <f t="shared" si="7"/>
        <v>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5086.8999999999996</v>
      </c>
      <c r="Q120" t="str">
        <f t="shared" si="6"/>
        <v>film &amp; video</v>
      </c>
      <c r="R120" s="3" t="str">
        <f t="shared" si="7"/>
        <v>shorts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4524.84</v>
      </c>
      <c r="Q121" t="str">
        <f t="shared" si="6"/>
        <v>film &amp; video</v>
      </c>
      <c r="R121" s="3" t="str">
        <f t="shared" si="7"/>
        <v>shorts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1704.05</v>
      </c>
      <c r="Q122" t="str">
        <f t="shared" si="6"/>
        <v>film &amp; video</v>
      </c>
      <c r="R122" s="3" t="str">
        <f t="shared" si="7"/>
        <v>science fiction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5.5</v>
      </c>
      <c r="Q123" t="str">
        <f t="shared" si="6"/>
        <v>film &amp; video</v>
      </c>
      <c r="R123" s="3" t="str">
        <f t="shared" si="7"/>
        <v>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0.5</v>
      </c>
      <c r="Q124" t="str">
        <f t="shared" si="6"/>
        <v>film &amp; video</v>
      </c>
      <c r="R124" s="3" t="str">
        <f t="shared" si="7"/>
        <v>science fiction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75.5</v>
      </c>
      <c r="Q125" t="str">
        <f t="shared" si="6"/>
        <v>film &amp; video</v>
      </c>
      <c r="R125" s="3" t="str">
        <f t="shared" si="7"/>
        <v>science fiction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75.5</v>
      </c>
      <c r="Q126" t="str">
        <f t="shared" si="6"/>
        <v>film &amp; video</v>
      </c>
      <c r="R126" s="3" t="str">
        <f t="shared" si="7"/>
        <v>science fiction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35</v>
      </c>
      <c r="Q127" t="str">
        <f t="shared" si="6"/>
        <v>film &amp; video</v>
      </c>
      <c r="R127" s="3" t="str">
        <f t="shared" si="7"/>
        <v>science fiction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728.5</v>
      </c>
      <c r="Q128" t="str">
        <f t="shared" si="6"/>
        <v>film &amp; video</v>
      </c>
      <c r="R128" s="3" t="str">
        <f t="shared" si="7"/>
        <v>science fiction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788.5</v>
      </c>
      <c r="Q129" t="str">
        <f t="shared" si="6"/>
        <v>film &amp; video</v>
      </c>
      <c r="R129" s="3" t="str">
        <f t="shared" si="7"/>
        <v>science fiction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1028.5</v>
      </c>
      <c r="Q130" t="str">
        <f t="shared" si="6"/>
        <v>film &amp; video</v>
      </c>
      <c r="R130" s="3" t="str">
        <f t="shared" si="7"/>
        <v>science fiction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AVERAGE(E130:E131)</f>
        <v>933.5</v>
      </c>
      <c r="Q131" t="str">
        <f t="shared" ref="Q131:Q194" si="10">LEFT(N131,FIND("/",N131)-1)</f>
        <v>film &amp; video</v>
      </c>
      <c r="R131" s="3" t="str">
        <f t="shared" ref="R131:R194" si="11">RIGHT(N131,LEN(N131)-FIND("/",N131))</f>
        <v>science fiction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tr">
        <f t="shared" si="10"/>
        <v>film &amp; video</v>
      </c>
      <c r="R132" s="3" t="str">
        <f t="shared" si="11"/>
        <v>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tr">
        <f t="shared" si="10"/>
        <v>film &amp; video</v>
      </c>
      <c r="R133" s="3" t="str">
        <f t="shared" si="11"/>
        <v>science fiction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3827.5</v>
      </c>
      <c r="Q134" t="str">
        <f t="shared" si="10"/>
        <v>film &amp; video</v>
      </c>
      <c r="R134" s="3" t="str">
        <f t="shared" si="11"/>
        <v>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3827.5</v>
      </c>
      <c r="Q135" t="str">
        <f t="shared" si="10"/>
        <v>film &amp; video</v>
      </c>
      <c r="R135" s="3" t="str">
        <f t="shared" si="11"/>
        <v>science fiction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tr">
        <f t="shared" si="10"/>
        <v>film &amp; video</v>
      </c>
      <c r="R136" s="3" t="str">
        <f t="shared" si="11"/>
        <v>science fiction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201.5</v>
      </c>
      <c r="Q137" t="str">
        <f t="shared" si="10"/>
        <v>film &amp; video</v>
      </c>
      <c r="R137" s="3" t="str">
        <f t="shared" si="11"/>
        <v>science fiction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201.5</v>
      </c>
      <c r="Q138" t="str">
        <f t="shared" si="10"/>
        <v>film &amp; video</v>
      </c>
      <c r="R138" s="3" t="str">
        <f t="shared" si="11"/>
        <v>science fiction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tr">
        <f t="shared" si="10"/>
        <v>film &amp; video</v>
      </c>
      <c r="R139" s="3" t="str">
        <f t="shared" si="11"/>
        <v>science fiction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2356</v>
      </c>
      <c r="Q140" t="str">
        <f t="shared" si="10"/>
        <v>film &amp; video</v>
      </c>
      <c r="R140" s="3" t="str">
        <f t="shared" si="11"/>
        <v>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2606</v>
      </c>
      <c r="Q141" t="str">
        <f t="shared" si="10"/>
        <v>film &amp; video</v>
      </c>
      <c r="R141" s="3" t="str">
        <f t="shared" si="11"/>
        <v>science fiction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250</v>
      </c>
      <c r="Q142" t="str">
        <f t="shared" si="10"/>
        <v>film &amp; video</v>
      </c>
      <c r="R142" s="3" t="str">
        <f t="shared" si="11"/>
        <v>science fiction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646.5</v>
      </c>
      <c r="Q143" t="str">
        <f t="shared" si="10"/>
        <v>film &amp; video</v>
      </c>
      <c r="R143" s="3" t="str">
        <f t="shared" si="11"/>
        <v>science fiction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651.5</v>
      </c>
      <c r="Q144" t="str">
        <f t="shared" si="10"/>
        <v>film &amp; video</v>
      </c>
      <c r="R144" s="3" t="str">
        <f t="shared" si="11"/>
        <v>science fiction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5</v>
      </c>
      <c r="Q145" t="str">
        <f t="shared" si="10"/>
        <v>film &amp; video</v>
      </c>
      <c r="R145" s="3" t="str">
        <f t="shared" si="11"/>
        <v>science fiction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1035</v>
      </c>
      <c r="Q146" t="str">
        <f t="shared" si="10"/>
        <v>film &amp; video</v>
      </c>
      <c r="R146" s="3" t="str">
        <f t="shared" si="11"/>
        <v>science fiction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1204</v>
      </c>
      <c r="Q147" t="str">
        <f t="shared" si="10"/>
        <v>film &amp; video</v>
      </c>
      <c r="R147" s="3" t="str">
        <f t="shared" si="11"/>
        <v>science fiction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226.5</v>
      </c>
      <c r="Q148" t="str">
        <f t="shared" si="10"/>
        <v>film &amp; video</v>
      </c>
      <c r="R148" s="3" t="str">
        <f t="shared" si="11"/>
        <v>science fiction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57.5</v>
      </c>
      <c r="Q149" t="str">
        <f t="shared" si="10"/>
        <v>film &amp; video</v>
      </c>
      <c r="R149" s="3" t="str">
        <f t="shared" si="11"/>
        <v>science fiction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s="3" t="str">
        <f t="shared" si="11"/>
        <v>science fiction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66</v>
      </c>
      <c r="Q151" t="str">
        <f t="shared" si="10"/>
        <v>film &amp; video</v>
      </c>
      <c r="R151" s="3" t="str">
        <f t="shared" si="11"/>
        <v>science fiction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15102</v>
      </c>
      <c r="Q152" t="str">
        <f t="shared" si="10"/>
        <v>film &amp; video</v>
      </c>
      <c r="R152" s="3" t="str">
        <f t="shared" si="11"/>
        <v>science fiction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15126</v>
      </c>
      <c r="Q153" t="str">
        <f t="shared" si="10"/>
        <v>film &amp; video</v>
      </c>
      <c r="R153" s="3" t="str">
        <f t="shared" si="11"/>
        <v>science fiction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85</v>
      </c>
      <c r="Q154" t="str">
        <f t="shared" si="10"/>
        <v>film &amp; video</v>
      </c>
      <c r="R154" s="3" t="str">
        <f t="shared" si="11"/>
        <v>science fiction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194.5</v>
      </c>
      <c r="Q155" t="str">
        <f t="shared" si="10"/>
        <v>film &amp; video</v>
      </c>
      <c r="R155" s="3" t="str">
        <f t="shared" si="11"/>
        <v>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199.5</v>
      </c>
      <c r="Q156" t="str">
        <f t="shared" si="10"/>
        <v>film &amp; video</v>
      </c>
      <c r="R156" s="3" t="str">
        <f t="shared" si="11"/>
        <v>science fiction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60.5</v>
      </c>
      <c r="Q157" t="str">
        <f t="shared" si="10"/>
        <v>film &amp; video</v>
      </c>
      <c r="R157" s="3" t="str">
        <f t="shared" si="11"/>
        <v>science fiction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933</v>
      </c>
      <c r="Q158" t="str">
        <f t="shared" si="10"/>
        <v>film &amp; video</v>
      </c>
      <c r="R158" s="3" t="str">
        <f t="shared" si="11"/>
        <v>science fiction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896.5</v>
      </c>
      <c r="Q159" t="str">
        <f t="shared" si="10"/>
        <v>film &amp; video</v>
      </c>
      <c r="R159" s="3" t="str">
        <f t="shared" si="11"/>
        <v>science fiction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4</v>
      </c>
      <c r="Q160" t="str">
        <f t="shared" si="10"/>
        <v>film &amp; video</v>
      </c>
      <c r="R160" s="3" t="str">
        <f t="shared" si="11"/>
        <v>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5</v>
      </c>
      <c r="Q161" t="str">
        <f t="shared" si="10"/>
        <v>film &amp; video</v>
      </c>
      <c r="R161" s="3" t="str">
        <f t="shared" si="11"/>
        <v>science fiction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5</v>
      </c>
      <c r="Q162" t="str">
        <f t="shared" si="10"/>
        <v>film &amp; video</v>
      </c>
      <c r="R162" s="3" t="str">
        <f t="shared" si="11"/>
        <v>drama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2.5</v>
      </c>
      <c r="Q163" t="str">
        <f t="shared" si="10"/>
        <v>film &amp; video</v>
      </c>
      <c r="R163" s="3" t="str">
        <f t="shared" si="11"/>
        <v>drama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220</v>
      </c>
      <c r="Q164" t="str">
        <f t="shared" si="10"/>
        <v>film &amp; video</v>
      </c>
      <c r="R164" s="3" t="str">
        <f t="shared" si="11"/>
        <v>drama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217.5</v>
      </c>
      <c r="Q165" t="str">
        <f t="shared" si="10"/>
        <v>film &amp; video</v>
      </c>
      <c r="R165" s="3" t="str">
        <f t="shared" si="11"/>
        <v>drama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320</v>
      </c>
      <c r="Q166" t="str">
        <f t="shared" si="10"/>
        <v>film &amp; video</v>
      </c>
      <c r="R166" s="3" t="str">
        <f t="shared" si="11"/>
        <v>drama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320</v>
      </c>
      <c r="Q167" t="str">
        <f t="shared" si="10"/>
        <v>film &amp; video</v>
      </c>
      <c r="R167" s="3" t="str">
        <f t="shared" si="11"/>
        <v>drama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1500</v>
      </c>
      <c r="Q168" t="str">
        <f t="shared" si="10"/>
        <v>film &amp; video</v>
      </c>
      <c r="R168" s="3" t="str">
        <f t="shared" si="11"/>
        <v>drama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1505.5</v>
      </c>
      <c r="Q169" t="str">
        <f t="shared" si="10"/>
        <v>film &amp; video</v>
      </c>
      <c r="R169" s="3" t="str">
        <f t="shared" si="11"/>
        <v>drama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168</v>
      </c>
      <c r="Q170" t="str">
        <f t="shared" si="10"/>
        <v>film &amp; video</v>
      </c>
      <c r="R170" s="3" t="str">
        <f t="shared" si="11"/>
        <v>drama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442.5</v>
      </c>
      <c r="Q171" t="str">
        <f t="shared" si="10"/>
        <v>film &amp; video</v>
      </c>
      <c r="R171" s="3" t="str">
        <f t="shared" si="11"/>
        <v>drama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442.5</v>
      </c>
      <c r="Q172" t="str">
        <f t="shared" si="10"/>
        <v>film &amp; video</v>
      </c>
      <c r="R172" s="3" t="str">
        <f t="shared" si="11"/>
        <v>drama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163</v>
      </c>
      <c r="Q173" t="str">
        <f t="shared" si="10"/>
        <v>film &amp; video</v>
      </c>
      <c r="R173" s="3" t="str">
        <f t="shared" si="11"/>
        <v>drama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0.5</v>
      </c>
      <c r="Q174" t="str">
        <f t="shared" si="10"/>
        <v>film &amp; video</v>
      </c>
      <c r="R174" s="3" t="str">
        <f t="shared" si="11"/>
        <v>drama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tr">
        <f t="shared" si="10"/>
        <v>film &amp; video</v>
      </c>
      <c r="R175" s="3" t="str">
        <f t="shared" si="11"/>
        <v>drama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tr">
        <f t="shared" si="10"/>
        <v>film &amp; video</v>
      </c>
      <c r="R176" s="3" t="str">
        <f t="shared" si="11"/>
        <v>drama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648.5</v>
      </c>
      <c r="Q177" t="str">
        <f t="shared" si="10"/>
        <v>film &amp; video</v>
      </c>
      <c r="R177" s="3" t="str">
        <f t="shared" si="11"/>
        <v>drama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648.5</v>
      </c>
      <c r="Q178" t="str">
        <f t="shared" si="10"/>
        <v>film &amp; video</v>
      </c>
      <c r="R178" s="3" t="str">
        <f t="shared" si="11"/>
        <v>drama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90</v>
      </c>
      <c r="Q179" t="str">
        <f t="shared" si="10"/>
        <v>film &amp; video</v>
      </c>
      <c r="R179" s="3" t="str">
        <f t="shared" si="11"/>
        <v>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90</v>
      </c>
      <c r="Q180" t="str">
        <f t="shared" si="10"/>
        <v>film &amp; video</v>
      </c>
      <c r="R180" s="3" t="str">
        <f t="shared" si="11"/>
        <v>drama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tr">
        <f t="shared" si="10"/>
        <v>film &amp; video</v>
      </c>
      <c r="R181" s="3" t="str">
        <f t="shared" si="11"/>
        <v>drama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300.5</v>
      </c>
      <c r="Q182" t="str">
        <f t="shared" si="10"/>
        <v>film &amp; video</v>
      </c>
      <c r="R182" s="3" t="str">
        <f t="shared" si="11"/>
        <v>drama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561.5</v>
      </c>
      <c r="Q183" t="str">
        <f t="shared" si="10"/>
        <v>film &amp; video</v>
      </c>
      <c r="R183" s="3" t="str">
        <f t="shared" si="11"/>
        <v>drama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361</v>
      </c>
      <c r="Q184" t="str">
        <f t="shared" si="10"/>
        <v>film &amp; video</v>
      </c>
      <c r="R184" s="3" t="str">
        <f t="shared" si="11"/>
        <v>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2241</v>
      </c>
      <c r="Q185" t="str">
        <f t="shared" si="10"/>
        <v>film &amp; video</v>
      </c>
      <c r="R185" s="3" t="str">
        <f t="shared" si="11"/>
        <v>drama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2266.5</v>
      </c>
      <c r="Q186" t="str">
        <f t="shared" si="10"/>
        <v>film &amp; video</v>
      </c>
      <c r="R186" s="3" t="str">
        <f t="shared" si="11"/>
        <v>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1125.5</v>
      </c>
      <c r="Q187" t="str">
        <f t="shared" si="10"/>
        <v>film &amp; video</v>
      </c>
      <c r="R187" s="3" t="str">
        <f t="shared" si="11"/>
        <v>drama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1100</v>
      </c>
      <c r="Q188" t="str">
        <f t="shared" si="10"/>
        <v>film &amp; video</v>
      </c>
      <c r="R188" s="3" t="str">
        <f t="shared" si="11"/>
        <v>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400</v>
      </c>
      <c r="Q189" t="str">
        <f t="shared" si="10"/>
        <v>film &amp; video</v>
      </c>
      <c r="R189" s="3" t="str">
        <f t="shared" si="11"/>
        <v>drama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400</v>
      </c>
      <c r="Q190" t="str">
        <f t="shared" si="10"/>
        <v>film &amp; video</v>
      </c>
      <c r="R190" s="3" t="str">
        <f t="shared" si="11"/>
        <v>drama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172.5</v>
      </c>
      <c r="Q191" t="str">
        <f t="shared" si="10"/>
        <v>film &amp; video</v>
      </c>
      <c r="R191" s="3" t="str">
        <f t="shared" si="11"/>
        <v>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197.5</v>
      </c>
      <c r="Q192" t="str">
        <f t="shared" si="10"/>
        <v>film &amp; video</v>
      </c>
      <c r="R192" s="3" t="str">
        <f t="shared" si="11"/>
        <v>drama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150</v>
      </c>
      <c r="Q193" t="str">
        <f t="shared" si="10"/>
        <v>film &amp; video</v>
      </c>
      <c r="R193" s="3" t="str">
        <f t="shared" si="11"/>
        <v>drama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133.5</v>
      </c>
      <c r="Q194" t="str">
        <f t="shared" si="10"/>
        <v>film &amp; video</v>
      </c>
      <c r="R194" s="3" t="str">
        <f t="shared" si="11"/>
        <v>drama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AVERAGE(E194:E195)</f>
        <v>8.5</v>
      </c>
      <c r="Q195" t="str">
        <f t="shared" ref="Q195:Q258" si="14">LEFT(N195,FIND("/",N195)-1)</f>
        <v>film &amp; video</v>
      </c>
      <c r="R195" s="3" t="str">
        <f t="shared" ref="R195:R258" si="15">RIGHT(N195,LEN(N195)-FIND("/",N195))</f>
        <v>drama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1.5</v>
      </c>
      <c r="Q196" t="str">
        <f t="shared" si="14"/>
        <v>film &amp; video</v>
      </c>
      <c r="R196" s="3" t="str">
        <f t="shared" si="15"/>
        <v>drama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1.5</v>
      </c>
      <c r="Q197" t="str">
        <f t="shared" si="14"/>
        <v>film &amp; video</v>
      </c>
      <c r="R197" s="3" t="str">
        <f t="shared" si="15"/>
        <v>drama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732.5</v>
      </c>
      <c r="Q198" t="str">
        <f t="shared" si="14"/>
        <v>film &amp; video</v>
      </c>
      <c r="R198" s="3" t="str">
        <f t="shared" si="15"/>
        <v>drama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863.5</v>
      </c>
      <c r="Q199" t="str">
        <f t="shared" si="14"/>
        <v>film &amp; video</v>
      </c>
      <c r="R199" s="3" t="str">
        <f t="shared" si="15"/>
        <v>drama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270.5</v>
      </c>
      <c r="Q200" t="str">
        <f t="shared" si="14"/>
        <v>film &amp; video</v>
      </c>
      <c r="R200" s="3" t="str">
        <f t="shared" si="15"/>
        <v>drama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139.5</v>
      </c>
      <c r="Q201" t="str">
        <f t="shared" si="14"/>
        <v>film &amp; video</v>
      </c>
      <c r="R201" s="3" t="str">
        <f t="shared" si="15"/>
        <v>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785.77499999999998</v>
      </c>
      <c r="Q202" t="str">
        <f t="shared" si="14"/>
        <v>film &amp; video</v>
      </c>
      <c r="R202" s="3" t="str">
        <f t="shared" si="15"/>
        <v>drama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975.77499999999998</v>
      </c>
      <c r="Q203" t="str">
        <f t="shared" si="14"/>
        <v>film &amp; video</v>
      </c>
      <c r="R203" s="3" t="str">
        <f t="shared" si="15"/>
        <v>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190</v>
      </c>
      <c r="Q204" t="str">
        <f t="shared" si="14"/>
        <v>film &amp; video</v>
      </c>
      <c r="R204" s="3" t="str">
        <f t="shared" si="15"/>
        <v>drama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373</v>
      </c>
      <c r="Q205" t="str">
        <f t="shared" si="14"/>
        <v>film &amp; video</v>
      </c>
      <c r="R205" s="3" t="str">
        <f t="shared" si="15"/>
        <v>drama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76455.5</v>
      </c>
      <c r="Q206" t="str">
        <f t="shared" si="14"/>
        <v>film &amp; video</v>
      </c>
      <c r="R206" s="3" t="str">
        <f t="shared" si="15"/>
        <v>drama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76732.5</v>
      </c>
      <c r="Q207" t="str">
        <f t="shared" si="14"/>
        <v>film &amp; video</v>
      </c>
      <c r="R207" s="3" t="str">
        <f t="shared" si="15"/>
        <v>drama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650</v>
      </c>
      <c r="Q208" t="str">
        <f t="shared" si="14"/>
        <v>film &amp; video</v>
      </c>
      <c r="R208" s="3" t="str">
        <f t="shared" si="15"/>
        <v>drama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1065</v>
      </c>
      <c r="Q209" t="str">
        <f t="shared" si="14"/>
        <v>film &amp; video</v>
      </c>
      <c r="R209" s="3" t="str">
        <f t="shared" si="15"/>
        <v>drama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1065</v>
      </c>
      <c r="Q210" t="str">
        <f t="shared" si="14"/>
        <v>film &amp; video</v>
      </c>
      <c r="R210" s="3" t="str">
        <f t="shared" si="15"/>
        <v>drama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tr">
        <f t="shared" si="14"/>
        <v>film &amp; video</v>
      </c>
      <c r="R211" s="3" t="str">
        <f t="shared" si="15"/>
        <v>drama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1515</v>
      </c>
      <c r="Q212" t="str">
        <f t="shared" si="14"/>
        <v>film &amp; video</v>
      </c>
      <c r="R212" s="3" t="str">
        <f t="shared" si="15"/>
        <v>drama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2630</v>
      </c>
      <c r="Q213" t="str">
        <f t="shared" si="14"/>
        <v>film &amp; video</v>
      </c>
      <c r="R213" s="3" t="str">
        <f t="shared" si="15"/>
        <v>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1115.5</v>
      </c>
      <c r="Q214" t="str">
        <f t="shared" si="14"/>
        <v>film &amp; video</v>
      </c>
      <c r="R214" s="3" t="str">
        <f t="shared" si="15"/>
        <v>drama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10.5</v>
      </c>
      <c r="Q215" t="str">
        <f t="shared" si="14"/>
        <v>film &amp; video</v>
      </c>
      <c r="R215" s="3" t="str">
        <f t="shared" si="15"/>
        <v>drama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10.5</v>
      </c>
      <c r="Q216" t="str">
        <f t="shared" si="14"/>
        <v>film &amp; video</v>
      </c>
      <c r="R216" s="3" t="str">
        <f t="shared" si="15"/>
        <v>drama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5.5</v>
      </c>
      <c r="Q217" t="str">
        <f t="shared" si="14"/>
        <v>film &amp; video</v>
      </c>
      <c r="R217" s="3" t="str">
        <f t="shared" si="15"/>
        <v>drama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13929.61</v>
      </c>
      <c r="Q218" t="str">
        <f t="shared" si="14"/>
        <v>film &amp; video</v>
      </c>
      <c r="R218" s="3" t="str">
        <f t="shared" si="15"/>
        <v>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19896.11</v>
      </c>
      <c r="Q219" t="str">
        <f t="shared" si="14"/>
        <v>film &amp; video</v>
      </c>
      <c r="R219" s="3" t="str">
        <f t="shared" si="15"/>
        <v>drama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6021.5</v>
      </c>
      <c r="Q220" t="str">
        <f t="shared" si="14"/>
        <v>film &amp; video</v>
      </c>
      <c r="R220" s="3" t="str">
        <f t="shared" si="15"/>
        <v>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4457.5</v>
      </c>
      <c r="Q221" t="str">
        <f t="shared" si="14"/>
        <v>film &amp; video</v>
      </c>
      <c r="R221" s="3" t="str">
        <f t="shared" si="15"/>
        <v>drama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4587.5</v>
      </c>
      <c r="Q222" t="str">
        <f t="shared" si="14"/>
        <v>film &amp; video</v>
      </c>
      <c r="R222" s="3" t="str">
        <f t="shared" si="15"/>
        <v>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180</v>
      </c>
      <c r="Q223" t="str">
        <f t="shared" si="14"/>
        <v>film &amp; video</v>
      </c>
      <c r="R223" s="3" t="str">
        <f t="shared" si="15"/>
        <v>drama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tr">
        <f t="shared" si="14"/>
        <v>film &amp; video</v>
      </c>
      <c r="R224" s="3" t="str">
        <f t="shared" si="15"/>
        <v>drama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65</v>
      </c>
      <c r="Q225" t="str">
        <f t="shared" si="14"/>
        <v>film &amp; video</v>
      </c>
      <c r="R225" s="3" t="str">
        <f t="shared" si="15"/>
        <v>drama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tr">
        <f t="shared" si="14"/>
        <v>film &amp; video</v>
      </c>
      <c r="R226" s="3" t="str">
        <f t="shared" si="15"/>
        <v>drama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tr">
        <f t="shared" si="14"/>
        <v>film &amp; video</v>
      </c>
      <c r="R227" s="3" t="str">
        <f t="shared" si="15"/>
        <v>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s="3" t="str">
        <f t="shared" si="15"/>
        <v>drama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125</v>
      </c>
      <c r="Q229" t="str">
        <f t="shared" si="14"/>
        <v>film &amp; video</v>
      </c>
      <c r="R229" s="3" t="str">
        <f t="shared" si="15"/>
        <v>drama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tr">
        <f t="shared" si="14"/>
        <v>film &amp; video</v>
      </c>
      <c r="R230" s="3" t="str">
        <f t="shared" si="15"/>
        <v>drama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tr">
        <f t="shared" si="14"/>
        <v>film &amp; video</v>
      </c>
      <c r="R231" s="3" t="str">
        <f t="shared" si="15"/>
        <v>drama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s="3" t="str">
        <f t="shared" si="15"/>
        <v>drama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30</v>
      </c>
      <c r="Q233" t="str">
        <f t="shared" si="14"/>
        <v>film &amp; video</v>
      </c>
      <c r="R233" s="3" t="str">
        <f t="shared" si="15"/>
        <v>drama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55</v>
      </c>
      <c r="Q234" t="str">
        <f t="shared" si="14"/>
        <v>film &amp; video</v>
      </c>
      <c r="R234" s="3" t="str">
        <f t="shared" si="15"/>
        <v>drama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55</v>
      </c>
      <c r="Q235" t="str">
        <f t="shared" si="14"/>
        <v>film &amp; video</v>
      </c>
      <c r="R235" s="3" t="str">
        <f t="shared" si="15"/>
        <v>drama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200.5</v>
      </c>
      <c r="Q236" t="str">
        <f t="shared" si="14"/>
        <v>film &amp; video</v>
      </c>
      <c r="R236" s="3" t="str">
        <f t="shared" si="15"/>
        <v>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200.5</v>
      </c>
      <c r="Q237" t="str">
        <f t="shared" si="14"/>
        <v>film &amp; video</v>
      </c>
      <c r="R237" s="3" t="str">
        <f t="shared" si="15"/>
        <v>drama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tr">
        <f t="shared" si="14"/>
        <v>film &amp; video</v>
      </c>
      <c r="R238" s="3" t="str">
        <f t="shared" si="15"/>
        <v>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25</v>
      </c>
      <c r="Q239" t="str">
        <f t="shared" si="14"/>
        <v>film &amp; video</v>
      </c>
      <c r="R239" s="3" t="str">
        <f t="shared" si="15"/>
        <v>drama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25</v>
      </c>
      <c r="Q240" t="str">
        <f t="shared" si="14"/>
        <v>film &amp; video</v>
      </c>
      <c r="R240" s="3" t="str">
        <f t="shared" si="15"/>
        <v>drama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125</v>
      </c>
      <c r="Q241" t="str">
        <f t="shared" si="14"/>
        <v>film &amp; video</v>
      </c>
      <c r="R241" s="3" t="str">
        <f t="shared" si="15"/>
        <v>drama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8197.5600000000013</v>
      </c>
      <c r="Q242" t="str">
        <f t="shared" si="14"/>
        <v>film &amp; video</v>
      </c>
      <c r="R242" s="3" t="str">
        <f t="shared" si="15"/>
        <v>documentary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28572.560000000001</v>
      </c>
      <c r="Q243" t="str">
        <f t="shared" si="14"/>
        <v>film &amp; video</v>
      </c>
      <c r="R243" s="3" t="str">
        <f t="shared" si="15"/>
        <v>documentary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27875</v>
      </c>
      <c r="Q244" t="str">
        <f t="shared" si="14"/>
        <v>film &amp; video</v>
      </c>
      <c r="R244" s="3" t="str">
        <f t="shared" si="15"/>
        <v>documentary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20199</v>
      </c>
      <c r="Q245" t="str">
        <f t="shared" si="14"/>
        <v>film &amp; video</v>
      </c>
      <c r="R245" s="3" t="str">
        <f t="shared" si="15"/>
        <v>documentary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14814.75</v>
      </c>
      <c r="Q246" t="str">
        <f t="shared" si="14"/>
        <v>film &amp; video</v>
      </c>
      <c r="R246" s="3" t="str">
        <f t="shared" si="15"/>
        <v>documentary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4583.75</v>
      </c>
      <c r="Q247" t="str">
        <f t="shared" si="14"/>
        <v>film &amp; video</v>
      </c>
      <c r="R247" s="3" t="str">
        <f t="shared" si="15"/>
        <v>documentary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10229.5</v>
      </c>
      <c r="Q248" t="str">
        <f t="shared" si="14"/>
        <v>film &amp; video</v>
      </c>
      <c r="R248" s="3" t="str">
        <f t="shared" si="15"/>
        <v>documentary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10989</v>
      </c>
      <c r="Q249" t="str">
        <f t="shared" si="14"/>
        <v>film &amp; video</v>
      </c>
      <c r="R249" s="3" t="str">
        <f t="shared" si="15"/>
        <v>documentary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46419</v>
      </c>
      <c r="Q250" t="str">
        <f t="shared" si="14"/>
        <v>film &amp; video</v>
      </c>
      <c r="R250" s="3" t="str">
        <f t="shared" si="15"/>
        <v>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48712.5</v>
      </c>
      <c r="Q251" t="str">
        <f t="shared" si="14"/>
        <v>film &amp; video</v>
      </c>
      <c r="R251" s="3" t="str">
        <f t="shared" si="15"/>
        <v>documentary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21483.5</v>
      </c>
      <c r="Q252" t="str">
        <f t="shared" si="14"/>
        <v>film &amp; video</v>
      </c>
      <c r="R252" s="3" t="str">
        <f t="shared" si="15"/>
        <v>documentary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18035</v>
      </c>
      <c r="Q253" t="str">
        <f t="shared" si="14"/>
        <v>film &amp; video</v>
      </c>
      <c r="R253" s="3" t="str">
        <f t="shared" si="15"/>
        <v>documentary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6811.5</v>
      </c>
      <c r="Q254" t="str">
        <f t="shared" si="14"/>
        <v>film &amp; video</v>
      </c>
      <c r="R254" s="3" t="str">
        <f t="shared" si="15"/>
        <v>documentary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5369.5</v>
      </c>
      <c r="Q255" t="str">
        <f t="shared" si="14"/>
        <v>film &amp; video</v>
      </c>
      <c r="R255" s="3" t="str">
        <f t="shared" si="15"/>
        <v>documentary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14789.17</v>
      </c>
      <c r="Q256" t="str">
        <f t="shared" si="14"/>
        <v>film &amp; video</v>
      </c>
      <c r="R256" s="3" t="str">
        <f t="shared" si="15"/>
        <v>documentary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18303</v>
      </c>
      <c r="Q257" t="str">
        <f t="shared" si="14"/>
        <v>film &amp; video</v>
      </c>
      <c r="R257" s="3" t="str">
        <f t="shared" si="15"/>
        <v>documentary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13310.83</v>
      </c>
      <c r="Q258" t="str">
        <f t="shared" si="14"/>
        <v>film &amp; video</v>
      </c>
      <c r="R258" s="3" t="str">
        <f t="shared" si="15"/>
        <v>documentary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AVERAGE(E258:E259)</f>
        <v>27718.634999999998</v>
      </c>
      <c r="Q259" t="str">
        <f t="shared" ref="Q259:Q322" si="18">LEFT(N259,FIND("/",N259)-1)</f>
        <v>film &amp; video</v>
      </c>
      <c r="R259" s="3" t="str">
        <f t="shared" ref="R259:R322" si="19">RIGHT(N259,LEN(N259)-FIND("/",N259))</f>
        <v>documentary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47348.134999999995</v>
      </c>
      <c r="Q260" t="str">
        <f t="shared" si="18"/>
        <v>film &amp; video</v>
      </c>
      <c r="R260" s="3" t="str">
        <f t="shared" si="19"/>
        <v>documentary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78147.709999999992</v>
      </c>
      <c r="Q261" t="str">
        <f t="shared" si="18"/>
        <v>film &amp; video</v>
      </c>
      <c r="R261" s="3" t="str">
        <f t="shared" si="19"/>
        <v>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54796.71</v>
      </c>
      <c r="Q262" t="str">
        <f t="shared" si="18"/>
        <v>film &amp; video</v>
      </c>
      <c r="R262" s="3" t="str">
        <f t="shared" si="19"/>
        <v>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16060</v>
      </c>
      <c r="Q263" t="str">
        <f t="shared" si="18"/>
        <v>film &amp; video</v>
      </c>
      <c r="R263" s="3" t="str">
        <f t="shared" si="19"/>
        <v>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13740</v>
      </c>
      <c r="Q264" t="str">
        <f t="shared" si="18"/>
        <v>film &amp; video</v>
      </c>
      <c r="R264" s="3" t="str">
        <f t="shared" si="19"/>
        <v>documentary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17760.135000000002</v>
      </c>
      <c r="Q265" t="str">
        <f t="shared" si="18"/>
        <v>film &amp; video</v>
      </c>
      <c r="R265" s="3" t="str">
        <f t="shared" si="19"/>
        <v>documentary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17715.135000000002</v>
      </c>
      <c r="Q266" t="str">
        <f t="shared" si="18"/>
        <v>film &amp; video</v>
      </c>
      <c r="R266" s="3" t="str">
        <f t="shared" si="19"/>
        <v>documentary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5732.5</v>
      </c>
      <c r="Q267" t="str">
        <f t="shared" si="18"/>
        <v>film &amp; video</v>
      </c>
      <c r="R267" s="3" t="str">
        <f t="shared" si="19"/>
        <v>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3505</v>
      </c>
      <c r="Q268" t="str">
        <f t="shared" si="18"/>
        <v>film &amp; video</v>
      </c>
      <c r="R268" s="3" t="str">
        <f t="shared" si="19"/>
        <v>documentary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7210.22</v>
      </c>
      <c r="Q269" t="str">
        <f t="shared" si="18"/>
        <v>film &amp; video</v>
      </c>
      <c r="R269" s="3" t="str">
        <f t="shared" si="19"/>
        <v>documentary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9267.7200000000012</v>
      </c>
      <c r="Q270" t="str">
        <f t="shared" si="18"/>
        <v>film &amp; video</v>
      </c>
      <c r="R270" s="3" t="str">
        <f t="shared" si="19"/>
        <v>documentary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76401.884999999995</v>
      </c>
      <c r="Q271" t="str">
        <f t="shared" si="18"/>
        <v>film &amp; video</v>
      </c>
      <c r="R271" s="3" t="str">
        <f t="shared" si="19"/>
        <v>documentary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75371.884999999995</v>
      </c>
      <c r="Q272" t="str">
        <f t="shared" si="18"/>
        <v>film &amp; video</v>
      </c>
      <c r="R272" s="3" t="str">
        <f t="shared" si="19"/>
        <v>documentary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17457</v>
      </c>
      <c r="Q273" t="str">
        <f t="shared" si="18"/>
        <v>film &amp; video</v>
      </c>
      <c r="R273" s="3" t="str">
        <f t="shared" si="19"/>
        <v>documentary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18363.505000000001</v>
      </c>
      <c r="Q274" t="str">
        <f t="shared" si="18"/>
        <v>film &amp; video</v>
      </c>
      <c r="R274" s="3" t="str">
        <f t="shared" si="19"/>
        <v>documentary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5355.9</v>
      </c>
      <c r="Q275" t="str">
        <f t="shared" si="18"/>
        <v>film &amp; video</v>
      </c>
      <c r="R275" s="3" t="str">
        <f t="shared" si="19"/>
        <v>documentary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5814.3950000000004</v>
      </c>
      <c r="Q276" t="str">
        <f t="shared" si="18"/>
        <v>film &amp; video</v>
      </c>
      <c r="R276" s="3" t="str">
        <f t="shared" si="19"/>
        <v>documentary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13959.5</v>
      </c>
      <c r="Q277" t="str">
        <f t="shared" si="18"/>
        <v>film &amp; video</v>
      </c>
      <c r="R277" s="3" t="str">
        <f t="shared" si="19"/>
        <v>documentary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13791.5</v>
      </c>
      <c r="Q278" t="str">
        <f t="shared" si="18"/>
        <v>film &amp; video</v>
      </c>
      <c r="R278" s="3" t="str">
        <f t="shared" si="19"/>
        <v>documentary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38826</v>
      </c>
      <c r="Q279" t="str">
        <f t="shared" si="18"/>
        <v>film &amp; video</v>
      </c>
      <c r="R279" s="3" t="str">
        <f t="shared" si="19"/>
        <v>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56171</v>
      </c>
      <c r="Q280" t="str">
        <f t="shared" si="18"/>
        <v>film &amp; video</v>
      </c>
      <c r="R280" s="3" t="str">
        <f t="shared" si="19"/>
        <v>documentary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33669.055</v>
      </c>
      <c r="Q281" t="str">
        <f t="shared" si="18"/>
        <v>film &amp; video</v>
      </c>
      <c r="R281" s="3" t="str">
        <f t="shared" si="19"/>
        <v>documentary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71926.054999999993</v>
      </c>
      <c r="Q282" t="str">
        <f t="shared" si="18"/>
        <v>film &amp; video</v>
      </c>
      <c r="R282" s="3" t="str">
        <f t="shared" si="19"/>
        <v>documentary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61870.16</v>
      </c>
      <c r="Q283" t="str">
        <f t="shared" si="18"/>
        <v>film &amp; video</v>
      </c>
      <c r="R283" s="3" t="str">
        <f t="shared" si="19"/>
        <v>documentary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26083.66</v>
      </c>
      <c r="Q284" t="str">
        <f t="shared" si="18"/>
        <v>film &amp; video</v>
      </c>
      <c r="R284" s="3" t="str">
        <f t="shared" si="19"/>
        <v>documentary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33052.025000000001</v>
      </c>
      <c r="Q285" t="str">
        <f t="shared" si="18"/>
        <v>film &amp; video</v>
      </c>
      <c r="R285" s="3" t="str">
        <f t="shared" si="19"/>
        <v>documentary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31209.754999999997</v>
      </c>
      <c r="Q286" t="str">
        <f t="shared" si="18"/>
        <v>film &amp; video</v>
      </c>
      <c r="R286" s="3" t="str">
        <f t="shared" si="19"/>
        <v>documentary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36942.985000000001</v>
      </c>
      <c r="Q287" t="str">
        <f t="shared" si="18"/>
        <v>film &amp; video</v>
      </c>
      <c r="R287" s="3" t="str">
        <f t="shared" si="19"/>
        <v>documentary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24204.254999999997</v>
      </c>
      <c r="Q288" t="str">
        <f t="shared" si="18"/>
        <v>film &amp; video</v>
      </c>
      <c r="R288" s="3" t="str">
        <f t="shared" si="19"/>
        <v>documentary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21409</v>
      </c>
      <c r="Q289" t="str">
        <f t="shared" si="18"/>
        <v>film &amp; video</v>
      </c>
      <c r="R289" s="3" t="str">
        <f t="shared" si="19"/>
        <v>documentary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39025.154999999999</v>
      </c>
      <c r="Q290" t="str">
        <f t="shared" si="18"/>
        <v>film &amp; video</v>
      </c>
      <c r="R290" s="3" t="str">
        <f t="shared" si="19"/>
        <v>documentary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33664.154999999999</v>
      </c>
      <c r="Q291" t="str">
        <f t="shared" si="18"/>
        <v>film &amp; video</v>
      </c>
      <c r="R291" s="3" t="str">
        <f t="shared" si="19"/>
        <v>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10261.9</v>
      </c>
      <c r="Q292" t="str">
        <f t="shared" si="18"/>
        <v>film &amp; video</v>
      </c>
      <c r="R292" s="3" t="str">
        <f t="shared" si="19"/>
        <v>documentary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5400.9</v>
      </c>
      <c r="Q293" t="str">
        <f t="shared" si="18"/>
        <v>film &amp; video</v>
      </c>
      <c r="R293" s="3" t="str">
        <f t="shared" si="19"/>
        <v>documentary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41065.599999999999</v>
      </c>
      <c r="Q294" t="str">
        <f t="shared" si="18"/>
        <v>film &amp; video</v>
      </c>
      <c r="R294" s="3" t="str">
        <f t="shared" si="19"/>
        <v>documentary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51245.1</v>
      </c>
      <c r="Q295" t="str">
        <f t="shared" si="18"/>
        <v>film &amp; video</v>
      </c>
      <c r="R295" s="3" t="str">
        <f t="shared" si="19"/>
        <v>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15680</v>
      </c>
      <c r="Q296" t="str">
        <f t="shared" si="18"/>
        <v>film &amp; video</v>
      </c>
      <c r="R296" s="3" t="str">
        <f t="shared" si="19"/>
        <v>documentary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35777.279999999999</v>
      </c>
      <c r="Q297" t="str">
        <f t="shared" si="18"/>
        <v>film &amp; video</v>
      </c>
      <c r="R297" s="3" t="str">
        <f t="shared" si="19"/>
        <v>documentary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48118.055</v>
      </c>
      <c r="Q298" t="str">
        <f t="shared" si="18"/>
        <v>film &amp; video</v>
      </c>
      <c r="R298" s="3" t="str">
        <f t="shared" si="19"/>
        <v>documentary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24904.775000000001</v>
      </c>
      <c r="Q299" t="str">
        <f t="shared" si="18"/>
        <v>film &amp; video</v>
      </c>
      <c r="R299" s="3" t="str">
        <f t="shared" si="19"/>
        <v>documentary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78691.42</v>
      </c>
      <c r="Q300" t="str">
        <f t="shared" si="18"/>
        <v>film &amp; video</v>
      </c>
      <c r="R300" s="3" t="str">
        <f t="shared" si="19"/>
        <v>documentary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77575.044999999998</v>
      </c>
      <c r="Q301" t="str">
        <f t="shared" si="18"/>
        <v>film &amp; video</v>
      </c>
      <c r="R301" s="3" t="str">
        <f t="shared" si="19"/>
        <v>documentary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21662.955000000002</v>
      </c>
      <c r="Q302" t="str">
        <f t="shared" si="18"/>
        <v>film &amp; video</v>
      </c>
      <c r="R302" s="3" t="str">
        <f t="shared" si="19"/>
        <v>documentary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20433.105</v>
      </c>
      <c r="Q303" t="str">
        <f t="shared" si="18"/>
        <v>film &amp; video</v>
      </c>
      <c r="R303" s="3" t="str">
        <f t="shared" si="19"/>
        <v>documentary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12740.775</v>
      </c>
      <c r="Q304" t="str">
        <f t="shared" si="18"/>
        <v>film &amp; video</v>
      </c>
      <c r="R304" s="3" t="str">
        <f t="shared" si="19"/>
        <v>documentary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7085</v>
      </c>
      <c r="Q305" t="str">
        <f t="shared" si="18"/>
        <v>film &amp; video</v>
      </c>
      <c r="R305" s="3" t="str">
        <f t="shared" si="19"/>
        <v>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6000</v>
      </c>
      <c r="Q306" t="str">
        <f t="shared" si="18"/>
        <v>film &amp; video</v>
      </c>
      <c r="R306" s="3" t="str">
        <f t="shared" si="19"/>
        <v>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8825.5</v>
      </c>
      <c r="Q307" t="str">
        <f t="shared" si="18"/>
        <v>film &amp; video</v>
      </c>
      <c r="R307" s="3" t="str">
        <f t="shared" si="19"/>
        <v>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6352</v>
      </c>
      <c r="Q308" t="str">
        <f t="shared" si="18"/>
        <v>film &amp; video</v>
      </c>
      <c r="R308" s="3" t="str">
        <f t="shared" si="19"/>
        <v>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13709.5</v>
      </c>
      <c r="Q309" t="str">
        <f t="shared" si="18"/>
        <v>film &amp; video</v>
      </c>
      <c r="R309" s="3" t="str">
        <f t="shared" si="19"/>
        <v>documentary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18579</v>
      </c>
      <c r="Q310" t="str">
        <f t="shared" si="18"/>
        <v>film &amp; video</v>
      </c>
      <c r="R310" s="3" t="str">
        <f t="shared" si="19"/>
        <v>documentary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17039</v>
      </c>
      <c r="Q311" t="str">
        <f t="shared" si="18"/>
        <v>film &amp; video</v>
      </c>
      <c r="R311" s="3" t="str">
        <f t="shared" si="19"/>
        <v>documentary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11225.645</v>
      </c>
      <c r="Q312" t="str">
        <f t="shared" si="18"/>
        <v>film &amp; video</v>
      </c>
      <c r="R312" s="3" t="str">
        <f t="shared" si="19"/>
        <v>documentary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10930.810000000001</v>
      </c>
      <c r="Q313" t="str">
        <f t="shared" si="18"/>
        <v>film &amp; video</v>
      </c>
      <c r="R313" s="3" t="str">
        <f t="shared" si="19"/>
        <v>documentary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14885.165000000001</v>
      </c>
      <c r="Q314" t="str">
        <f t="shared" si="18"/>
        <v>film &amp; video</v>
      </c>
      <c r="R314" s="3" t="str">
        <f t="shared" si="19"/>
        <v>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13377.5</v>
      </c>
      <c r="Q315" t="str">
        <f t="shared" si="18"/>
        <v>film &amp; video</v>
      </c>
      <c r="R315" s="3" t="str">
        <f t="shared" si="19"/>
        <v>documentary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10828.25</v>
      </c>
      <c r="Q316" t="str">
        <f t="shared" si="18"/>
        <v>film &amp; video</v>
      </c>
      <c r="R316" s="3" t="str">
        <f t="shared" si="19"/>
        <v>documentary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14581.75</v>
      </c>
      <c r="Q317" t="str">
        <f t="shared" si="18"/>
        <v>film &amp; video</v>
      </c>
      <c r="R317" s="3" t="str">
        <f t="shared" si="19"/>
        <v>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21189</v>
      </c>
      <c r="Q318" t="str">
        <f t="shared" si="18"/>
        <v>film &amp; video</v>
      </c>
      <c r="R318" s="3" t="str">
        <f t="shared" si="19"/>
        <v>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23653.5</v>
      </c>
      <c r="Q319" t="str">
        <f t="shared" si="18"/>
        <v>film &amp; video</v>
      </c>
      <c r="R319" s="3" t="str">
        <f t="shared" si="19"/>
        <v>documentary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22203.5</v>
      </c>
      <c r="Q320" t="str">
        <f t="shared" si="18"/>
        <v>film &amp; video</v>
      </c>
      <c r="R320" s="3" t="str">
        <f t="shared" si="19"/>
        <v>documentary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9900</v>
      </c>
      <c r="Q321" t="str">
        <f t="shared" si="18"/>
        <v>film &amp; video</v>
      </c>
      <c r="R321" s="3" t="str">
        <f t="shared" si="19"/>
        <v>documentary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13475</v>
      </c>
      <c r="Q322" t="str">
        <f t="shared" si="18"/>
        <v>film &amp; video</v>
      </c>
      <c r="R322" s="3" t="str">
        <f t="shared" si="19"/>
        <v>documentary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AVERAGE(E322:E323)</f>
        <v>28624</v>
      </c>
      <c r="Q323" t="str">
        <f t="shared" ref="Q323:Q386" si="22">LEFT(N323,FIND("/",N323)-1)</f>
        <v>film &amp; video</v>
      </c>
      <c r="R323" s="3" t="str">
        <f t="shared" ref="R323:R386" si="23">RIGHT(N323,LEN(N323)-FIND("/",N323))</f>
        <v>documentary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31455</v>
      </c>
      <c r="Q324" t="str">
        <f t="shared" si="22"/>
        <v>film &amp; video</v>
      </c>
      <c r="R324" s="3" t="str">
        <f t="shared" si="23"/>
        <v>documentary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16812</v>
      </c>
      <c r="Q325" t="str">
        <f t="shared" si="22"/>
        <v>film &amp; video</v>
      </c>
      <c r="R325" s="3" t="str">
        <f t="shared" si="23"/>
        <v>documentary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7641</v>
      </c>
      <c r="Q326" t="str">
        <f t="shared" si="22"/>
        <v>film &amp; video</v>
      </c>
      <c r="R326" s="3" t="str">
        <f t="shared" si="23"/>
        <v>documentary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30417</v>
      </c>
      <c r="Q327" t="str">
        <f t="shared" si="22"/>
        <v>film &amp; video</v>
      </c>
      <c r="R327" s="3" t="str">
        <f t="shared" si="23"/>
        <v>documentary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110796.3</v>
      </c>
      <c r="Q328" t="str">
        <f t="shared" si="22"/>
        <v>film &amp; video</v>
      </c>
      <c r="R328" s="3" t="str">
        <f t="shared" si="23"/>
        <v>documentary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87425.3</v>
      </c>
      <c r="Q329" t="str">
        <f t="shared" si="22"/>
        <v>film &amp; video</v>
      </c>
      <c r="R329" s="3" t="str">
        <f t="shared" si="23"/>
        <v>documentary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41583.4</v>
      </c>
      <c r="Q330" t="str">
        <f t="shared" si="22"/>
        <v>film &amp; video</v>
      </c>
      <c r="R330" s="3" t="str">
        <f t="shared" si="23"/>
        <v>documentary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44130.400000000001</v>
      </c>
      <c r="Q331" t="str">
        <f t="shared" si="22"/>
        <v>film &amp; video</v>
      </c>
      <c r="R331" s="3" t="str">
        <f t="shared" si="23"/>
        <v>documentary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23095</v>
      </c>
      <c r="Q332" t="str">
        <f t="shared" si="22"/>
        <v>film &amp; video</v>
      </c>
      <c r="R332" s="3" t="str">
        <f t="shared" si="23"/>
        <v>documentary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39141</v>
      </c>
      <c r="Q333" t="str">
        <f t="shared" si="22"/>
        <v>film &amp; video</v>
      </c>
      <c r="R333" s="3" t="str">
        <f t="shared" si="23"/>
        <v>documentary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77828.5</v>
      </c>
      <c r="Q334" t="str">
        <f t="shared" si="22"/>
        <v>film &amp; video</v>
      </c>
      <c r="R334" s="3" t="str">
        <f t="shared" si="23"/>
        <v>documentary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81553</v>
      </c>
      <c r="Q335" t="str">
        <f t="shared" si="22"/>
        <v>film &amp; video</v>
      </c>
      <c r="R335" s="3" t="str">
        <f t="shared" si="23"/>
        <v>documentary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30105</v>
      </c>
      <c r="Q336" t="str">
        <f t="shared" si="22"/>
        <v>film &amp; video</v>
      </c>
      <c r="R336" s="3" t="str">
        <f t="shared" si="23"/>
        <v>documentary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9427</v>
      </c>
      <c r="Q337" t="str">
        <f t="shared" si="22"/>
        <v>film &amp; video</v>
      </c>
      <c r="R337" s="3" t="str">
        <f t="shared" si="23"/>
        <v>documentary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18972.39</v>
      </c>
      <c r="Q338" t="str">
        <f t="shared" si="22"/>
        <v>film &amp; video</v>
      </c>
      <c r="R338" s="3" t="str">
        <f t="shared" si="23"/>
        <v>documentary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16122.414999999999</v>
      </c>
      <c r="Q339" t="str">
        <f t="shared" si="22"/>
        <v>film &amp; video</v>
      </c>
      <c r="R339" s="3" t="str">
        <f t="shared" si="23"/>
        <v>documentary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9777.5450000000001</v>
      </c>
      <c r="Q340" t="str">
        <f t="shared" si="22"/>
        <v>film &amp; video</v>
      </c>
      <c r="R340" s="3" t="str">
        <f t="shared" si="23"/>
        <v>documentary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11502.52</v>
      </c>
      <c r="Q341" t="str">
        <f t="shared" si="22"/>
        <v>film &amp; video</v>
      </c>
      <c r="R341" s="3" t="str">
        <f t="shared" si="23"/>
        <v>documentary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25121.5</v>
      </c>
      <c r="Q342" t="str">
        <f t="shared" si="22"/>
        <v>film &amp; video</v>
      </c>
      <c r="R342" s="3" t="str">
        <f t="shared" si="23"/>
        <v>documentary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23746.5</v>
      </c>
      <c r="Q343" t="str">
        <f t="shared" si="22"/>
        <v>film &amp; video</v>
      </c>
      <c r="R343" s="3" t="str">
        <f t="shared" si="23"/>
        <v>documentary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29468.26</v>
      </c>
      <c r="Q344" t="str">
        <f t="shared" si="22"/>
        <v>film &amp; video</v>
      </c>
      <c r="R344" s="3" t="str">
        <f t="shared" si="23"/>
        <v>documentary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42905.055</v>
      </c>
      <c r="Q345" t="str">
        <f t="shared" si="22"/>
        <v>film &amp; video</v>
      </c>
      <c r="R345" s="3" t="str">
        <f t="shared" si="23"/>
        <v>documentary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32403.294999999998</v>
      </c>
      <c r="Q346" t="str">
        <f t="shared" si="22"/>
        <v>film &amp; video</v>
      </c>
      <c r="R346" s="3" t="str">
        <f t="shared" si="23"/>
        <v>documentary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26036.5</v>
      </c>
      <c r="Q347" t="str">
        <f t="shared" si="22"/>
        <v>film &amp; video</v>
      </c>
      <c r="R347" s="3" t="str">
        <f t="shared" si="23"/>
        <v>documentary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17451.940000000002</v>
      </c>
      <c r="Q348" t="str">
        <f t="shared" si="22"/>
        <v>film &amp; video</v>
      </c>
      <c r="R348" s="3" t="str">
        <f t="shared" si="23"/>
        <v>documentary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30832.54</v>
      </c>
      <c r="Q349" t="str">
        <f t="shared" si="22"/>
        <v>film &amp; video</v>
      </c>
      <c r="R349" s="3" t="str">
        <f t="shared" si="23"/>
        <v>documentary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27468.1</v>
      </c>
      <c r="Q350" t="str">
        <f t="shared" si="22"/>
        <v>film &amp; video</v>
      </c>
      <c r="R350" s="3" t="str">
        <f t="shared" si="23"/>
        <v>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11153.59</v>
      </c>
      <c r="Q351" t="str">
        <f t="shared" si="22"/>
        <v>film &amp; video</v>
      </c>
      <c r="R351" s="3" t="str">
        <f t="shared" si="23"/>
        <v>documentary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20348.59</v>
      </c>
      <c r="Q352" t="str">
        <f t="shared" si="22"/>
        <v>film &amp; video</v>
      </c>
      <c r="R352" s="3" t="str">
        <f t="shared" si="23"/>
        <v>documentary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35993</v>
      </c>
      <c r="Q353" t="str">
        <f t="shared" si="22"/>
        <v>film &amp; video</v>
      </c>
      <c r="R353" s="3" t="str">
        <f t="shared" si="23"/>
        <v>documentary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27476</v>
      </c>
      <c r="Q354" t="str">
        <f t="shared" si="22"/>
        <v>film &amp; video</v>
      </c>
      <c r="R354" s="3" t="str">
        <f t="shared" si="23"/>
        <v>documentary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37558.089999999997</v>
      </c>
      <c r="Q355" t="str">
        <f t="shared" si="22"/>
        <v>film &amp; video</v>
      </c>
      <c r="R355" s="3" t="str">
        <f t="shared" si="23"/>
        <v>documentary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33549.089999999997</v>
      </c>
      <c r="Q356" t="str">
        <f t="shared" si="22"/>
        <v>film &amp; video</v>
      </c>
      <c r="R356" s="3" t="str">
        <f t="shared" si="23"/>
        <v>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22164</v>
      </c>
      <c r="Q357" t="str">
        <f t="shared" si="22"/>
        <v>film &amp; video</v>
      </c>
      <c r="R357" s="3" t="str">
        <f t="shared" si="23"/>
        <v>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24195.965</v>
      </c>
      <c r="Q358" t="str">
        <f t="shared" si="22"/>
        <v>film &amp; video</v>
      </c>
      <c r="R358" s="3" t="str">
        <f t="shared" si="23"/>
        <v>documentary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16900.965</v>
      </c>
      <c r="Q359" t="str">
        <f t="shared" si="22"/>
        <v>film &amp; video</v>
      </c>
      <c r="R359" s="3" t="str">
        <f t="shared" si="23"/>
        <v>documentary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38822</v>
      </c>
      <c r="Q360" t="str">
        <f t="shared" si="22"/>
        <v>film &amp; video</v>
      </c>
      <c r="R360" s="3" t="str">
        <f t="shared" si="23"/>
        <v>documentary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38459.5</v>
      </c>
      <c r="Q361" t="str">
        <f t="shared" si="22"/>
        <v>film &amp; video</v>
      </c>
      <c r="R361" s="3" t="str">
        <f t="shared" si="23"/>
        <v>documentary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18770</v>
      </c>
      <c r="Q362" t="str">
        <f t="shared" si="22"/>
        <v>film &amp; video</v>
      </c>
      <c r="R362" s="3" t="str">
        <f t="shared" si="23"/>
        <v>documentary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25520.974999999999</v>
      </c>
      <c r="Q363" t="str">
        <f t="shared" si="22"/>
        <v>film &amp; video</v>
      </c>
      <c r="R363" s="3" t="str">
        <f t="shared" si="23"/>
        <v>documentary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25438.474999999999</v>
      </c>
      <c r="Q364" t="str">
        <f t="shared" si="22"/>
        <v>film &amp; video</v>
      </c>
      <c r="R364" s="3" t="str">
        <f t="shared" si="23"/>
        <v>documentary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10522</v>
      </c>
      <c r="Q365" t="str">
        <f t="shared" si="22"/>
        <v>film &amp; video</v>
      </c>
      <c r="R365" s="3" t="str">
        <f t="shared" si="23"/>
        <v>documentary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8377.65</v>
      </c>
      <c r="Q366" t="str">
        <f t="shared" si="22"/>
        <v>film &amp; video</v>
      </c>
      <c r="R366" s="3" t="str">
        <f t="shared" si="23"/>
        <v>documentary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11653.65</v>
      </c>
      <c r="Q367" t="str">
        <f t="shared" si="22"/>
        <v>film &amp; video</v>
      </c>
      <c r="R367" s="3" t="str">
        <f t="shared" si="23"/>
        <v>documentary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27048</v>
      </c>
      <c r="Q368" t="str">
        <f t="shared" si="22"/>
        <v>film &amp; video</v>
      </c>
      <c r="R368" s="3" t="str">
        <f t="shared" si="23"/>
        <v>documentary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24417.505000000001</v>
      </c>
      <c r="Q369" t="str">
        <f t="shared" si="22"/>
        <v>film &amp; video</v>
      </c>
      <c r="R369" s="3" t="str">
        <f t="shared" si="23"/>
        <v>documentary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11674.505000000001</v>
      </c>
      <c r="Q370" t="str">
        <f t="shared" si="22"/>
        <v>film &amp; video</v>
      </c>
      <c r="R370" s="3" t="str">
        <f t="shared" si="23"/>
        <v>documentary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10087.06</v>
      </c>
      <c r="Q371" t="str">
        <f t="shared" si="22"/>
        <v>film &amp; video</v>
      </c>
      <c r="R371" s="3" t="str">
        <f t="shared" si="23"/>
        <v>documentary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18832.560000000001</v>
      </c>
      <c r="Q372" t="str">
        <f t="shared" si="22"/>
        <v>film &amp; video</v>
      </c>
      <c r="R372" s="3" t="str">
        <f t="shared" si="23"/>
        <v>documentary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100879</v>
      </c>
      <c r="Q373" t="str">
        <f t="shared" si="22"/>
        <v>film &amp; video</v>
      </c>
      <c r="R373" s="3" t="str">
        <f t="shared" si="23"/>
        <v>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85814.5</v>
      </c>
      <c r="Q374" t="str">
        <f t="shared" si="22"/>
        <v>film &amp; video</v>
      </c>
      <c r="R374" s="3" t="str">
        <f t="shared" si="23"/>
        <v>documentary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4188</v>
      </c>
      <c r="Q375" t="str">
        <f t="shared" si="22"/>
        <v>film &amp; video</v>
      </c>
      <c r="R375" s="3" t="str">
        <f t="shared" si="23"/>
        <v>documentary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7919.5</v>
      </c>
      <c r="Q376" t="str">
        <f t="shared" si="22"/>
        <v>film &amp; video</v>
      </c>
      <c r="R376" s="3" t="str">
        <f t="shared" si="23"/>
        <v>documentary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4219.5</v>
      </c>
      <c r="Q377" t="str">
        <f t="shared" si="22"/>
        <v>film &amp; video</v>
      </c>
      <c r="R377" s="3" t="str">
        <f t="shared" si="23"/>
        <v>documentary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1598</v>
      </c>
      <c r="Q378" t="str">
        <f t="shared" si="22"/>
        <v>film &amp; video</v>
      </c>
      <c r="R378" s="3" t="str">
        <f t="shared" si="23"/>
        <v>documentary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8162</v>
      </c>
      <c r="Q379" t="str">
        <f t="shared" si="22"/>
        <v>film &amp; video</v>
      </c>
      <c r="R379" s="3" t="str">
        <f t="shared" si="23"/>
        <v>documentary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8540.5</v>
      </c>
      <c r="Q380" t="str">
        <f t="shared" si="22"/>
        <v>film &amp; video</v>
      </c>
      <c r="R380" s="3" t="str">
        <f t="shared" si="23"/>
        <v>documentary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10382.5</v>
      </c>
      <c r="Q381" t="str">
        <f t="shared" si="22"/>
        <v>film &amp; video</v>
      </c>
      <c r="R381" s="3" t="str">
        <f t="shared" si="23"/>
        <v>documentary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11536</v>
      </c>
      <c r="Q382" t="str">
        <f t="shared" si="22"/>
        <v>film &amp; video</v>
      </c>
      <c r="R382" s="3" t="str">
        <f t="shared" si="23"/>
        <v>documentary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15921.25</v>
      </c>
      <c r="Q383" t="str">
        <f t="shared" si="22"/>
        <v>film &amp; video</v>
      </c>
      <c r="R383" s="3" t="str">
        <f t="shared" si="23"/>
        <v>documentary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13858.75</v>
      </c>
      <c r="Q384" t="str">
        <f t="shared" si="22"/>
        <v>film &amp; video</v>
      </c>
      <c r="R384" s="3" t="str">
        <f t="shared" si="23"/>
        <v>documentary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1800</v>
      </c>
      <c r="Q385" t="str">
        <f t="shared" si="22"/>
        <v>film &amp; video</v>
      </c>
      <c r="R385" s="3" t="str">
        <f t="shared" si="23"/>
        <v>documentary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12243</v>
      </c>
      <c r="Q386" t="str">
        <f t="shared" si="22"/>
        <v>film &amp; video</v>
      </c>
      <c r="R386" s="3" t="str">
        <f t="shared" si="23"/>
        <v>documentary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AVERAGE(E386:E387)</f>
        <v>24458.25</v>
      </c>
      <c r="Q387" t="str">
        <f t="shared" ref="Q387:Q450" si="26">LEFT(N387,FIND("/",N387)-1)</f>
        <v>film &amp; video</v>
      </c>
      <c r="R387" s="3" t="str">
        <f t="shared" ref="R387:R450" si="27">RIGHT(N387,LEN(N387)-FIND("/",N387))</f>
        <v>documentary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13548.25</v>
      </c>
      <c r="Q388" t="str">
        <f t="shared" si="26"/>
        <v>film &amp; video</v>
      </c>
      <c r="R388" s="3" t="str">
        <f t="shared" si="27"/>
        <v>documentary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40958.5</v>
      </c>
      <c r="Q389" t="str">
        <f t="shared" si="26"/>
        <v>film &amp; video</v>
      </c>
      <c r="R389" s="3" t="str">
        <f t="shared" si="27"/>
        <v>documentary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43812</v>
      </c>
      <c r="Q390" t="str">
        <f t="shared" si="26"/>
        <v>film &amp; video</v>
      </c>
      <c r="R390" s="3" t="str">
        <f t="shared" si="27"/>
        <v>documentary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64876.06</v>
      </c>
      <c r="Q391" t="str">
        <f t="shared" si="26"/>
        <v>film &amp; video</v>
      </c>
      <c r="R391" s="3" t="str">
        <f t="shared" si="27"/>
        <v>documentary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62222.06</v>
      </c>
      <c r="Q392" t="str">
        <f t="shared" si="26"/>
        <v>film &amp; video</v>
      </c>
      <c r="R392" s="3" t="str">
        <f t="shared" si="27"/>
        <v>documentary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10561</v>
      </c>
      <c r="Q393" t="str">
        <f t="shared" si="26"/>
        <v>film &amp; video</v>
      </c>
      <c r="R393" s="3" t="str">
        <f t="shared" si="27"/>
        <v>documentary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19394.5</v>
      </c>
      <c r="Q394" t="str">
        <f t="shared" si="26"/>
        <v>film &amp; video</v>
      </c>
      <c r="R394" s="3" t="str">
        <f t="shared" si="27"/>
        <v>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36945</v>
      </c>
      <c r="Q395" t="str">
        <f t="shared" si="26"/>
        <v>film &amp; video</v>
      </c>
      <c r="R395" s="3" t="str">
        <f t="shared" si="27"/>
        <v>documentary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30241</v>
      </c>
      <c r="Q396" t="str">
        <f t="shared" si="26"/>
        <v>film &amp; video</v>
      </c>
      <c r="R396" s="3" t="str">
        <f t="shared" si="27"/>
        <v>documentary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8031.7250000000004</v>
      </c>
      <c r="Q397" t="str">
        <f t="shared" si="26"/>
        <v>film &amp; video</v>
      </c>
      <c r="R397" s="3" t="str">
        <f t="shared" si="27"/>
        <v>documentary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13402.225</v>
      </c>
      <c r="Q398" t="str">
        <f t="shared" si="26"/>
        <v>film &amp; video</v>
      </c>
      <c r="R398" s="3" t="str">
        <f t="shared" si="27"/>
        <v>documentary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14464.674999999999</v>
      </c>
      <c r="Q399" t="str">
        <f t="shared" si="26"/>
        <v>film &amp; video</v>
      </c>
      <c r="R399" s="3" t="str">
        <f t="shared" si="27"/>
        <v>documentary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11158.174999999999</v>
      </c>
      <c r="Q400" t="str">
        <f t="shared" si="26"/>
        <v>film &amp; video</v>
      </c>
      <c r="R400" s="3" t="str">
        <f t="shared" si="27"/>
        <v>documentary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15374</v>
      </c>
      <c r="Q401" t="str">
        <f t="shared" si="26"/>
        <v>film &amp; video</v>
      </c>
      <c r="R401" s="3" t="str">
        <f t="shared" si="27"/>
        <v>documentary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16295.625</v>
      </c>
      <c r="Q402" t="str">
        <f t="shared" si="26"/>
        <v>film &amp; video</v>
      </c>
      <c r="R402" s="3" t="str">
        <f t="shared" si="27"/>
        <v>documentary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31568.125</v>
      </c>
      <c r="Q403" t="str">
        <f t="shared" si="26"/>
        <v>film &amp; video</v>
      </c>
      <c r="R403" s="3" t="str">
        <f t="shared" si="27"/>
        <v>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27369.5</v>
      </c>
      <c r="Q404" t="str">
        <f t="shared" si="26"/>
        <v>film &amp; video</v>
      </c>
      <c r="R404" s="3" t="str">
        <f t="shared" si="27"/>
        <v>documentary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4048</v>
      </c>
      <c r="Q405" t="str">
        <f t="shared" si="26"/>
        <v>film &amp; video</v>
      </c>
      <c r="R405" s="3" t="str">
        <f t="shared" si="27"/>
        <v>documentary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20672.5</v>
      </c>
      <c r="Q406" t="str">
        <f t="shared" si="26"/>
        <v>film &amp; video</v>
      </c>
      <c r="R406" s="3" t="str">
        <f t="shared" si="27"/>
        <v>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19559</v>
      </c>
      <c r="Q407" t="str">
        <f t="shared" si="26"/>
        <v>film &amp; video</v>
      </c>
      <c r="R407" s="3" t="str">
        <f t="shared" si="27"/>
        <v>documentary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3025.8649999999998</v>
      </c>
      <c r="Q408" t="str">
        <f t="shared" si="26"/>
        <v>film &amp; video</v>
      </c>
      <c r="R408" s="3" t="str">
        <f t="shared" si="27"/>
        <v>documentary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2523.3649999999998</v>
      </c>
      <c r="Q409" t="str">
        <f t="shared" si="26"/>
        <v>film &amp; video</v>
      </c>
      <c r="R409" s="3" t="str">
        <f t="shared" si="27"/>
        <v>documentary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4058.63</v>
      </c>
      <c r="Q410" t="str">
        <f t="shared" si="26"/>
        <v>film &amp; video</v>
      </c>
      <c r="R410" s="3" t="str">
        <f t="shared" si="27"/>
        <v>documentary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3385.13</v>
      </c>
      <c r="Q411" t="str">
        <f t="shared" si="26"/>
        <v>film &amp; video</v>
      </c>
      <c r="R411" s="3" t="str">
        <f t="shared" si="27"/>
        <v>documentary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983.5</v>
      </c>
      <c r="Q412" t="str">
        <f t="shared" si="26"/>
        <v>film &amp; video</v>
      </c>
      <c r="R412" s="3" t="str">
        <f t="shared" si="27"/>
        <v>documentary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15799</v>
      </c>
      <c r="Q413" t="str">
        <f t="shared" si="26"/>
        <v>film &amp; video</v>
      </c>
      <c r="R413" s="3" t="str">
        <f t="shared" si="27"/>
        <v>documentary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16743</v>
      </c>
      <c r="Q414" t="str">
        <f t="shared" si="26"/>
        <v>film &amp; video</v>
      </c>
      <c r="R414" s="3" t="str">
        <f t="shared" si="27"/>
        <v>documentary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8311</v>
      </c>
      <c r="Q415" t="str">
        <f t="shared" si="26"/>
        <v>film &amp; video</v>
      </c>
      <c r="R415" s="3" t="str">
        <f t="shared" si="27"/>
        <v>documentary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16239.5</v>
      </c>
      <c r="Q416" t="str">
        <f t="shared" si="26"/>
        <v>film &amp; video</v>
      </c>
      <c r="R416" s="3" t="str">
        <f t="shared" si="27"/>
        <v>documentary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10229.030000000001</v>
      </c>
      <c r="Q417" t="str">
        <f t="shared" si="26"/>
        <v>film &amp; video</v>
      </c>
      <c r="R417" s="3" t="str">
        <f t="shared" si="27"/>
        <v>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1316.115</v>
      </c>
      <c r="Q418" t="str">
        <f t="shared" si="26"/>
        <v>film &amp; video</v>
      </c>
      <c r="R418" s="3" t="str">
        <f t="shared" si="27"/>
        <v>documentary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5864.085</v>
      </c>
      <c r="Q419" t="str">
        <f t="shared" si="26"/>
        <v>film &amp; video</v>
      </c>
      <c r="R419" s="3" t="str">
        <f t="shared" si="27"/>
        <v>documentary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16534</v>
      </c>
      <c r="Q420" t="str">
        <f t="shared" si="26"/>
        <v>film &amp; video</v>
      </c>
      <c r="R420" s="3" t="str">
        <f t="shared" si="27"/>
        <v>documentary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15288.5</v>
      </c>
      <c r="Q421" t="str">
        <f t="shared" si="26"/>
        <v>film &amp; video</v>
      </c>
      <c r="R421" s="3" t="str">
        <f t="shared" si="27"/>
        <v>documentary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4024.75</v>
      </c>
      <c r="Q422" t="str">
        <f t="shared" si="26"/>
        <v>film &amp; video</v>
      </c>
      <c r="R422" s="3" t="str">
        <f t="shared" si="27"/>
        <v>animation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157.75</v>
      </c>
      <c r="Q423" t="str">
        <f t="shared" si="26"/>
        <v>film &amp; video</v>
      </c>
      <c r="R423" s="3" t="str">
        <f t="shared" si="27"/>
        <v>animation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365.5</v>
      </c>
      <c r="Q424" t="str">
        <f t="shared" si="26"/>
        <v>film &amp; video</v>
      </c>
      <c r="R424" s="3" t="str">
        <f t="shared" si="27"/>
        <v>animation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291.5</v>
      </c>
      <c r="Q425" t="str">
        <f t="shared" si="26"/>
        <v>film &amp; video</v>
      </c>
      <c r="R425" s="3" t="str">
        <f t="shared" si="27"/>
        <v>animation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178.45</v>
      </c>
      <c r="Q426" t="str">
        <f t="shared" si="26"/>
        <v>film &amp; video</v>
      </c>
      <c r="R426" s="3" t="str">
        <f t="shared" si="27"/>
        <v>animation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104.95</v>
      </c>
      <c r="Q427" t="str">
        <f t="shared" si="26"/>
        <v>film &amp; video</v>
      </c>
      <c r="R427" s="3" t="str">
        <f t="shared" si="27"/>
        <v>animation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69.5</v>
      </c>
      <c r="Q428" t="str">
        <f t="shared" si="26"/>
        <v>film &amp; video</v>
      </c>
      <c r="R428" s="3" t="str">
        <f t="shared" si="27"/>
        <v>animation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66.5</v>
      </c>
      <c r="Q429" t="str">
        <f t="shared" si="26"/>
        <v>film &amp; video</v>
      </c>
      <c r="R429" s="3" t="str">
        <f t="shared" si="27"/>
        <v>animation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338</v>
      </c>
      <c r="Q430" t="str">
        <f t="shared" si="26"/>
        <v>film &amp; video</v>
      </c>
      <c r="R430" s="3" t="str">
        <f t="shared" si="27"/>
        <v>animation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338</v>
      </c>
      <c r="Q431" t="str">
        <f t="shared" si="26"/>
        <v>film &amp; video</v>
      </c>
      <c r="R431" s="3" t="str">
        <f t="shared" si="27"/>
        <v>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12</v>
      </c>
      <c r="Q432" t="str">
        <f t="shared" si="26"/>
        <v>film &amp; video</v>
      </c>
      <c r="R432" s="3" t="str">
        <f t="shared" si="27"/>
        <v>animation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219.5</v>
      </c>
      <c r="Q433" t="str">
        <f t="shared" si="26"/>
        <v>film &amp; video</v>
      </c>
      <c r="R433" s="3" t="str">
        <f t="shared" si="27"/>
        <v>animation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492.5</v>
      </c>
      <c r="Q434" t="str">
        <f t="shared" si="26"/>
        <v>film &amp; video</v>
      </c>
      <c r="R434" s="3" t="str">
        <f t="shared" si="27"/>
        <v>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285</v>
      </c>
      <c r="Q435" t="str">
        <f t="shared" si="26"/>
        <v>film &amp; video</v>
      </c>
      <c r="R435" s="3" t="str">
        <f t="shared" si="27"/>
        <v>animation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tr">
        <f t="shared" si="26"/>
        <v>film &amp; video</v>
      </c>
      <c r="R436" s="3" t="str">
        <f t="shared" si="27"/>
        <v>animation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64</v>
      </c>
      <c r="Q437" t="str">
        <f t="shared" si="26"/>
        <v>film &amp; video</v>
      </c>
      <c r="R437" s="3" t="str">
        <f t="shared" si="27"/>
        <v>animation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1.5</v>
      </c>
      <c r="Q438" t="str">
        <f t="shared" si="26"/>
        <v>film &amp; video</v>
      </c>
      <c r="R438" s="3" t="str">
        <f t="shared" si="27"/>
        <v>animation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tr">
        <f t="shared" si="26"/>
        <v>film &amp; video</v>
      </c>
      <c r="R439" s="3" t="str">
        <f t="shared" si="27"/>
        <v>animation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938</v>
      </c>
      <c r="Q440" t="str">
        <f t="shared" si="26"/>
        <v>film &amp; video</v>
      </c>
      <c r="R440" s="3" t="str">
        <f t="shared" si="27"/>
        <v>animation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938</v>
      </c>
      <c r="Q441" t="str">
        <f t="shared" si="26"/>
        <v>film &amp; video</v>
      </c>
      <c r="R441" s="3" t="str">
        <f t="shared" si="27"/>
        <v>animation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2.5</v>
      </c>
      <c r="Q442" t="str">
        <f t="shared" si="26"/>
        <v>film &amp; video</v>
      </c>
      <c r="R442" s="3" t="str">
        <f t="shared" si="27"/>
        <v>animation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2.5</v>
      </c>
      <c r="Q443" t="str">
        <f t="shared" si="26"/>
        <v>film &amp; video</v>
      </c>
      <c r="R443" s="3" t="str">
        <f t="shared" si="27"/>
        <v>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3345.5</v>
      </c>
      <c r="Q444" t="str">
        <f t="shared" si="26"/>
        <v>film &amp; video</v>
      </c>
      <c r="R444" s="3" t="str">
        <f t="shared" si="27"/>
        <v>animation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3350.5</v>
      </c>
      <c r="Q445" t="str">
        <f t="shared" si="26"/>
        <v>film &amp; video</v>
      </c>
      <c r="R445" s="3" t="str">
        <f t="shared" si="27"/>
        <v>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30</v>
      </c>
      <c r="Q446" t="str">
        <f t="shared" si="26"/>
        <v>film &amp; video</v>
      </c>
      <c r="R446" s="3" t="str">
        <f t="shared" si="27"/>
        <v>animation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26</v>
      </c>
      <c r="Q447" t="str">
        <f t="shared" si="26"/>
        <v>film &amp; video</v>
      </c>
      <c r="R447" s="3" t="str">
        <f t="shared" si="27"/>
        <v>animation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384</v>
      </c>
      <c r="Q448" t="str">
        <f t="shared" si="26"/>
        <v>film &amp; video</v>
      </c>
      <c r="R448" s="3" t="str">
        <f t="shared" si="27"/>
        <v>animation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385.5</v>
      </c>
      <c r="Q449" t="str">
        <f t="shared" si="26"/>
        <v>film &amp; video</v>
      </c>
      <c r="R449" s="3" t="str">
        <f t="shared" si="27"/>
        <v>animation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43.505000000000003</v>
      </c>
      <c r="Q450" t="str">
        <f t="shared" si="26"/>
        <v>film &amp; video</v>
      </c>
      <c r="R450" s="3" t="str">
        <f t="shared" si="27"/>
        <v>animation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AVERAGE(E450:E451)</f>
        <v>63.505000000000003</v>
      </c>
      <c r="Q451" t="str">
        <f t="shared" ref="Q451:Q514" si="30">LEFT(N451,FIND("/",N451)-1)</f>
        <v>film &amp; video</v>
      </c>
      <c r="R451" s="3" t="str">
        <f t="shared" ref="R451:R514" si="31">RIGHT(N451,LEN(N451)-FIND("/",N451))</f>
        <v>animation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220.5</v>
      </c>
      <c r="Q452" t="str">
        <f t="shared" si="30"/>
        <v>film &amp; video</v>
      </c>
      <c r="R452" s="3" t="str">
        <f t="shared" si="31"/>
        <v>animation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198</v>
      </c>
      <c r="Q453" t="str">
        <f t="shared" si="30"/>
        <v>film &amp; video</v>
      </c>
      <c r="R453" s="3" t="str">
        <f t="shared" si="31"/>
        <v>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240</v>
      </c>
      <c r="Q454" t="str">
        <f t="shared" si="30"/>
        <v>film &amp; video</v>
      </c>
      <c r="R454" s="3" t="str">
        <f t="shared" si="31"/>
        <v>animation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253</v>
      </c>
      <c r="Q455" t="str">
        <f t="shared" si="30"/>
        <v>film &amp; video</v>
      </c>
      <c r="R455" s="3" t="str">
        <f t="shared" si="31"/>
        <v>animation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54</v>
      </c>
      <c r="Q456" t="str">
        <f t="shared" si="30"/>
        <v>film &amp; video</v>
      </c>
      <c r="R456" s="3" t="str">
        <f t="shared" si="31"/>
        <v>animation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63.5</v>
      </c>
      <c r="Q457" t="str">
        <f t="shared" si="30"/>
        <v>film &amp; video</v>
      </c>
      <c r="R457" s="3" t="str">
        <f t="shared" si="31"/>
        <v>animation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53</v>
      </c>
      <c r="Q458" t="str">
        <f t="shared" si="30"/>
        <v>film &amp; video</v>
      </c>
      <c r="R458" s="3" t="str">
        <f t="shared" si="31"/>
        <v>animation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30.5</v>
      </c>
      <c r="Q459" t="str">
        <f t="shared" si="30"/>
        <v>film &amp; video</v>
      </c>
      <c r="R459" s="3" t="str">
        <f t="shared" si="31"/>
        <v>animation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410.5</v>
      </c>
      <c r="Q460" t="str">
        <f t="shared" si="30"/>
        <v>film &amp; video</v>
      </c>
      <c r="R460" s="3" t="str">
        <f t="shared" si="31"/>
        <v>animation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423</v>
      </c>
      <c r="Q461" t="str">
        <f t="shared" si="30"/>
        <v>film &amp; video</v>
      </c>
      <c r="R461" s="3" t="str">
        <f t="shared" si="31"/>
        <v>animation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25</v>
      </c>
      <c r="Q462" t="str">
        <f t="shared" si="30"/>
        <v>film &amp; video</v>
      </c>
      <c r="R462" s="3" t="str">
        <f t="shared" si="31"/>
        <v>animation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12.5</v>
      </c>
      <c r="Q463" t="str">
        <f t="shared" si="30"/>
        <v>film &amp; video</v>
      </c>
      <c r="R463" s="3" t="str">
        <f t="shared" si="31"/>
        <v>animation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tr">
        <f t="shared" si="30"/>
        <v>film &amp; video</v>
      </c>
      <c r="R464" s="3" t="str">
        <f t="shared" si="31"/>
        <v>animation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625</v>
      </c>
      <c r="Q465" t="str">
        <f t="shared" si="30"/>
        <v>film &amp; video</v>
      </c>
      <c r="R465" s="3" t="str">
        <f t="shared" si="31"/>
        <v>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625.5</v>
      </c>
      <c r="Q466" t="str">
        <f t="shared" si="30"/>
        <v>film &amp; video</v>
      </c>
      <c r="R466" s="3" t="str">
        <f t="shared" si="31"/>
        <v>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69.5</v>
      </c>
      <c r="Q467" t="str">
        <f t="shared" si="30"/>
        <v>film &amp; video</v>
      </c>
      <c r="R467" s="3" t="str">
        <f t="shared" si="31"/>
        <v>animation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107</v>
      </c>
      <c r="Q468" t="str">
        <f t="shared" si="30"/>
        <v>film &amp; video</v>
      </c>
      <c r="R468" s="3" t="str">
        <f t="shared" si="31"/>
        <v>animation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2195.5</v>
      </c>
      <c r="Q469" t="str">
        <f t="shared" si="30"/>
        <v>film &amp; video</v>
      </c>
      <c r="R469" s="3" t="str">
        <f t="shared" si="31"/>
        <v>animation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2157.5</v>
      </c>
      <c r="Q470" t="str">
        <f t="shared" si="30"/>
        <v>film &amp; video</v>
      </c>
      <c r="R470" s="3" t="str">
        <f t="shared" si="31"/>
        <v>animation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tr">
        <f t="shared" si="30"/>
        <v>film &amp; video</v>
      </c>
      <c r="R471" s="3" t="str">
        <f t="shared" si="31"/>
        <v>animation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s="3" t="str">
        <f t="shared" si="31"/>
        <v>animation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3296</v>
      </c>
      <c r="Q473" t="str">
        <f t="shared" si="30"/>
        <v>film &amp; video</v>
      </c>
      <c r="R473" s="3" t="str">
        <f t="shared" si="31"/>
        <v>animation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3341</v>
      </c>
      <c r="Q474" t="str">
        <f t="shared" si="30"/>
        <v>film &amp; video</v>
      </c>
      <c r="R474" s="3" t="str">
        <f t="shared" si="31"/>
        <v>animation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501</v>
      </c>
      <c r="Q475" t="str">
        <f t="shared" si="30"/>
        <v>film &amp; video</v>
      </c>
      <c r="R475" s="3" t="str">
        <f t="shared" si="31"/>
        <v>animation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431</v>
      </c>
      <c r="Q476" t="str">
        <f t="shared" si="30"/>
        <v>film &amp; video</v>
      </c>
      <c r="R476" s="3" t="str">
        <f t="shared" si="31"/>
        <v>animation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0.5</v>
      </c>
      <c r="Q477" t="str">
        <f t="shared" si="30"/>
        <v>film &amp; video</v>
      </c>
      <c r="R477" s="3" t="str">
        <f t="shared" si="31"/>
        <v>animation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2453.2950000000001</v>
      </c>
      <c r="Q478" t="str">
        <f t="shared" si="30"/>
        <v>film &amp; video</v>
      </c>
      <c r="R478" s="3" t="str">
        <f t="shared" si="31"/>
        <v>animation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2453.2950000000001</v>
      </c>
      <c r="Q479" t="str">
        <f t="shared" si="30"/>
        <v>film &amp; video</v>
      </c>
      <c r="R479" s="3" t="str">
        <f t="shared" si="31"/>
        <v>animation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tr">
        <f t="shared" si="30"/>
        <v>film &amp; video</v>
      </c>
      <c r="R480" s="3" t="str">
        <f t="shared" si="31"/>
        <v>animation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2442</v>
      </c>
      <c r="Q481" t="str">
        <f t="shared" si="30"/>
        <v>film &amp; video</v>
      </c>
      <c r="R481" s="3" t="str">
        <f t="shared" si="31"/>
        <v>animation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6324</v>
      </c>
      <c r="Q482" t="str">
        <f t="shared" si="30"/>
        <v>film &amp; video</v>
      </c>
      <c r="R482" s="3" t="str">
        <f t="shared" si="31"/>
        <v>animation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4797</v>
      </c>
      <c r="Q483" t="str">
        <f t="shared" si="30"/>
        <v>film &amp; video</v>
      </c>
      <c r="R483" s="3" t="str">
        <f t="shared" si="31"/>
        <v>animation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920</v>
      </c>
      <c r="Q484" t="str">
        <f t="shared" si="30"/>
        <v>film &amp; video</v>
      </c>
      <c r="R484" s="3" t="str">
        <f t="shared" si="31"/>
        <v>animation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3770</v>
      </c>
      <c r="Q485" t="str">
        <f t="shared" si="30"/>
        <v>film &amp; video</v>
      </c>
      <c r="R485" s="3" t="str">
        <f t="shared" si="31"/>
        <v>animation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3839.5</v>
      </c>
      <c r="Q486" t="str">
        <f t="shared" si="30"/>
        <v>film &amp; video</v>
      </c>
      <c r="R486" s="3" t="str">
        <f t="shared" si="31"/>
        <v>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4232.0050000000001</v>
      </c>
      <c r="Q487" t="str">
        <f t="shared" si="30"/>
        <v>film &amp; video</v>
      </c>
      <c r="R487" s="3" t="str">
        <f t="shared" si="31"/>
        <v>animation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4182.5050000000001</v>
      </c>
      <c r="Q488" t="str">
        <f t="shared" si="30"/>
        <v>film &amp; video</v>
      </c>
      <c r="R488" s="3" t="str">
        <f t="shared" si="31"/>
        <v>animation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25</v>
      </c>
      <c r="Q489" t="str">
        <f t="shared" si="30"/>
        <v>film &amp; video</v>
      </c>
      <c r="R489" s="3" t="str">
        <f t="shared" si="31"/>
        <v>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tr">
        <f t="shared" si="30"/>
        <v>film &amp; video</v>
      </c>
      <c r="R490" s="3" t="str">
        <f t="shared" si="31"/>
        <v>animation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107.5</v>
      </c>
      <c r="Q491" t="str">
        <f t="shared" si="30"/>
        <v>film &amp; video</v>
      </c>
      <c r="R491" s="3" t="str">
        <f t="shared" si="31"/>
        <v>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107.5</v>
      </c>
      <c r="Q492" t="str">
        <f t="shared" si="30"/>
        <v>film &amp; video</v>
      </c>
      <c r="R492" s="3" t="str">
        <f t="shared" si="31"/>
        <v>animation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tr">
        <f t="shared" si="30"/>
        <v>film &amp; video</v>
      </c>
      <c r="R493" s="3" t="str">
        <f t="shared" si="31"/>
        <v>animation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tr">
        <f t="shared" si="30"/>
        <v>film &amp; video</v>
      </c>
      <c r="R494" s="3" t="str">
        <f t="shared" si="31"/>
        <v>animation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tr">
        <f t="shared" si="30"/>
        <v>film &amp; video</v>
      </c>
      <c r="R495" s="3" t="str">
        <f t="shared" si="31"/>
        <v>animation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15.5</v>
      </c>
      <c r="Q496" t="str">
        <f t="shared" si="30"/>
        <v>film &amp; video</v>
      </c>
      <c r="R496" s="3" t="str">
        <f t="shared" si="31"/>
        <v>animation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15.5</v>
      </c>
      <c r="Q497" t="str">
        <f t="shared" si="30"/>
        <v>film &amp; video</v>
      </c>
      <c r="R497" s="3" t="str">
        <f t="shared" si="31"/>
        <v>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0.5</v>
      </c>
      <c r="Q498" t="str">
        <f t="shared" si="30"/>
        <v>film &amp; video</v>
      </c>
      <c r="R498" s="3" t="str">
        <f t="shared" si="31"/>
        <v>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15.5</v>
      </c>
      <c r="Q499" t="str">
        <f t="shared" si="30"/>
        <v>film &amp; video</v>
      </c>
      <c r="R499" s="3" t="str">
        <f t="shared" si="31"/>
        <v>animation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1512</v>
      </c>
      <c r="Q500" t="str">
        <f t="shared" si="30"/>
        <v>film &amp; video</v>
      </c>
      <c r="R500" s="3" t="str">
        <f t="shared" si="31"/>
        <v>animation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2452</v>
      </c>
      <c r="Q501" t="str">
        <f t="shared" si="30"/>
        <v>film &amp; video</v>
      </c>
      <c r="R501" s="3" t="str">
        <f t="shared" si="31"/>
        <v>animation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1062.5</v>
      </c>
      <c r="Q502" t="str">
        <f t="shared" si="30"/>
        <v>film &amp; video</v>
      </c>
      <c r="R502" s="3" t="str">
        <f t="shared" si="31"/>
        <v>animation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107.5</v>
      </c>
      <c r="Q503" t="str">
        <f t="shared" si="30"/>
        <v>film &amp; video</v>
      </c>
      <c r="R503" s="3" t="str">
        <f t="shared" si="31"/>
        <v>animation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115</v>
      </c>
      <c r="Q504" t="str">
        <f t="shared" si="30"/>
        <v>film &amp; video</v>
      </c>
      <c r="R504" s="3" t="str">
        <f t="shared" si="31"/>
        <v>animation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172</v>
      </c>
      <c r="Q505" t="str">
        <f t="shared" si="30"/>
        <v>film &amp; video</v>
      </c>
      <c r="R505" s="3" t="str">
        <f t="shared" si="31"/>
        <v>animation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224.5</v>
      </c>
      <c r="Q506" t="str">
        <f t="shared" si="30"/>
        <v>film &amp; video</v>
      </c>
      <c r="R506" s="3" t="str">
        <f t="shared" si="31"/>
        <v>animation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193.5</v>
      </c>
      <c r="Q507" t="str">
        <f t="shared" si="30"/>
        <v>film &amp; video</v>
      </c>
      <c r="R507" s="3" t="str">
        <f t="shared" si="31"/>
        <v>animation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151</v>
      </c>
      <c r="Q508" t="str">
        <f t="shared" si="30"/>
        <v>film &amp; video</v>
      </c>
      <c r="R508" s="3" t="str">
        <f t="shared" si="31"/>
        <v>animation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445</v>
      </c>
      <c r="Q509" t="str">
        <f t="shared" si="30"/>
        <v>film &amp; video</v>
      </c>
      <c r="R509" s="3" t="str">
        <f t="shared" si="31"/>
        <v>animation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520</v>
      </c>
      <c r="Q510" t="str">
        <f t="shared" si="30"/>
        <v>film &amp; video</v>
      </c>
      <c r="R510" s="3" t="str">
        <f t="shared" si="31"/>
        <v>animation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205</v>
      </c>
      <c r="Q511" t="str">
        <f t="shared" si="30"/>
        <v>film &amp; video</v>
      </c>
      <c r="R511" s="3" t="str">
        <f t="shared" si="31"/>
        <v>animation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5</v>
      </c>
      <c r="Q512" t="str">
        <f t="shared" si="30"/>
        <v>film &amp; video</v>
      </c>
      <c r="R512" s="3" t="str">
        <f t="shared" si="31"/>
        <v>animation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75</v>
      </c>
      <c r="Q513" t="str">
        <f t="shared" si="30"/>
        <v>film &amp; video</v>
      </c>
      <c r="R513" s="3" t="str">
        <f t="shared" si="31"/>
        <v>animation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80.5</v>
      </c>
      <c r="Q514" t="str">
        <f t="shared" si="30"/>
        <v>film &amp; video</v>
      </c>
      <c r="R514" s="3" t="str">
        <f t="shared" si="31"/>
        <v>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AVERAGE(E514:E515)</f>
        <v>3486.5</v>
      </c>
      <c r="Q515" t="str">
        <f t="shared" ref="Q515:Q578" si="34">LEFT(N515,FIND("/",N515)-1)</f>
        <v>film &amp; video</v>
      </c>
      <c r="R515" s="3" t="str">
        <f t="shared" ref="R515:R578" si="35">RIGHT(N515,LEN(N515)-FIND("/",N515))</f>
        <v>animation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3506</v>
      </c>
      <c r="Q516" t="str">
        <f t="shared" si="34"/>
        <v>film &amp; video</v>
      </c>
      <c r="R516" s="3" t="str">
        <f t="shared" si="35"/>
        <v>animation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12350.5</v>
      </c>
      <c r="Q517" t="str">
        <f t="shared" si="34"/>
        <v>film &amp; video</v>
      </c>
      <c r="R517" s="3" t="str">
        <f t="shared" si="35"/>
        <v>animation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12325.5</v>
      </c>
      <c r="Q518" t="str">
        <f t="shared" si="34"/>
        <v>film &amp; video</v>
      </c>
      <c r="R518" s="3" t="str">
        <f t="shared" si="35"/>
        <v>animation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102.5</v>
      </c>
      <c r="Q519" t="str">
        <f t="shared" si="34"/>
        <v>film &amp; video</v>
      </c>
      <c r="R519" s="3" t="str">
        <f t="shared" si="35"/>
        <v>animation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102.5</v>
      </c>
      <c r="Q520" t="str">
        <f t="shared" si="34"/>
        <v>film &amp; video</v>
      </c>
      <c r="R520" s="3" t="str">
        <f t="shared" si="35"/>
        <v>animation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1373</v>
      </c>
      <c r="Q521" t="str">
        <f t="shared" si="34"/>
        <v>film &amp; video</v>
      </c>
      <c r="R521" s="3" t="str">
        <f t="shared" si="35"/>
        <v>animation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3925.5</v>
      </c>
      <c r="Q522" t="str">
        <f t="shared" si="34"/>
        <v>theater</v>
      </c>
      <c r="R522" s="3" t="str">
        <f t="shared" si="35"/>
        <v>plays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5168.5</v>
      </c>
      <c r="Q523" t="str">
        <f t="shared" si="34"/>
        <v>theater</v>
      </c>
      <c r="R523" s="3" t="str">
        <f t="shared" si="35"/>
        <v>plays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4336</v>
      </c>
      <c r="Q524" t="str">
        <f t="shared" si="34"/>
        <v>theater</v>
      </c>
      <c r="R524" s="3" t="str">
        <f t="shared" si="35"/>
        <v>plays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4735</v>
      </c>
      <c r="Q525" t="str">
        <f t="shared" si="34"/>
        <v>theater</v>
      </c>
      <c r="R525" s="3" t="str">
        <f t="shared" si="35"/>
        <v>plays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4916.7749999999996</v>
      </c>
      <c r="Q526" t="str">
        <f t="shared" si="34"/>
        <v>theater</v>
      </c>
      <c r="R526" s="3" t="str">
        <f t="shared" si="35"/>
        <v>plays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7901.7749999999996</v>
      </c>
      <c r="Q527" t="str">
        <f t="shared" si="34"/>
        <v>theater</v>
      </c>
      <c r="R527" s="3" t="str">
        <f t="shared" si="35"/>
        <v>plays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6855</v>
      </c>
      <c r="Q528" t="str">
        <f t="shared" si="34"/>
        <v>theater</v>
      </c>
      <c r="R528" s="3" t="str">
        <f t="shared" si="35"/>
        <v>plays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5897.5</v>
      </c>
      <c r="Q529" t="str">
        <f t="shared" si="34"/>
        <v>theater</v>
      </c>
      <c r="R529" s="3" t="str">
        <f t="shared" si="35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5707.5</v>
      </c>
      <c r="Q530" t="str">
        <f t="shared" si="34"/>
        <v>theater</v>
      </c>
      <c r="R530" s="3" t="str">
        <f t="shared" si="35"/>
        <v>plays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1447.5</v>
      </c>
      <c r="Q531" t="str">
        <f t="shared" si="34"/>
        <v>theater</v>
      </c>
      <c r="R531" s="3" t="str">
        <f t="shared" si="35"/>
        <v>plays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2617.5</v>
      </c>
      <c r="Q532" t="str">
        <f t="shared" si="34"/>
        <v>theater</v>
      </c>
      <c r="R532" s="3" t="str">
        <f t="shared" si="35"/>
        <v>plays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3835</v>
      </c>
      <c r="Q533" t="str">
        <f t="shared" si="34"/>
        <v>theater</v>
      </c>
      <c r="R533" s="3" t="str">
        <f t="shared" si="35"/>
        <v>plays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8162.5</v>
      </c>
      <c r="Q534" t="str">
        <f t="shared" si="34"/>
        <v>theater</v>
      </c>
      <c r="R534" s="3" t="str">
        <f t="shared" si="35"/>
        <v>plays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7164.5</v>
      </c>
      <c r="Q535" t="str">
        <f t="shared" si="34"/>
        <v>theater</v>
      </c>
      <c r="R535" s="3" t="str">
        <f t="shared" si="35"/>
        <v>plays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8852</v>
      </c>
      <c r="Q536" t="str">
        <f t="shared" si="34"/>
        <v>theater</v>
      </c>
      <c r="R536" s="3" t="str">
        <f t="shared" si="35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8875</v>
      </c>
      <c r="Q537" t="str">
        <f t="shared" si="34"/>
        <v>theater</v>
      </c>
      <c r="R537" s="3" t="str">
        <f t="shared" si="35"/>
        <v>plays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2976.25</v>
      </c>
      <c r="Q538" t="str">
        <f t="shared" si="34"/>
        <v>theater</v>
      </c>
      <c r="R538" s="3" t="str">
        <f t="shared" si="35"/>
        <v>plays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3156.25</v>
      </c>
      <c r="Q539" t="str">
        <f t="shared" si="34"/>
        <v>theater</v>
      </c>
      <c r="R539" s="3" t="str">
        <f t="shared" si="35"/>
        <v>plays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8765.5</v>
      </c>
      <c r="Q540" t="str">
        <f t="shared" si="34"/>
        <v>theater</v>
      </c>
      <c r="R540" s="3" t="str">
        <f t="shared" si="35"/>
        <v>plays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7812.11</v>
      </c>
      <c r="Q541" t="str">
        <f t="shared" si="34"/>
        <v>theater</v>
      </c>
      <c r="R541" s="3" t="str">
        <f t="shared" si="35"/>
        <v>plays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252.11</v>
      </c>
      <c r="Q542" t="str">
        <f t="shared" si="34"/>
        <v>technology</v>
      </c>
      <c r="R542" s="3" t="str">
        <f t="shared" si="35"/>
        <v>web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13</v>
      </c>
      <c r="Q543" t="str">
        <f t="shared" si="34"/>
        <v>technology</v>
      </c>
      <c r="R543" s="3" t="str">
        <f t="shared" si="35"/>
        <v>web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13</v>
      </c>
      <c r="Q544" t="str">
        <f t="shared" si="34"/>
        <v>technology</v>
      </c>
      <c r="R544" s="3" t="str">
        <f t="shared" si="35"/>
        <v>web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35.5</v>
      </c>
      <c r="Q545" t="str">
        <f t="shared" si="34"/>
        <v>technology</v>
      </c>
      <c r="R545" s="3" t="str">
        <f t="shared" si="35"/>
        <v>web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38</v>
      </c>
      <c r="Q546" t="str">
        <f t="shared" si="34"/>
        <v>technology</v>
      </c>
      <c r="R546" s="3" t="str">
        <f t="shared" si="35"/>
        <v>web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6849</v>
      </c>
      <c r="Q547" t="str">
        <f t="shared" si="34"/>
        <v>technology</v>
      </c>
      <c r="R547" s="3" t="str">
        <f t="shared" si="35"/>
        <v>web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6872</v>
      </c>
      <c r="Q548" t="str">
        <f t="shared" si="34"/>
        <v>technology</v>
      </c>
      <c r="R548" s="3" t="str">
        <f t="shared" si="35"/>
        <v>web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26</v>
      </c>
      <c r="Q549" t="str">
        <f t="shared" si="34"/>
        <v>technology</v>
      </c>
      <c r="R549" s="3" t="str">
        <f t="shared" si="35"/>
        <v>web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4.5</v>
      </c>
      <c r="Q550" t="str">
        <f t="shared" si="34"/>
        <v>technology</v>
      </c>
      <c r="R550" s="3" t="str">
        <f t="shared" si="35"/>
        <v>web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38.5</v>
      </c>
      <c r="Q551" t="str">
        <f t="shared" si="34"/>
        <v>technology</v>
      </c>
      <c r="R551" s="3" t="str">
        <f t="shared" si="35"/>
        <v>web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51.5</v>
      </c>
      <c r="Q552" t="str">
        <f t="shared" si="34"/>
        <v>technology</v>
      </c>
      <c r="R552" s="3" t="str">
        <f t="shared" si="35"/>
        <v>web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1908</v>
      </c>
      <c r="Q553" t="str">
        <f t="shared" si="34"/>
        <v>technology</v>
      </c>
      <c r="R553" s="3" t="str">
        <f t="shared" si="35"/>
        <v>web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1890.5</v>
      </c>
      <c r="Q554" t="str">
        <f t="shared" si="34"/>
        <v>technology</v>
      </c>
      <c r="R554" s="3" t="str">
        <f t="shared" si="35"/>
        <v>web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61.5</v>
      </c>
      <c r="Q555" t="str">
        <f t="shared" si="34"/>
        <v>technology</v>
      </c>
      <c r="R555" s="3" t="str">
        <f t="shared" si="35"/>
        <v>web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769.5</v>
      </c>
      <c r="Q556" t="str">
        <f t="shared" si="34"/>
        <v>technology</v>
      </c>
      <c r="R556" s="3" t="str">
        <f t="shared" si="35"/>
        <v>web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708</v>
      </c>
      <c r="Q557" t="str">
        <f t="shared" si="34"/>
        <v>technology</v>
      </c>
      <c r="R557" s="3" t="str">
        <f t="shared" si="35"/>
        <v>web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100</v>
      </c>
      <c r="Q558" t="str">
        <f t="shared" si="34"/>
        <v>technology</v>
      </c>
      <c r="R558" s="3" t="str">
        <f t="shared" si="35"/>
        <v>web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783</v>
      </c>
      <c r="Q559" t="str">
        <f t="shared" si="34"/>
        <v>technology</v>
      </c>
      <c r="R559" s="3" t="str">
        <f t="shared" si="35"/>
        <v>web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683</v>
      </c>
      <c r="Q560" t="str">
        <f t="shared" si="34"/>
        <v>technology</v>
      </c>
      <c r="R560" s="3" t="str">
        <f t="shared" si="35"/>
        <v>web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25</v>
      </c>
      <c r="Q561" t="str">
        <f t="shared" si="34"/>
        <v>technology</v>
      </c>
      <c r="R561" s="3" t="str">
        <f t="shared" si="35"/>
        <v>web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31</v>
      </c>
      <c r="Q562" t="str">
        <f t="shared" si="34"/>
        <v>technology</v>
      </c>
      <c r="R562" s="3" t="str">
        <f t="shared" si="35"/>
        <v>web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33.5</v>
      </c>
      <c r="Q563" t="str">
        <f t="shared" si="34"/>
        <v>technology</v>
      </c>
      <c r="R563" s="3" t="str">
        <f t="shared" si="35"/>
        <v>web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27.5</v>
      </c>
      <c r="Q564" t="str">
        <f t="shared" si="34"/>
        <v>technology</v>
      </c>
      <c r="R564" s="3" t="str">
        <f t="shared" si="35"/>
        <v>web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tr">
        <f t="shared" si="34"/>
        <v>technology</v>
      </c>
      <c r="R565" s="3" t="str">
        <f t="shared" si="35"/>
        <v>web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34.5</v>
      </c>
      <c r="Q566" t="str">
        <f t="shared" si="34"/>
        <v>technology</v>
      </c>
      <c r="R566" s="3" t="str">
        <f t="shared" si="35"/>
        <v>web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0.5</v>
      </c>
      <c r="Q567" t="str">
        <f t="shared" si="34"/>
        <v>technology</v>
      </c>
      <c r="R567" s="3" t="str">
        <f t="shared" si="35"/>
        <v>web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0.5</v>
      </c>
      <c r="Q568" t="str">
        <f t="shared" si="34"/>
        <v>technology</v>
      </c>
      <c r="R568" s="3" t="str">
        <f t="shared" si="35"/>
        <v>web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0.5</v>
      </c>
      <c r="Q569" t="str">
        <f t="shared" si="34"/>
        <v>technology</v>
      </c>
      <c r="R569" s="3" t="str">
        <f t="shared" si="35"/>
        <v>web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122.5</v>
      </c>
      <c r="Q570" t="str">
        <f t="shared" si="34"/>
        <v>technology</v>
      </c>
      <c r="R570" s="3" t="str">
        <f t="shared" si="35"/>
        <v>web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132.5</v>
      </c>
      <c r="Q571" t="str">
        <f t="shared" si="34"/>
        <v>technology</v>
      </c>
      <c r="R571" s="3" t="str">
        <f t="shared" si="35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81</v>
      </c>
      <c r="Q572" t="str">
        <f t="shared" si="34"/>
        <v>technology</v>
      </c>
      <c r="R572" s="3" t="str">
        <f t="shared" si="35"/>
        <v>web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124</v>
      </c>
      <c r="Q573" t="str">
        <f t="shared" si="34"/>
        <v>technology</v>
      </c>
      <c r="R573" s="3" t="str">
        <f t="shared" si="35"/>
        <v>web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53</v>
      </c>
      <c r="Q574" t="str">
        <f t="shared" si="34"/>
        <v>technology</v>
      </c>
      <c r="R574" s="3" t="str">
        <f t="shared" si="35"/>
        <v>web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173</v>
      </c>
      <c r="Q575" t="str">
        <f t="shared" si="34"/>
        <v>technology</v>
      </c>
      <c r="R575" s="3" t="str">
        <f t="shared" si="35"/>
        <v>web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213</v>
      </c>
      <c r="Q576" t="str">
        <f t="shared" si="34"/>
        <v>technology</v>
      </c>
      <c r="R576" s="3" t="str">
        <f t="shared" si="35"/>
        <v>web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169.5</v>
      </c>
      <c r="Q577" t="str">
        <f t="shared" si="34"/>
        <v>technology</v>
      </c>
      <c r="R577" s="3" t="str">
        <f t="shared" si="35"/>
        <v>web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130</v>
      </c>
      <c r="Q578" t="str">
        <f t="shared" si="34"/>
        <v>technology</v>
      </c>
      <c r="R578" s="3" t="str">
        <f t="shared" si="35"/>
        <v>web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AVERAGE(E578:E579)</f>
        <v>5.5</v>
      </c>
      <c r="Q579" t="str">
        <f t="shared" ref="Q579:Q642" si="38">LEFT(N579,FIND("/",N579)-1)</f>
        <v>technology</v>
      </c>
      <c r="R579" s="3" t="str">
        <f t="shared" ref="R579:R642" si="39">RIGHT(N579,LEN(N579)-FIND("/",N579))</f>
        <v>web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12</v>
      </c>
      <c r="Q580" t="str">
        <f t="shared" si="38"/>
        <v>technology</v>
      </c>
      <c r="R580" s="3" t="str">
        <f t="shared" si="39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94.5</v>
      </c>
      <c r="Q581" t="str">
        <f t="shared" si="38"/>
        <v>technology</v>
      </c>
      <c r="R581" s="3" t="str">
        <f t="shared" si="39"/>
        <v>web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88</v>
      </c>
      <c r="Q582" t="str">
        <f t="shared" si="38"/>
        <v>technology</v>
      </c>
      <c r="R582" s="3" t="str">
        <f t="shared" si="39"/>
        <v>web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0.5</v>
      </c>
      <c r="Q583" t="str">
        <f t="shared" si="38"/>
        <v>technology</v>
      </c>
      <c r="R583" s="3" t="str">
        <f t="shared" si="39"/>
        <v>web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tr">
        <f t="shared" si="38"/>
        <v>technology</v>
      </c>
      <c r="R584" s="3" t="str">
        <f t="shared" si="39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0.5</v>
      </c>
      <c r="Q585" t="str">
        <f t="shared" si="38"/>
        <v>technology</v>
      </c>
      <c r="R585" s="3" t="str">
        <f t="shared" si="39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5.5</v>
      </c>
      <c r="Q586" t="str">
        <f t="shared" si="38"/>
        <v>technology</v>
      </c>
      <c r="R586" s="3" t="str">
        <f t="shared" si="39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5</v>
      </c>
      <c r="Q587" t="str">
        <f t="shared" si="38"/>
        <v>technology</v>
      </c>
      <c r="R587" s="3" t="str">
        <f t="shared" si="39"/>
        <v>web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28</v>
      </c>
      <c r="Q588" t="str">
        <f t="shared" si="38"/>
        <v>technology</v>
      </c>
      <c r="R588" s="3" t="str">
        <f t="shared" si="39"/>
        <v>web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1390.5</v>
      </c>
      <c r="Q589" t="str">
        <f t="shared" si="38"/>
        <v>technology</v>
      </c>
      <c r="R589" s="3" t="str">
        <f t="shared" si="39"/>
        <v>web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1513</v>
      </c>
      <c r="Q590" t="str">
        <f t="shared" si="38"/>
        <v>technology</v>
      </c>
      <c r="R590" s="3" t="str">
        <f t="shared" si="39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151</v>
      </c>
      <c r="Q591" t="str">
        <f t="shared" si="38"/>
        <v>technology</v>
      </c>
      <c r="R591" s="3" t="str">
        <f t="shared" si="39"/>
        <v>web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112</v>
      </c>
      <c r="Q592" t="str">
        <f t="shared" si="38"/>
        <v>technology</v>
      </c>
      <c r="R592" s="3" t="str">
        <f t="shared" si="39"/>
        <v>web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142</v>
      </c>
      <c r="Q593" t="str">
        <f t="shared" si="38"/>
        <v>technology</v>
      </c>
      <c r="R593" s="3" t="str">
        <f t="shared" si="39"/>
        <v>web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155.5</v>
      </c>
      <c r="Q594" t="str">
        <f t="shared" si="38"/>
        <v>technology</v>
      </c>
      <c r="R594" s="3" t="str">
        <f t="shared" si="39"/>
        <v>web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182.5</v>
      </c>
      <c r="Q595" t="str">
        <f t="shared" si="38"/>
        <v>technology</v>
      </c>
      <c r="R595" s="3" t="str">
        <f t="shared" si="39"/>
        <v>web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70.5</v>
      </c>
      <c r="Q596" t="str">
        <f t="shared" si="38"/>
        <v>technology</v>
      </c>
      <c r="R596" s="3" t="str">
        <f t="shared" si="39"/>
        <v>web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226</v>
      </c>
      <c r="Q597" t="str">
        <f t="shared" si="38"/>
        <v>technology</v>
      </c>
      <c r="R597" s="3" t="str">
        <f t="shared" si="39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216</v>
      </c>
      <c r="Q598" t="str">
        <f t="shared" si="38"/>
        <v>technology</v>
      </c>
      <c r="R598" s="3" t="str">
        <f t="shared" si="39"/>
        <v>web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13</v>
      </c>
      <c r="Q599" t="str">
        <f t="shared" si="38"/>
        <v>technology</v>
      </c>
      <c r="R599" s="3" t="str">
        <f t="shared" si="39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435</v>
      </c>
      <c r="Q600" t="str">
        <f t="shared" si="38"/>
        <v>technology</v>
      </c>
      <c r="R600" s="3" t="str">
        <f t="shared" si="39"/>
        <v>web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440.5</v>
      </c>
      <c r="Q601" t="str">
        <f t="shared" si="38"/>
        <v>technology</v>
      </c>
      <c r="R601" s="3" t="str">
        <f t="shared" si="39"/>
        <v>web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65.5</v>
      </c>
      <c r="Q602" t="str">
        <f t="shared" si="38"/>
        <v>technology</v>
      </c>
      <c r="R602" s="3" t="str">
        <f t="shared" si="39"/>
        <v>web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120</v>
      </c>
      <c r="Q603" t="str">
        <f t="shared" si="38"/>
        <v>technology</v>
      </c>
      <c r="R603" s="3" t="str">
        <f t="shared" si="39"/>
        <v>web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70</v>
      </c>
      <c r="Q604" t="str">
        <f t="shared" si="38"/>
        <v>technology</v>
      </c>
      <c r="R604" s="3" t="str">
        <f t="shared" si="39"/>
        <v>web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295.01</v>
      </c>
      <c r="Q605" t="str">
        <f t="shared" si="38"/>
        <v>technology</v>
      </c>
      <c r="R605" s="3" t="str">
        <f t="shared" si="39"/>
        <v>web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295.01</v>
      </c>
      <c r="Q606" t="str">
        <f t="shared" si="38"/>
        <v>technology</v>
      </c>
      <c r="R606" s="3" t="str">
        <f t="shared" si="39"/>
        <v>web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65.5</v>
      </c>
      <c r="Q607" t="str">
        <f t="shared" si="38"/>
        <v>technology</v>
      </c>
      <c r="R607" s="3" t="str">
        <f t="shared" si="39"/>
        <v>web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70.5</v>
      </c>
      <c r="Q608" t="str">
        <f t="shared" si="38"/>
        <v>technology</v>
      </c>
      <c r="R608" s="3" t="str">
        <f t="shared" si="39"/>
        <v>web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5</v>
      </c>
      <c r="Q609" t="str">
        <f t="shared" si="38"/>
        <v>technology</v>
      </c>
      <c r="R609" s="3" t="str">
        <f t="shared" si="39"/>
        <v>web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730.5</v>
      </c>
      <c r="Q610" t="str">
        <f t="shared" si="38"/>
        <v>technology</v>
      </c>
      <c r="R610" s="3" t="str">
        <f t="shared" si="39"/>
        <v>web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733</v>
      </c>
      <c r="Q611" t="str">
        <f t="shared" si="38"/>
        <v>technology</v>
      </c>
      <c r="R611" s="3" t="str">
        <f t="shared" si="39"/>
        <v>web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2.5</v>
      </c>
      <c r="Q612" t="str">
        <f t="shared" si="38"/>
        <v>technology</v>
      </c>
      <c r="R612" s="3" t="str">
        <f t="shared" si="39"/>
        <v>web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tr">
        <f t="shared" si="38"/>
        <v>technology</v>
      </c>
      <c r="R613" s="3" t="str">
        <f t="shared" si="39"/>
        <v>web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tr">
        <f t="shared" si="38"/>
        <v>technology</v>
      </c>
      <c r="R614" s="3" t="str">
        <f t="shared" si="39"/>
        <v>web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6409</v>
      </c>
      <c r="Q615" t="str">
        <f t="shared" si="38"/>
        <v>technology</v>
      </c>
      <c r="R615" s="3" t="str">
        <f t="shared" si="39"/>
        <v>web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6409</v>
      </c>
      <c r="Q616" t="str">
        <f t="shared" si="38"/>
        <v>technology</v>
      </c>
      <c r="R616" s="3" t="str">
        <f t="shared" si="39"/>
        <v>web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tr">
        <f t="shared" si="38"/>
        <v>technology</v>
      </c>
      <c r="R617" s="3" t="str">
        <f t="shared" si="39"/>
        <v>web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tr">
        <f t="shared" si="38"/>
        <v>technology</v>
      </c>
      <c r="R618" s="3" t="str">
        <f t="shared" si="39"/>
        <v>web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30</v>
      </c>
      <c r="Q619" t="str">
        <f t="shared" si="38"/>
        <v>technology</v>
      </c>
      <c r="R619" s="3" t="str">
        <f t="shared" si="39"/>
        <v>web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30</v>
      </c>
      <c r="Q620" t="str">
        <f t="shared" si="38"/>
        <v>technology</v>
      </c>
      <c r="R620" s="3" t="str">
        <f t="shared" si="39"/>
        <v>web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0.5</v>
      </c>
      <c r="Q621" t="str">
        <f t="shared" si="38"/>
        <v>technology</v>
      </c>
      <c r="R621" s="3" t="str">
        <f t="shared" si="39"/>
        <v>web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150.5</v>
      </c>
      <c r="Q622" t="str">
        <f t="shared" si="38"/>
        <v>technology</v>
      </c>
      <c r="R622" s="3" t="str">
        <f t="shared" si="39"/>
        <v>web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280.5</v>
      </c>
      <c r="Q623" t="str">
        <f t="shared" si="38"/>
        <v>technology</v>
      </c>
      <c r="R623" s="3" t="str">
        <f t="shared" si="39"/>
        <v>web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301</v>
      </c>
      <c r="Q624" t="str">
        <f t="shared" si="38"/>
        <v>technology</v>
      </c>
      <c r="R624" s="3" t="str">
        <f t="shared" si="39"/>
        <v>web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170.5</v>
      </c>
      <c r="Q625" t="str">
        <f t="shared" si="38"/>
        <v>technology</v>
      </c>
      <c r="R625" s="3" t="str">
        <f t="shared" si="39"/>
        <v>web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tr">
        <f t="shared" si="38"/>
        <v>technology</v>
      </c>
      <c r="R626" s="3" t="str">
        <f t="shared" si="39"/>
        <v>web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tr">
        <f t="shared" si="38"/>
        <v>technology</v>
      </c>
      <c r="R627" s="3" t="str">
        <f t="shared" si="39"/>
        <v>web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2172.5</v>
      </c>
      <c r="Q628" t="str">
        <f t="shared" si="38"/>
        <v>technology</v>
      </c>
      <c r="R628" s="3" t="str">
        <f t="shared" si="39"/>
        <v>web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2217.5</v>
      </c>
      <c r="Q629" t="str">
        <f t="shared" si="38"/>
        <v>technology</v>
      </c>
      <c r="R629" s="3" t="str">
        <f t="shared" si="39"/>
        <v>web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45</v>
      </c>
      <c r="Q630" t="str">
        <f t="shared" si="38"/>
        <v>technology</v>
      </c>
      <c r="R630" s="3" t="str">
        <f t="shared" si="39"/>
        <v>web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175</v>
      </c>
      <c r="Q631" t="str">
        <f t="shared" si="38"/>
        <v>technology</v>
      </c>
      <c r="R631" s="3" t="str">
        <f t="shared" si="39"/>
        <v>web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180</v>
      </c>
      <c r="Q632" t="str">
        <f t="shared" si="38"/>
        <v>technology</v>
      </c>
      <c r="R632" s="3" t="str">
        <f t="shared" si="39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350</v>
      </c>
      <c r="Q633" t="str">
        <f t="shared" si="38"/>
        <v>technology</v>
      </c>
      <c r="R633" s="3" t="str">
        <f t="shared" si="39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345</v>
      </c>
      <c r="Q634" t="str">
        <f t="shared" si="38"/>
        <v>technology</v>
      </c>
      <c r="R634" s="3" t="str">
        <f t="shared" si="39"/>
        <v>web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622.5</v>
      </c>
      <c r="Q635" t="str">
        <f t="shared" si="38"/>
        <v>technology</v>
      </c>
      <c r="R635" s="3" t="str">
        <f t="shared" si="39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623</v>
      </c>
      <c r="Q636" t="str">
        <f t="shared" si="38"/>
        <v>technology</v>
      </c>
      <c r="R636" s="3" t="str">
        <f t="shared" si="39"/>
        <v>web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1.5</v>
      </c>
      <c r="Q637" t="str">
        <f t="shared" si="38"/>
        <v>technology</v>
      </c>
      <c r="R637" s="3" t="str">
        <f t="shared" si="39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3</v>
      </c>
      <c r="Q638" t="str">
        <f t="shared" si="38"/>
        <v>technology</v>
      </c>
      <c r="R638" s="3" t="str">
        <f t="shared" si="39"/>
        <v>web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2</v>
      </c>
      <c r="Q639" t="str">
        <f t="shared" si="38"/>
        <v>technology</v>
      </c>
      <c r="R639" s="3" t="str">
        <f t="shared" si="39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9</v>
      </c>
      <c r="Q640" t="str">
        <f t="shared" si="38"/>
        <v>technology</v>
      </c>
      <c r="R640" s="3" t="str">
        <f t="shared" si="39"/>
        <v>web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9.5</v>
      </c>
      <c r="Q641" t="str">
        <f t="shared" si="38"/>
        <v>technology</v>
      </c>
      <c r="R641" s="3" t="str">
        <f t="shared" si="39"/>
        <v>web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51</v>
      </c>
      <c r="Q642" t="str">
        <f t="shared" si="38"/>
        <v>technology</v>
      </c>
      <c r="R642" s="3" t="str">
        <f t="shared" si="39"/>
        <v>wearables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AVERAGE(E642:E643)</f>
        <v>23883</v>
      </c>
      <c r="Q643" t="str">
        <f t="shared" ref="Q643:Q706" si="42">LEFT(N643,FIND("/",N643)-1)</f>
        <v>technology</v>
      </c>
      <c r="R643" s="3" t="str">
        <f t="shared" ref="R643:R706" si="43">RIGHT(N643,LEN(N643)-FIND("/",N643))</f>
        <v>wearables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169881</v>
      </c>
      <c r="Q644" t="str">
        <f t="shared" si="42"/>
        <v>technology</v>
      </c>
      <c r="R644" s="3" t="str">
        <f t="shared" si="43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159274.5</v>
      </c>
      <c r="Q645" t="str">
        <f t="shared" si="42"/>
        <v>technology</v>
      </c>
      <c r="R645" s="3" t="str">
        <f t="shared" si="43"/>
        <v>wearables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50740.74</v>
      </c>
      <c r="Q646" t="str">
        <f t="shared" si="42"/>
        <v>technology</v>
      </c>
      <c r="R646" s="3" t="str">
        <f t="shared" si="43"/>
        <v>wearables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40301.74</v>
      </c>
      <c r="Q647" t="str">
        <f t="shared" si="42"/>
        <v>technology</v>
      </c>
      <c r="R647" s="3" t="str">
        <f t="shared" si="43"/>
        <v>wearables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3314.5050000000001</v>
      </c>
      <c r="Q648" t="str">
        <f t="shared" si="42"/>
        <v>technology</v>
      </c>
      <c r="R648" s="3" t="str">
        <f t="shared" si="43"/>
        <v>wearables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1598.0050000000001</v>
      </c>
      <c r="Q649" t="str">
        <f t="shared" si="42"/>
        <v>technology</v>
      </c>
      <c r="R649" s="3" t="str">
        <f t="shared" si="43"/>
        <v>wearables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23264.5</v>
      </c>
      <c r="Q650" t="str">
        <f t="shared" si="42"/>
        <v>technology</v>
      </c>
      <c r="R650" s="3" t="str">
        <f t="shared" si="43"/>
        <v>wearables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23943.5</v>
      </c>
      <c r="Q651" t="str">
        <f t="shared" si="42"/>
        <v>technology</v>
      </c>
      <c r="R651" s="3" t="str">
        <f t="shared" si="43"/>
        <v>wearables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2592.5</v>
      </c>
      <c r="Q652" t="str">
        <f t="shared" si="42"/>
        <v>technology</v>
      </c>
      <c r="R652" s="3" t="str">
        <f t="shared" si="43"/>
        <v>wearables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13409</v>
      </c>
      <c r="Q653" t="str">
        <f t="shared" si="42"/>
        <v>technology</v>
      </c>
      <c r="R653" s="3" t="str">
        <f t="shared" si="43"/>
        <v>wearables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14073</v>
      </c>
      <c r="Q654" t="str">
        <f t="shared" si="42"/>
        <v>technology</v>
      </c>
      <c r="R654" s="3" t="str">
        <f t="shared" si="43"/>
        <v>wearables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54549.25</v>
      </c>
      <c r="Q655" t="str">
        <f t="shared" si="42"/>
        <v>technology</v>
      </c>
      <c r="R655" s="3" t="str">
        <f t="shared" si="43"/>
        <v>wearables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69079.75</v>
      </c>
      <c r="Q656" t="str">
        <f t="shared" si="42"/>
        <v>technology</v>
      </c>
      <c r="R656" s="3" t="str">
        <f t="shared" si="43"/>
        <v>wearables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21913</v>
      </c>
      <c r="Q657" t="str">
        <f t="shared" si="42"/>
        <v>technology</v>
      </c>
      <c r="R657" s="3" t="str">
        <f t="shared" si="43"/>
        <v>wearables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11214.5</v>
      </c>
      <c r="Q658" t="str">
        <f t="shared" si="42"/>
        <v>technology</v>
      </c>
      <c r="R658" s="3" t="str">
        <f t="shared" si="43"/>
        <v>wearables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14766.5</v>
      </c>
      <c r="Q659" t="str">
        <f t="shared" si="42"/>
        <v>technology</v>
      </c>
      <c r="R659" s="3" t="str">
        <f t="shared" si="43"/>
        <v>wearables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24516</v>
      </c>
      <c r="Q660" t="str">
        <f t="shared" si="42"/>
        <v>technology</v>
      </c>
      <c r="R660" s="3" t="str">
        <f t="shared" si="43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16597</v>
      </c>
      <c r="Q661" t="str">
        <f t="shared" si="42"/>
        <v>technology</v>
      </c>
      <c r="R661" s="3" t="str">
        <f t="shared" si="43"/>
        <v>wearables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2273</v>
      </c>
      <c r="Q662" t="str">
        <f t="shared" si="42"/>
        <v>technology</v>
      </c>
      <c r="R662" s="3" t="str">
        <f t="shared" si="43"/>
        <v>wearables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812</v>
      </c>
      <c r="Q663" t="str">
        <f t="shared" si="42"/>
        <v>technology</v>
      </c>
      <c r="R663" s="3" t="str">
        <f t="shared" si="43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125.5</v>
      </c>
      <c r="Q664" t="str">
        <f t="shared" si="42"/>
        <v>technology</v>
      </c>
      <c r="R664" s="3" t="str">
        <f t="shared" si="43"/>
        <v>wearables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428</v>
      </c>
      <c r="Q665" t="str">
        <f t="shared" si="42"/>
        <v>technology</v>
      </c>
      <c r="R665" s="3" t="str">
        <f t="shared" si="43"/>
        <v>wearables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802</v>
      </c>
      <c r="Q666" t="str">
        <f t="shared" si="42"/>
        <v>technology</v>
      </c>
      <c r="R666" s="3" t="str">
        <f t="shared" si="43"/>
        <v>wearables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1384</v>
      </c>
      <c r="Q667" t="str">
        <f t="shared" si="42"/>
        <v>technology</v>
      </c>
      <c r="R667" s="3" t="str">
        <f t="shared" si="43"/>
        <v>wearables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936</v>
      </c>
      <c r="Q668" t="str">
        <f t="shared" si="42"/>
        <v>technology</v>
      </c>
      <c r="R668" s="3" t="str">
        <f t="shared" si="43"/>
        <v>wearables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2509</v>
      </c>
      <c r="Q669" t="str">
        <f t="shared" si="42"/>
        <v>technology</v>
      </c>
      <c r="R669" s="3" t="str">
        <f t="shared" si="43"/>
        <v>wearables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2847</v>
      </c>
      <c r="Q670" t="str">
        <f t="shared" si="42"/>
        <v>technology</v>
      </c>
      <c r="R670" s="3" t="str">
        <f t="shared" si="43"/>
        <v>wearables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21849.5</v>
      </c>
      <c r="Q671" t="str">
        <f t="shared" si="42"/>
        <v>technology</v>
      </c>
      <c r="R671" s="3" t="str">
        <f t="shared" si="43"/>
        <v>wearables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34682</v>
      </c>
      <c r="Q672" t="str">
        <f t="shared" si="42"/>
        <v>technology</v>
      </c>
      <c r="R672" s="3" t="str">
        <f t="shared" si="43"/>
        <v>wearables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19088.5</v>
      </c>
      <c r="Q673" t="str">
        <f t="shared" si="42"/>
        <v>technology</v>
      </c>
      <c r="R673" s="3" t="str">
        <f t="shared" si="43"/>
        <v>wearables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11321</v>
      </c>
      <c r="Q674" t="str">
        <f t="shared" si="42"/>
        <v>technology</v>
      </c>
      <c r="R674" s="3" t="str">
        <f t="shared" si="43"/>
        <v>wearables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5509.5</v>
      </c>
      <c r="Q675" t="str">
        <f t="shared" si="42"/>
        <v>technology</v>
      </c>
      <c r="R675" s="3" t="str">
        <f t="shared" si="43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110</v>
      </c>
      <c r="Q676" t="str">
        <f t="shared" si="42"/>
        <v>technology</v>
      </c>
      <c r="R676" s="3" t="str">
        <f t="shared" si="43"/>
        <v>wearables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453</v>
      </c>
      <c r="Q677" t="str">
        <f t="shared" si="42"/>
        <v>technology</v>
      </c>
      <c r="R677" s="3" t="str">
        <f t="shared" si="43"/>
        <v>wearables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1181</v>
      </c>
      <c r="Q678" t="str">
        <f t="shared" si="42"/>
        <v>technology</v>
      </c>
      <c r="R678" s="3" t="str">
        <f t="shared" si="43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7131.5</v>
      </c>
      <c r="Q679" t="str">
        <f t="shared" si="42"/>
        <v>technology</v>
      </c>
      <c r="R679" s="3" t="str">
        <f t="shared" si="43"/>
        <v>wearables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6950</v>
      </c>
      <c r="Q680" t="str">
        <f t="shared" si="42"/>
        <v>technology</v>
      </c>
      <c r="R680" s="3" t="str">
        <f t="shared" si="43"/>
        <v>wearables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4967.5</v>
      </c>
      <c r="Q681" t="str">
        <f t="shared" si="42"/>
        <v>technology</v>
      </c>
      <c r="R681" s="3" t="str">
        <f t="shared" si="43"/>
        <v>wearables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14130.5</v>
      </c>
      <c r="Q682" t="str">
        <f t="shared" si="42"/>
        <v>technology</v>
      </c>
      <c r="R682" s="3" t="str">
        <f t="shared" si="43"/>
        <v>wearables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9717.5</v>
      </c>
      <c r="Q683" t="str">
        <f t="shared" si="42"/>
        <v>technology</v>
      </c>
      <c r="R683" s="3" t="str">
        <f t="shared" si="43"/>
        <v>wearables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27</v>
      </c>
      <c r="Q684" t="str">
        <f t="shared" si="42"/>
        <v>technology</v>
      </c>
      <c r="R684" s="3" t="str">
        <f t="shared" si="43"/>
        <v>wearables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175.5</v>
      </c>
      <c r="Q685" t="str">
        <f t="shared" si="42"/>
        <v>technology</v>
      </c>
      <c r="R685" s="3" t="str">
        <f t="shared" si="43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12123</v>
      </c>
      <c r="Q686" t="str">
        <f t="shared" si="42"/>
        <v>technology</v>
      </c>
      <c r="R686" s="3" t="str">
        <f t="shared" si="43"/>
        <v>wearables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12250.5</v>
      </c>
      <c r="Q687" t="str">
        <f t="shared" si="42"/>
        <v>technology</v>
      </c>
      <c r="R687" s="3" t="str">
        <f t="shared" si="43"/>
        <v>wearables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276.5</v>
      </c>
      <c r="Q688" t="str">
        <f t="shared" si="42"/>
        <v>technology</v>
      </c>
      <c r="R688" s="3" t="str">
        <f t="shared" si="43"/>
        <v>wearables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1775</v>
      </c>
      <c r="Q689" t="str">
        <f t="shared" si="42"/>
        <v>technology</v>
      </c>
      <c r="R689" s="3" t="str">
        <f t="shared" si="43"/>
        <v>wearables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9074</v>
      </c>
      <c r="Q690" t="str">
        <f t="shared" si="42"/>
        <v>technology</v>
      </c>
      <c r="R690" s="3" t="str">
        <f t="shared" si="43"/>
        <v>wearables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64947.75</v>
      </c>
      <c r="Q691" t="str">
        <f t="shared" si="42"/>
        <v>technology</v>
      </c>
      <c r="R691" s="3" t="str">
        <f t="shared" si="43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58882.75</v>
      </c>
      <c r="Q692" t="str">
        <f t="shared" si="42"/>
        <v>technology</v>
      </c>
      <c r="R692" s="3" t="str">
        <f t="shared" si="43"/>
        <v>wearables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1364</v>
      </c>
      <c r="Q693" t="str">
        <f t="shared" si="42"/>
        <v>technology</v>
      </c>
      <c r="R693" s="3" t="str">
        <f t="shared" si="43"/>
        <v>wearables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783</v>
      </c>
      <c r="Q694" t="str">
        <f t="shared" si="42"/>
        <v>technology</v>
      </c>
      <c r="R694" s="3" t="str">
        <f t="shared" si="43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18322</v>
      </c>
      <c r="Q695" t="str">
        <f t="shared" si="42"/>
        <v>technology</v>
      </c>
      <c r="R695" s="3" t="str">
        <f t="shared" si="43"/>
        <v>wearables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17964</v>
      </c>
      <c r="Q696" t="str">
        <f t="shared" si="42"/>
        <v>technology</v>
      </c>
      <c r="R696" s="3" t="str">
        <f t="shared" si="43"/>
        <v>wearables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613</v>
      </c>
      <c r="Q697" t="str">
        <f t="shared" si="42"/>
        <v>technology</v>
      </c>
      <c r="R697" s="3" t="str">
        <f t="shared" si="43"/>
        <v>wearables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318.5</v>
      </c>
      <c r="Q698" t="str">
        <f t="shared" si="42"/>
        <v>technology</v>
      </c>
      <c r="R698" s="3" t="str">
        <f t="shared" si="43"/>
        <v>wearables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1160</v>
      </c>
      <c r="Q699" t="str">
        <f t="shared" si="42"/>
        <v>technology</v>
      </c>
      <c r="R699" s="3" t="str">
        <f t="shared" si="43"/>
        <v>wearables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8854.5</v>
      </c>
      <c r="Q700" t="str">
        <f t="shared" si="42"/>
        <v>technology</v>
      </c>
      <c r="R700" s="3" t="str">
        <f t="shared" si="43"/>
        <v>wearables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61269.37</v>
      </c>
      <c r="Q701" t="str">
        <f t="shared" si="42"/>
        <v>technology</v>
      </c>
      <c r="R701" s="3" t="str">
        <f t="shared" si="43"/>
        <v>wearables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53775.87</v>
      </c>
      <c r="Q702" t="str">
        <f t="shared" si="42"/>
        <v>technology</v>
      </c>
      <c r="R702" s="3" t="str">
        <f t="shared" si="43"/>
        <v>wearables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3260.5</v>
      </c>
      <c r="Q703" t="str">
        <f t="shared" si="42"/>
        <v>technology</v>
      </c>
      <c r="R703" s="3" t="str">
        <f t="shared" si="43"/>
        <v>wearables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5370.0050000000001</v>
      </c>
      <c r="Q704" t="str">
        <f t="shared" si="42"/>
        <v>technology</v>
      </c>
      <c r="R704" s="3" t="str">
        <f t="shared" si="43"/>
        <v>wearables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2729.5050000000001</v>
      </c>
      <c r="Q705" t="str">
        <f t="shared" si="42"/>
        <v>technology</v>
      </c>
      <c r="R705" s="3" t="str">
        <f t="shared" si="43"/>
        <v>wearables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659</v>
      </c>
      <c r="Q706" t="str">
        <f t="shared" si="42"/>
        <v>technology</v>
      </c>
      <c r="R706" s="3" t="str">
        <f t="shared" si="43"/>
        <v>wearables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AVERAGE(E706:E707)</f>
        <v>729</v>
      </c>
      <c r="Q707" t="str">
        <f t="shared" ref="Q707:Q770" si="46">LEFT(N707,FIND("/",N707)-1)</f>
        <v>technology</v>
      </c>
      <c r="R707" s="3" t="str">
        <f t="shared" ref="R707:R770" si="47">RIGHT(N707,LEN(N707)-FIND("/",N707))</f>
        <v>wearables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488.5</v>
      </c>
      <c r="Q708" t="str">
        <f t="shared" si="46"/>
        <v>technology</v>
      </c>
      <c r="R708" s="3" t="str">
        <f t="shared" si="47"/>
        <v>wearables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26835.3</v>
      </c>
      <c r="Q709" t="str">
        <f t="shared" si="46"/>
        <v>technology</v>
      </c>
      <c r="R709" s="3" t="str">
        <f t="shared" si="47"/>
        <v>wearables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31253.8</v>
      </c>
      <c r="Q710" t="str">
        <f t="shared" si="46"/>
        <v>technology</v>
      </c>
      <c r="R710" s="3" t="str">
        <f t="shared" si="47"/>
        <v>wearables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4449</v>
      </c>
      <c r="Q711" t="str">
        <f t="shared" si="46"/>
        <v>technology</v>
      </c>
      <c r="R711" s="3" t="str">
        <f t="shared" si="47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30.5</v>
      </c>
      <c r="Q712" t="str">
        <f t="shared" si="46"/>
        <v>technology</v>
      </c>
      <c r="R712" s="3" t="str">
        <f t="shared" si="47"/>
        <v>wearables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16895.5</v>
      </c>
      <c r="Q713" t="str">
        <f t="shared" si="46"/>
        <v>technology</v>
      </c>
      <c r="R713" s="3" t="str">
        <f t="shared" si="47"/>
        <v>wearables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16948</v>
      </c>
      <c r="Q714" t="str">
        <f t="shared" si="46"/>
        <v>technology</v>
      </c>
      <c r="R714" s="3" t="str">
        <f t="shared" si="47"/>
        <v>wearables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152</v>
      </c>
      <c r="Q715" t="str">
        <f t="shared" si="46"/>
        <v>technology</v>
      </c>
      <c r="R715" s="3" t="str">
        <f t="shared" si="47"/>
        <v>wearables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1224</v>
      </c>
      <c r="Q716" t="str">
        <f t="shared" si="46"/>
        <v>technology</v>
      </c>
      <c r="R716" s="3" t="str">
        <f t="shared" si="47"/>
        <v>wearables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1819</v>
      </c>
      <c r="Q717" t="str">
        <f t="shared" si="46"/>
        <v>technology</v>
      </c>
      <c r="R717" s="3" t="str">
        <f t="shared" si="47"/>
        <v>wearables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1052</v>
      </c>
      <c r="Q718" t="str">
        <f t="shared" si="46"/>
        <v>technology</v>
      </c>
      <c r="R718" s="3" t="str">
        <f t="shared" si="47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510</v>
      </c>
      <c r="Q719" t="str">
        <f t="shared" si="46"/>
        <v>technology</v>
      </c>
      <c r="R719" s="3" t="str">
        <f t="shared" si="47"/>
        <v>wearables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197.5</v>
      </c>
      <c r="Q720" t="str">
        <f t="shared" si="46"/>
        <v>technology</v>
      </c>
      <c r="R720" s="3" t="str">
        <f t="shared" si="47"/>
        <v>wearables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142</v>
      </c>
      <c r="Q721" t="str">
        <f t="shared" si="46"/>
        <v>technology</v>
      </c>
      <c r="R721" s="3" t="str">
        <f t="shared" si="47"/>
        <v>wearables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1464.5</v>
      </c>
      <c r="Q722" t="str">
        <f t="shared" si="46"/>
        <v>publishing</v>
      </c>
      <c r="R722" s="3" t="str">
        <f t="shared" si="47"/>
        <v>nonfiction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6374</v>
      </c>
      <c r="Q723" t="str">
        <f t="shared" si="46"/>
        <v>publishing</v>
      </c>
      <c r="R723" s="3" t="str">
        <f t="shared" si="47"/>
        <v>nonfiction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21509.5</v>
      </c>
      <c r="Q724" t="str">
        <f t="shared" si="46"/>
        <v>publishing</v>
      </c>
      <c r="R724" s="3" t="str">
        <f t="shared" si="47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19237.5</v>
      </c>
      <c r="Q725" t="str">
        <f t="shared" si="46"/>
        <v>publishing</v>
      </c>
      <c r="R725" s="3" t="str">
        <f t="shared" si="47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6426.0050000000001</v>
      </c>
      <c r="Q726" t="str">
        <f t="shared" si="46"/>
        <v>publishing</v>
      </c>
      <c r="R726" s="3" t="str">
        <f t="shared" si="47"/>
        <v>nonfiction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13726.505000000001</v>
      </c>
      <c r="Q727" t="str">
        <f t="shared" si="46"/>
        <v>publishing</v>
      </c>
      <c r="R727" s="3" t="str">
        <f t="shared" si="47"/>
        <v>nonfiction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11302.5</v>
      </c>
      <c r="Q728" t="str">
        <f t="shared" si="46"/>
        <v>publishing</v>
      </c>
      <c r="R728" s="3" t="str">
        <f t="shared" si="47"/>
        <v>nonfiction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3989</v>
      </c>
      <c r="Q729" t="str">
        <f t="shared" si="46"/>
        <v>publishing</v>
      </c>
      <c r="R729" s="3" t="str">
        <f t="shared" si="47"/>
        <v>nonfiction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6680.2250000000004</v>
      </c>
      <c r="Q730" t="str">
        <f t="shared" si="46"/>
        <v>publishing</v>
      </c>
      <c r="R730" s="3" t="str">
        <f t="shared" si="47"/>
        <v>nonfiction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6571.7250000000004</v>
      </c>
      <c r="Q731" t="str">
        <f t="shared" si="46"/>
        <v>publishing</v>
      </c>
      <c r="R731" s="3" t="str">
        <f t="shared" si="47"/>
        <v>nonfiction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15832</v>
      </c>
      <c r="Q732" t="str">
        <f t="shared" si="46"/>
        <v>publishing</v>
      </c>
      <c r="R732" s="3" t="str">
        <f t="shared" si="47"/>
        <v>nonfiction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16369</v>
      </c>
      <c r="Q733" t="str">
        <f t="shared" si="46"/>
        <v>publishing</v>
      </c>
      <c r="R733" s="3" t="str">
        <f t="shared" si="47"/>
        <v>nonfiction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3182</v>
      </c>
      <c r="Q734" t="str">
        <f t="shared" si="46"/>
        <v>publishing</v>
      </c>
      <c r="R734" s="3" t="str">
        <f t="shared" si="47"/>
        <v>nonfiction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1538</v>
      </c>
      <c r="Q735" t="str">
        <f t="shared" si="46"/>
        <v>publishing</v>
      </c>
      <c r="R735" s="3" t="str">
        <f t="shared" si="47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6841</v>
      </c>
      <c r="Q736" t="str">
        <f t="shared" si="46"/>
        <v>publishing</v>
      </c>
      <c r="R736" s="3" t="str">
        <f t="shared" si="47"/>
        <v>nonfiction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32220.5</v>
      </c>
      <c r="Q737" t="str">
        <f t="shared" si="46"/>
        <v>publishing</v>
      </c>
      <c r="R737" s="3" t="str">
        <f t="shared" si="47"/>
        <v>nonfiction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32558</v>
      </c>
      <c r="Q738" t="str">
        <f t="shared" si="46"/>
        <v>publishing</v>
      </c>
      <c r="R738" s="3" t="str">
        <f t="shared" si="47"/>
        <v>nonfiction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8732.5</v>
      </c>
      <c r="Q739" t="str">
        <f t="shared" si="46"/>
        <v>publishing</v>
      </c>
      <c r="R739" s="3" t="str">
        <f t="shared" si="47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3860.5</v>
      </c>
      <c r="Q740" t="str">
        <f t="shared" si="46"/>
        <v>publishing</v>
      </c>
      <c r="R740" s="3" t="str">
        <f t="shared" si="47"/>
        <v>nonfiction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5550.5</v>
      </c>
      <c r="Q741" t="str">
        <f t="shared" si="46"/>
        <v>publishing</v>
      </c>
      <c r="R741" s="3" t="str">
        <f t="shared" si="47"/>
        <v>nonfiction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6361</v>
      </c>
      <c r="Q742" t="str">
        <f t="shared" si="46"/>
        <v>publishing</v>
      </c>
      <c r="R742" s="3" t="str">
        <f t="shared" si="47"/>
        <v>nonfiction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8257.9</v>
      </c>
      <c r="Q743" t="str">
        <f t="shared" si="46"/>
        <v>publishing</v>
      </c>
      <c r="R743" s="3" t="str">
        <f t="shared" si="47"/>
        <v>nonfiction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7421.9</v>
      </c>
      <c r="Q744" t="str">
        <f t="shared" si="46"/>
        <v>publishing</v>
      </c>
      <c r="R744" s="3" t="str">
        <f t="shared" si="47"/>
        <v>nonfiction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1182</v>
      </c>
      <c r="Q745" t="str">
        <f t="shared" si="46"/>
        <v>publishing</v>
      </c>
      <c r="R745" s="3" t="str">
        <f t="shared" si="47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2965</v>
      </c>
      <c r="Q746" t="str">
        <f t="shared" si="46"/>
        <v>publishing</v>
      </c>
      <c r="R746" s="3" t="str">
        <f t="shared" si="47"/>
        <v>nonfiction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4546</v>
      </c>
      <c r="Q747" t="str">
        <f t="shared" si="46"/>
        <v>publishing</v>
      </c>
      <c r="R747" s="3" t="str">
        <f t="shared" si="47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3647</v>
      </c>
      <c r="Q748" t="str">
        <f t="shared" si="46"/>
        <v>publishing</v>
      </c>
      <c r="R748" s="3" t="str">
        <f t="shared" si="47"/>
        <v>nonfiction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5160.5</v>
      </c>
      <c r="Q749" t="str">
        <f t="shared" si="46"/>
        <v>publishing</v>
      </c>
      <c r="R749" s="3" t="str">
        <f t="shared" si="47"/>
        <v>nonfiction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4504</v>
      </c>
      <c r="Q750" t="str">
        <f t="shared" si="46"/>
        <v>publishing</v>
      </c>
      <c r="R750" s="3" t="str">
        <f t="shared" si="47"/>
        <v>nonfiction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6280.5</v>
      </c>
      <c r="Q751" t="str">
        <f t="shared" si="46"/>
        <v>publishing</v>
      </c>
      <c r="R751" s="3" t="str">
        <f t="shared" si="47"/>
        <v>nonfiction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7557.5</v>
      </c>
      <c r="Q752" t="str">
        <f t="shared" si="46"/>
        <v>publishing</v>
      </c>
      <c r="R752" s="3" t="str">
        <f t="shared" si="47"/>
        <v>nonfiction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4057</v>
      </c>
      <c r="Q753" t="str">
        <f t="shared" si="46"/>
        <v>publishing</v>
      </c>
      <c r="R753" s="3" t="str">
        <f t="shared" si="47"/>
        <v>nonfiction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4570</v>
      </c>
      <c r="Q754" t="str">
        <f t="shared" si="46"/>
        <v>publishing</v>
      </c>
      <c r="R754" s="3" t="str">
        <f t="shared" si="47"/>
        <v>nonfiction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9192.5</v>
      </c>
      <c r="Q755" t="str">
        <f t="shared" si="46"/>
        <v>publishing</v>
      </c>
      <c r="R755" s="3" t="str">
        <f t="shared" si="47"/>
        <v>nonfiction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7437.5</v>
      </c>
      <c r="Q756" t="str">
        <f t="shared" si="46"/>
        <v>publishing</v>
      </c>
      <c r="R756" s="3" t="str">
        <f t="shared" si="47"/>
        <v>nonfiction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2311.3450000000003</v>
      </c>
      <c r="Q757" t="str">
        <f t="shared" si="46"/>
        <v>publishing</v>
      </c>
      <c r="R757" s="3" t="str">
        <f t="shared" si="47"/>
        <v>nonfiction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1685.845</v>
      </c>
      <c r="Q758" t="str">
        <f t="shared" si="46"/>
        <v>publishing</v>
      </c>
      <c r="R758" s="3" t="str">
        <f t="shared" si="47"/>
        <v>nonfiction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709.5</v>
      </c>
      <c r="Q759" t="str">
        <f t="shared" si="46"/>
        <v>publishing</v>
      </c>
      <c r="R759" s="3" t="str">
        <f t="shared" si="47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1572.5</v>
      </c>
      <c r="Q760" t="str">
        <f t="shared" si="46"/>
        <v>publishing</v>
      </c>
      <c r="R760" s="3" t="str">
        <f t="shared" si="47"/>
        <v>nonfiction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3823</v>
      </c>
      <c r="Q761" t="str">
        <f t="shared" si="46"/>
        <v>publishing</v>
      </c>
      <c r="R761" s="3" t="str">
        <f t="shared" si="47"/>
        <v>nonfiction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2548</v>
      </c>
      <c r="Q762" t="str">
        <f t="shared" si="46"/>
        <v>publishing</v>
      </c>
      <c r="R762" s="3" t="str">
        <f t="shared" si="47"/>
        <v>fiction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117.5</v>
      </c>
      <c r="Q763" t="str">
        <f t="shared" si="46"/>
        <v>publishing</v>
      </c>
      <c r="R763" s="3" t="str">
        <f t="shared" si="47"/>
        <v>fiction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117.5</v>
      </c>
      <c r="Q764" t="str">
        <f t="shared" si="46"/>
        <v>publishing</v>
      </c>
      <c r="R764" s="3" t="str">
        <f t="shared" si="47"/>
        <v>fiction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2.5</v>
      </c>
      <c r="Q765" t="str">
        <f t="shared" si="46"/>
        <v>publishing</v>
      </c>
      <c r="R765" s="3" t="str">
        <f t="shared" si="47"/>
        <v>fiction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2.5</v>
      </c>
      <c r="Q766" t="str">
        <f t="shared" si="46"/>
        <v>publishing</v>
      </c>
      <c r="R766" s="3" t="str">
        <f t="shared" si="47"/>
        <v>fiction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1260.5</v>
      </c>
      <c r="Q767" t="str">
        <f t="shared" si="46"/>
        <v>publishing</v>
      </c>
      <c r="R767" s="3" t="str">
        <f t="shared" si="47"/>
        <v>fiction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1260.5</v>
      </c>
      <c r="Q768" t="str">
        <f t="shared" si="46"/>
        <v>publishing</v>
      </c>
      <c r="R768" s="3" t="str">
        <f t="shared" si="47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88.5</v>
      </c>
      <c r="Q769" t="str">
        <f t="shared" si="46"/>
        <v>publishing</v>
      </c>
      <c r="R769" s="3" t="str">
        <f t="shared" si="47"/>
        <v>fiction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88.5</v>
      </c>
      <c r="Q770" t="str">
        <f t="shared" si="46"/>
        <v>publishing</v>
      </c>
      <c r="R770" s="3" t="str">
        <f t="shared" si="47"/>
        <v>fiction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AVERAGE(E770:E771)</f>
        <v>828</v>
      </c>
      <c r="Q771" t="str">
        <f t="shared" ref="Q771:Q834" si="50">LEFT(N771,FIND("/",N771)-1)</f>
        <v>publishing</v>
      </c>
      <c r="R771" s="3" t="str">
        <f t="shared" ref="R771:R834" si="51">RIGHT(N771,LEN(N771)-FIND("/",N771))</f>
        <v>fiction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828</v>
      </c>
      <c r="Q772" t="str">
        <f t="shared" si="50"/>
        <v>publishing</v>
      </c>
      <c r="R772" s="3" t="str">
        <f t="shared" si="51"/>
        <v>fiction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5</v>
      </c>
      <c r="Q773" t="str">
        <f t="shared" si="50"/>
        <v>publishing</v>
      </c>
      <c r="R773" s="3" t="str">
        <f t="shared" si="51"/>
        <v>fiction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30</v>
      </c>
      <c r="Q774" t="str">
        <f t="shared" si="50"/>
        <v>publishing</v>
      </c>
      <c r="R774" s="3" t="str">
        <f t="shared" si="51"/>
        <v>fiction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41</v>
      </c>
      <c r="Q775" t="str">
        <f t="shared" si="50"/>
        <v>publishing</v>
      </c>
      <c r="R775" s="3" t="str">
        <f t="shared" si="51"/>
        <v>fiction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191.5</v>
      </c>
      <c r="Q776" t="str">
        <f t="shared" si="50"/>
        <v>publishing</v>
      </c>
      <c r="R776" s="3" t="str">
        <f t="shared" si="51"/>
        <v>fiction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260.5</v>
      </c>
      <c r="Q777" t="str">
        <f t="shared" si="50"/>
        <v>publishing</v>
      </c>
      <c r="R777" s="3" t="str">
        <f t="shared" si="51"/>
        <v>fiction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1884</v>
      </c>
      <c r="Q778" t="str">
        <f t="shared" si="50"/>
        <v>publishing</v>
      </c>
      <c r="R778" s="3" t="str">
        <f t="shared" si="51"/>
        <v>fiction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1809.5</v>
      </c>
      <c r="Q779" t="str">
        <f t="shared" si="50"/>
        <v>publishing</v>
      </c>
      <c r="R779" s="3" t="str">
        <f t="shared" si="51"/>
        <v>fiction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11.5</v>
      </c>
      <c r="Q780" t="str">
        <f t="shared" si="50"/>
        <v>publishing</v>
      </c>
      <c r="R780" s="3" t="str">
        <f t="shared" si="51"/>
        <v>fiction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201</v>
      </c>
      <c r="Q781" t="str">
        <f t="shared" si="50"/>
        <v>publishing</v>
      </c>
      <c r="R781" s="3" t="str">
        <f t="shared" si="51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720</v>
      </c>
      <c r="Q782" t="str">
        <f t="shared" si="50"/>
        <v>music</v>
      </c>
      <c r="R782" s="3" t="str">
        <f t="shared" si="51"/>
        <v>rock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1052.615</v>
      </c>
      <c r="Q783" t="str">
        <f t="shared" si="50"/>
        <v>music</v>
      </c>
      <c r="R783" s="3" t="str">
        <f t="shared" si="51"/>
        <v>rock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882.61500000000001</v>
      </c>
      <c r="Q784" t="str">
        <f t="shared" si="50"/>
        <v>music</v>
      </c>
      <c r="R784" s="3" t="str">
        <f t="shared" si="51"/>
        <v>rock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1461</v>
      </c>
      <c r="Q785" t="str">
        <f t="shared" si="50"/>
        <v>music</v>
      </c>
      <c r="R785" s="3" t="str">
        <f t="shared" si="51"/>
        <v>rock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1623.5</v>
      </c>
      <c r="Q786" t="str">
        <f t="shared" si="50"/>
        <v>music</v>
      </c>
      <c r="R786" s="3" t="str">
        <f t="shared" si="51"/>
        <v>rock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964.06999999999994</v>
      </c>
      <c r="Q787" t="str">
        <f t="shared" si="50"/>
        <v>music</v>
      </c>
      <c r="R787" s="3" t="str">
        <f t="shared" si="51"/>
        <v>rock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4021.57</v>
      </c>
      <c r="Q788" t="str">
        <f t="shared" si="50"/>
        <v>music</v>
      </c>
      <c r="R788" s="3" t="str">
        <f t="shared" si="51"/>
        <v>rock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4255</v>
      </c>
      <c r="Q789" t="str">
        <f t="shared" si="50"/>
        <v>music</v>
      </c>
      <c r="R789" s="3" t="str">
        <f t="shared" si="51"/>
        <v>rock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1702.5250000000001</v>
      </c>
      <c r="Q790" t="str">
        <f t="shared" si="50"/>
        <v>music</v>
      </c>
      <c r="R790" s="3" t="str">
        <f t="shared" si="51"/>
        <v>rock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1947.5250000000001</v>
      </c>
      <c r="Q791" t="str">
        <f t="shared" si="50"/>
        <v>music</v>
      </c>
      <c r="R791" s="3" t="str">
        <f t="shared" si="51"/>
        <v>rock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8148.73</v>
      </c>
      <c r="Q792" t="str">
        <f t="shared" si="50"/>
        <v>music</v>
      </c>
      <c r="R792" s="3" t="str">
        <f t="shared" si="51"/>
        <v>rock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11113.73</v>
      </c>
      <c r="Q793" t="str">
        <f t="shared" si="50"/>
        <v>music</v>
      </c>
      <c r="R793" s="3" t="str">
        <f t="shared" si="51"/>
        <v>rock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5150.5550000000003</v>
      </c>
      <c r="Q794" t="str">
        <f t="shared" si="50"/>
        <v>music</v>
      </c>
      <c r="R794" s="3" t="str">
        <f t="shared" si="51"/>
        <v>rock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2668.77</v>
      </c>
      <c r="Q795" t="str">
        <f t="shared" si="50"/>
        <v>music</v>
      </c>
      <c r="R795" s="3" t="str">
        <f t="shared" si="51"/>
        <v>rock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5625.7150000000001</v>
      </c>
      <c r="Q796" t="str">
        <f t="shared" si="50"/>
        <v>music</v>
      </c>
      <c r="R796" s="3" t="str">
        <f t="shared" si="51"/>
        <v>rock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12037.5</v>
      </c>
      <c r="Q797" t="str">
        <f t="shared" si="50"/>
        <v>music</v>
      </c>
      <c r="R797" s="3" t="str">
        <f t="shared" si="51"/>
        <v>rock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12892.5</v>
      </c>
      <c r="Q798" t="str">
        <f t="shared" si="50"/>
        <v>music</v>
      </c>
      <c r="R798" s="3" t="str">
        <f t="shared" si="51"/>
        <v>rock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6680.5</v>
      </c>
      <c r="Q799" t="str">
        <f t="shared" si="50"/>
        <v>music</v>
      </c>
      <c r="R799" s="3" t="str">
        <f t="shared" si="51"/>
        <v>rock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3623.5</v>
      </c>
      <c r="Q800" t="str">
        <f t="shared" si="50"/>
        <v>music</v>
      </c>
      <c r="R800" s="3" t="str">
        <f t="shared" si="51"/>
        <v>rock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4511</v>
      </c>
      <c r="Q801" t="str">
        <f t="shared" si="50"/>
        <v>music</v>
      </c>
      <c r="R801" s="3" t="str">
        <f t="shared" si="51"/>
        <v>rock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3641.5</v>
      </c>
      <c r="Q802" t="str">
        <f t="shared" si="50"/>
        <v>music</v>
      </c>
      <c r="R802" s="3" t="str">
        <f t="shared" si="51"/>
        <v>rock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2256.2150000000001</v>
      </c>
      <c r="Q803" t="str">
        <f t="shared" si="50"/>
        <v>music</v>
      </c>
      <c r="R803" s="3" t="str">
        <f t="shared" si="51"/>
        <v>rock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4155.2150000000001</v>
      </c>
      <c r="Q804" t="str">
        <f t="shared" si="50"/>
        <v>music</v>
      </c>
      <c r="R804" s="3" t="str">
        <f t="shared" si="51"/>
        <v>rock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4457.5</v>
      </c>
      <c r="Q805" t="str">
        <f t="shared" si="50"/>
        <v>music</v>
      </c>
      <c r="R805" s="3" t="str">
        <f t="shared" si="51"/>
        <v>rock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4167.5</v>
      </c>
      <c r="Q806" t="str">
        <f t="shared" si="50"/>
        <v>music</v>
      </c>
      <c r="R806" s="3" t="str">
        <f t="shared" si="51"/>
        <v>rock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4325</v>
      </c>
      <c r="Q807" t="str">
        <f t="shared" si="50"/>
        <v>music</v>
      </c>
      <c r="R807" s="3" t="str">
        <f t="shared" si="51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5752.5</v>
      </c>
      <c r="Q808" t="str">
        <f t="shared" si="50"/>
        <v>music</v>
      </c>
      <c r="R808" s="3" t="str">
        <f t="shared" si="51"/>
        <v>rock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6280</v>
      </c>
      <c r="Q809" t="str">
        <f t="shared" si="50"/>
        <v>music</v>
      </c>
      <c r="R809" s="3" t="str">
        <f t="shared" si="51"/>
        <v>rock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4352.5</v>
      </c>
      <c r="Q810" t="str">
        <f t="shared" si="50"/>
        <v>music</v>
      </c>
      <c r="R810" s="3" t="str">
        <f t="shared" si="51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4325.5</v>
      </c>
      <c r="Q811" t="str">
        <f t="shared" si="50"/>
        <v>music</v>
      </c>
      <c r="R811" s="3" t="str">
        <f t="shared" si="51"/>
        <v>rock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2863</v>
      </c>
      <c r="Q812" t="str">
        <f t="shared" si="50"/>
        <v>music</v>
      </c>
      <c r="R812" s="3" t="str">
        <f t="shared" si="51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1307.5</v>
      </c>
      <c r="Q813" t="str">
        <f t="shared" si="50"/>
        <v>music</v>
      </c>
      <c r="R813" s="3" t="str">
        <f t="shared" si="51"/>
        <v>rock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975.5</v>
      </c>
      <c r="Q814" t="str">
        <f t="shared" si="50"/>
        <v>music</v>
      </c>
      <c r="R814" s="3" t="str">
        <f t="shared" si="51"/>
        <v>rock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1655.47</v>
      </c>
      <c r="Q815" t="str">
        <f t="shared" si="50"/>
        <v>music</v>
      </c>
      <c r="R815" s="3" t="str">
        <f t="shared" si="51"/>
        <v>rock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1836.47</v>
      </c>
      <c r="Q816" t="str">
        <f t="shared" si="50"/>
        <v>music</v>
      </c>
      <c r="R816" s="3" t="str">
        <f t="shared" si="51"/>
        <v>rock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2776.5</v>
      </c>
      <c r="Q817" t="str">
        <f t="shared" si="50"/>
        <v>music</v>
      </c>
      <c r="R817" s="3" t="str">
        <f t="shared" si="51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6169.2749999999996</v>
      </c>
      <c r="Q818" t="str">
        <f t="shared" si="50"/>
        <v>music</v>
      </c>
      <c r="R818" s="3" t="str">
        <f t="shared" si="51"/>
        <v>rock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5057.6049999999996</v>
      </c>
      <c r="Q819" t="str">
        <f t="shared" si="50"/>
        <v>music</v>
      </c>
      <c r="R819" s="3" t="str">
        <f t="shared" si="51"/>
        <v>rock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1300.83</v>
      </c>
      <c r="Q820" t="str">
        <f t="shared" si="50"/>
        <v>music</v>
      </c>
      <c r="R820" s="3" t="str">
        <f t="shared" si="51"/>
        <v>rock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490</v>
      </c>
      <c r="Q821" t="str">
        <f t="shared" si="50"/>
        <v>music</v>
      </c>
      <c r="R821" s="3" t="str">
        <f t="shared" si="51"/>
        <v>rock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1558</v>
      </c>
      <c r="Q822" t="str">
        <f t="shared" si="50"/>
        <v>music</v>
      </c>
      <c r="R822" s="3" t="str">
        <f t="shared" si="51"/>
        <v>rock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10081.5</v>
      </c>
      <c r="Q823" t="str">
        <f t="shared" si="50"/>
        <v>music</v>
      </c>
      <c r="R823" s="3" t="str">
        <f t="shared" si="51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10528.5</v>
      </c>
      <c r="Q824" t="str">
        <f t="shared" si="50"/>
        <v>music</v>
      </c>
      <c r="R824" s="3" t="str">
        <f t="shared" si="51"/>
        <v>rock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2505.5</v>
      </c>
      <c r="Q825" t="str">
        <f t="shared" si="50"/>
        <v>music</v>
      </c>
      <c r="R825" s="3" t="str">
        <f t="shared" si="51"/>
        <v>rock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1793.05</v>
      </c>
      <c r="Q826" t="str">
        <f t="shared" si="50"/>
        <v>music</v>
      </c>
      <c r="R826" s="3" t="str">
        <f t="shared" si="51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7352.05</v>
      </c>
      <c r="Q827" t="str">
        <f t="shared" si="50"/>
        <v>music</v>
      </c>
      <c r="R827" s="3" t="str">
        <f t="shared" si="51"/>
        <v>rock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9067</v>
      </c>
      <c r="Q828" t="str">
        <f t="shared" si="50"/>
        <v>music</v>
      </c>
      <c r="R828" s="3" t="str">
        <f t="shared" si="51"/>
        <v>rock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2945</v>
      </c>
      <c r="Q829" t="str">
        <f t="shared" si="50"/>
        <v>music</v>
      </c>
      <c r="R829" s="3" t="str">
        <f t="shared" si="51"/>
        <v>rock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850.5</v>
      </c>
      <c r="Q830" t="str">
        <f t="shared" si="50"/>
        <v>music</v>
      </c>
      <c r="R830" s="3" t="str">
        <f t="shared" si="51"/>
        <v>rock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955.5</v>
      </c>
      <c r="Q831" t="str">
        <f t="shared" si="50"/>
        <v>music</v>
      </c>
      <c r="R831" s="3" t="str">
        <f t="shared" si="51"/>
        <v>rock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1230.5</v>
      </c>
      <c r="Q832" t="str">
        <f t="shared" si="50"/>
        <v>music</v>
      </c>
      <c r="R832" s="3" t="str">
        <f t="shared" si="51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2720.5</v>
      </c>
      <c r="Q833" t="str">
        <f t="shared" si="50"/>
        <v>music</v>
      </c>
      <c r="R833" s="3" t="str">
        <f t="shared" si="51"/>
        <v>rock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9295.5299999999988</v>
      </c>
      <c r="Q834" t="str">
        <f t="shared" si="50"/>
        <v>music</v>
      </c>
      <c r="R834" s="3" t="str">
        <f t="shared" si="51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AVERAGE(E834:E835)</f>
        <v>10595.529999999999</v>
      </c>
      <c r="Q835" t="str">
        <f t="shared" ref="Q835:Q898" si="54">LEFT(N835,FIND("/",N835)-1)</f>
        <v>music</v>
      </c>
      <c r="R835" s="3" t="str">
        <f t="shared" ref="R835:R898" si="55">RIGHT(N835,LEN(N835)-FIND("/",N835))</f>
        <v>rock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6653</v>
      </c>
      <c r="Q836" t="str">
        <f t="shared" si="54"/>
        <v>music</v>
      </c>
      <c r="R836" s="3" t="str">
        <f t="shared" si="55"/>
        <v>rock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4775.5</v>
      </c>
      <c r="Q837" t="str">
        <f t="shared" si="54"/>
        <v>music</v>
      </c>
      <c r="R837" s="3" t="str">
        <f t="shared" si="55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3695.76</v>
      </c>
      <c r="Q838" t="str">
        <f t="shared" si="54"/>
        <v>music</v>
      </c>
      <c r="R838" s="3" t="str">
        <f t="shared" si="55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4045.76</v>
      </c>
      <c r="Q839" t="str">
        <f t="shared" si="54"/>
        <v>music</v>
      </c>
      <c r="R839" s="3" t="str">
        <f t="shared" si="55"/>
        <v>rock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2976.5</v>
      </c>
      <c r="Q840" t="str">
        <f t="shared" si="54"/>
        <v>music</v>
      </c>
      <c r="R840" s="3" t="str">
        <f t="shared" si="55"/>
        <v>rock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4369.415</v>
      </c>
      <c r="Q841" t="str">
        <f t="shared" si="54"/>
        <v>music</v>
      </c>
      <c r="R841" s="3" t="str">
        <f t="shared" si="55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8936.244999999999</v>
      </c>
      <c r="Q842" t="str">
        <f t="shared" si="54"/>
        <v>music</v>
      </c>
      <c r="R842" s="3" t="str">
        <f t="shared" si="55"/>
        <v>metal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8553.83</v>
      </c>
      <c r="Q843" t="str">
        <f t="shared" si="54"/>
        <v>music</v>
      </c>
      <c r="R843" s="3" t="str">
        <f t="shared" si="55"/>
        <v>metal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3837</v>
      </c>
      <c r="Q844" t="str">
        <f t="shared" si="54"/>
        <v>music</v>
      </c>
      <c r="R844" s="3" t="str">
        <f t="shared" si="55"/>
        <v>metal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5311</v>
      </c>
      <c r="Q845" t="str">
        <f t="shared" si="54"/>
        <v>music</v>
      </c>
      <c r="R845" s="3" t="str">
        <f t="shared" si="55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6919</v>
      </c>
      <c r="Q846" t="str">
        <f t="shared" si="54"/>
        <v>music</v>
      </c>
      <c r="R846" s="3" t="str">
        <f t="shared" si="55"/>
        <v>metal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5921.5050000000001</v>
      </c>
      <c r="Q847" t="str">
        <f t="shared" si="54"/>
        <v>music</v>
      </c>
      <c r="R847" s="3" t="str">
        <f t="shared" si="55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3680.51</v>
      </c>
      <c r="Q848" t="str">
        <f t="shared" si="54"/>
        <v>music</v>
      </c>
      <c r="R848" s="3" t="str">
        <f t="shared" si="55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676.005</v>
      </c>
      <c r="Q849" t="str">
        <f t="shared" si="54"/>
        <v>music</v>
      </c>
      <c r="R849" s="3" t="str">
        <f t="shared" si="55"/>
        <v>metal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155</v>
      </c>
      <c r="Q850" t="str">
        <f t="shared" si="54"/>
        <v>music</v>
      </c>
      <c r="R850" s="3" t="str">
        <f t="shared" si="55"/>
        <v>metal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2548</v>
      </c>
      <c r="Q851" t="str">
        <f t="shared" si="54"/>
        <v>music</v>
      </c>
      <c r="R851" s="3" t="str">
        <f t="shared" si="55"/>
        <v>metal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5501.5</v>
      </c>
      <c r="Q852" t="str">
        <f t="shared" si="54"/>
        <v>music</v>
      </c>
      <c r="R852" s="3" t="str">
        <f t="shared" si="55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4408</v>
      </c>
      <c r="Q853" t="str">
        <f t="shared" si="54"/>
        <v>music</v>
      </c>
      <c r="R853" s="3" t="str">
        <f t="shared" si="55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3141.5</v>
      </c>
      <c r="Q854" t="str">
        <f t="shared" si="54"/>
        <v>music</v>
      </c>
      <c r="R854" s="3" t="str">
        <f t="shared" si="55"/>
        <v>metal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1987</v>
      </c>
      <c r="Q855" t="str">
        <f t="shared" si="54"/>
        <v>music</v>
      </c>
      <c r="R855" s="3" t="str">
        <f t="shared" si="55"/>
        <v>metal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16582.650000000001</v>
      </c>
      <c r="Q856" t="str">
        <f t="shared" si="54"/>
        <v>music</v>
      </c>
      <c r="R856" s="3" t="str">
        <f t="shared" si="55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17182.650000000001</v>
      </c>
      <c r="Q857" t="str">
        <f t="shared" si="54"/>
        <v>music</v>
      </c>
      <c r="R857" s="3" t="str">
        <f t="shared" si="55"/>
        <v>metal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1022.5</v>
      </c>
      <c r="Q858" t="str">
        <f t="shared" si="54"/>
        <v>music</v>
      </c>
      <c r="R858" s="3" t="str">
        <f t="shared" si="55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872.5</v>
      </c>
      <c r="Q859" t="str">
        <f t="shared" si="54"/>
        <v>music</v>
      </c>
      <c r="R859" s="3" t="str">
        <f t="shared" si="55"/>
        <v>metal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1464.0349999999999</v>
      </c>
      <c r="Q860" t="str">
        <f t="shared" si="54"/>
        <v>music</v>
      </c>
      <c r="R860" s="3" t="str">
        <f t="shared" si="55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2957.5349999999999</v>
      </c>
      <c r="Q861" t="str">
        <f t="shared" si="54"/>
        <v>music</v>
      </c>
      <c r="R861" s="3" t="str">
        <f t="shared" si="55"/>
        <v>metal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3363.5</v>
      </c>
      <c r="Q862" t="str">
        <f t="shared" si="54"/>
        <v>music</v>
      </c>
      <c r="R862" s="3" t="str">
        <f t="shared" si="55"/>
        <v>jazz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1320.5</v>
      </c>
      <c r="Q863" t="str">
        <f t="shared" si="54"/>
        <v>music</v>
      </c>
      <c r="R863" s="3" t="str">
        <f t="shared" si="55"/>
        <v>jazz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135.5</v>
      </c>
      <c r="Q864" t="str">
        <f t="shared" si="54"/>
        <v>music</v>
      </c>
      <c r="R864" s="3" t="str">
        <f t="shared" si="55"/>
        <v>jazz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130</v>
      </c>
      <c r="Q865" t="str">
        <f t="shared" si="54"/>
        <v>music</v>
      </c>
      <c r="R865" s="3" t="str">
        <f t="shared" si="55"/>
        <v>jazz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1395</v>
      </c>
      <c r="Q866" t="str">
        <f t="shared" si="54"/>
        <v>music</v>
      </c>
      <c r="R866" s="3" t="str">
        <f t="shared" si="55"/>
        <v>jazz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1372.5</v>
      </c>
      <c r="Q867" t="str">
        <f t="shared" si="54"/>
        <v>music</v>
      </c>
      <c r="R867" s="3" t="str">
        <f t="shared" si="55"/>
        <v>jazz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342.5</v>
      </c>
      <c r="Q868" t="str">
        <f t="shared" si="54"/>
        <v>music</v>
      </c>
      <c r="R868" s="3" t="str">
        <f t="shared" si="55"/>
        <v>jazz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920.5</v>
      </c>
      <c r="Q869" t="str">
        <f t="shared" si="54"/>
        <v>music</v>
      </c>
      <c r="R869" s="3" t="str">
        <f t="shared" si="55"/>
        <v>jazz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625.5</v>
      </c>
      <c r="Q870" t="str">
        <f t="shared" si="54"/>
        <v>music</v>
      </c>
      <c r="R870" s="3" t="str">
        <f t="shared" si="55"/>
        <v>jazz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545</v>
      </c>
      <c r="Q871" t="str">
        <f t="shared" si="54"/>
        <v>music</v>
      </c>
      <c r="R871" s="3" t="str">
        <f t="shared" si="55"/>
        <v>jazz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551</v>
      </c>
      <c r="Q872" t="str">
        <f t="shared" si="54"/>
        <v>music</v>
      </c>
      <c r="R872" s="3" t="str">
        <f t="shared" si="55"/>
        <v>jazz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193.5</v>
      </c>
      <c r="Q873" t="str">
        <f t="shared" si="54"/>
        <v>music</v>
      </c>
      <c r="R873" s="3" t="str">
        <f t="shared" si="55"/>
        <v>jazz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195</v>
      </c>
      <c r="Q874" t="str">
        <f t="shared" si="54"/>
        <v>music</v>
      </c>
      <c r="R874" s="3" t="str">
        <f t="shared" si="55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55</v>
      </c>
      <c r="Q875" t="str">
        <f t="shared" si="54"/>
        <v>music</v>
      </c>
      <c r="R875" s="3" t="str">
        <f t="shared" si="55"/>
        <v>jazz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387.5</v>
      </c>
      <c r="Q876" t="str">
        <f t="shared" si="54"/>
        <v>music</v>
      </c>
      <c r="R876" s="3" t="str">
        <f t="shared" si="55"/>
        <v>jazz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365</v>
      </c>
      <c r="Q877" t="str">
        <f t="shared" si="54"/>
        <v>music</v>
      </c>
      <c r="R877" s="3" t="str">
        <f t="shared" si="55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643</v>
      </c>
      <c r="Q878" t="str">
        <f t="shared" si="54"/>
        <v>music</v>
      </c>
      <c r="R878" s="3" t="str">
        <f t="shared" si="55"/>
        <v>jazz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1318.5</v>
      </c>
      <c r="Q879" t="str">
        <f t="shared" si="54"/>
        <v>music</v>
      </c>
      <c r="R879" s="3" t="str">
        <f t="shared" si="55"/>
        <v>jazz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708</v>
      </c>
      <c r="Q880" t="str">
        <f t="shared" si="54"/>
        <v>music</v>
      </c>
      <c r="R880" s="3" t="str">
        <f t="shared" si="55"/>
        <v>jazz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354.5</v>
      </c>
      <c r="Q881" t="str">
        <f t="shared" si="54"/>
        <v>music</v>
      </c>
      <c r="R881" s="3" t="str">
        <f t="shared" si="55"/>
        <v>jazz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378.5</v>
      </c>
      <c r="Q882" t="str">
        <f t="shared" si="54"/>
        <v>music</v>
      </c>
      <c r="R882" s="3" t="str">
        <f t="shared" si="55"/>
        <v>indie rock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71.5</v>
      </c>
      <c r="Q883" t="str">
        <f t="shared" si="54"/>
        <v>music</v>
      </c>
      <c r="R883" s="3" t="str">
        <f t="shared" si="55"/>
        <v>indie rock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166</v>
      </c>
      <c r="Q884" t="str">
        <f t="shared" si="54"/>
        <v>music</v>
      </c>
      <c r="R884" s="3" t="str">
        <f t="shared" si="55"/>
        <v>indie rock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1151.5</v>
      </c>
      <c r="Q885" t="str">
        <f t="shared" si="54"/>
        <v>music</v>
      </c>
      <c r="R885" s="3" t="str">
        <f t="shared" si="55"/>
        <v>indie rock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1010.5</v>
      </c>
      <c r="Q886" t="str">
        <f t="shared" si="54"/>
        <v>music</v>
      </c>
      <c r="R886" s="3" t="str">
        <f t="shared" si="55"/>
        <v>indie rock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385</v>
      </c>
      <c r="Q887" t="str">
        <f t="shared" si="54"/>
        <v>music</v>
      </c>
      <c r="R887" s="3" t="str">
        <f t="shared" si="55"/>
        <v>indie rock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477.5</v>
      </c>
      <c r="Q888" t="str">
        <f t="shared" si="54"/>
        <v>music</v>
      </c>
      <c r="R888" s="3" t="str">
        <f t="shared" si="55"/>
        <v>indie rock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102.5</v>
      </c>
      <c r="Q889" t="str">
        <f t="shared" si="54"/>
        <v>music</v>
      </c>
      <c r="R889" s="3" t="str">
        <f t="shared" si="55"/>
        <v>indie rock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36</v>
      </c>
      <c r="Q890" t="str">
        <f t="shared" si="54"/>
        <v>music</v>
      </c>
      <c r="R890" s="3" t="str">
        <f t="shared" si="55"/>
        <v>indie rock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1216.1600000000001</v>
      </c>
      <c r="Q891" t="str">
        <f t="shared" si="54"/>
        <v>music</v>
      </c>
      <c r="R891" s="3" t="str">
        <f t="shared" si="55"/>
        <v>indie rock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1242.6600000000001</v>
      </c>
      <c r="Q892" t="str">
        <f t="shared" si="54"/>
        <v>music</v>
      </c>
      <c r="R892" s="3" t="str">
        <f t="shared" si="55"/>
        <v>indie rock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192.5</v>
      </c>
      <c r="Q893" t="str">
        <f t="shared" si="54"/>
        <v>music</v>
      </c>
      <c r="R893" s="3" t="str">
        <f t="shared" si="55"/>
        <v>indie rock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1352.5</v>
      </c>
      <c r="Q894" t="str">
        <f t="shared" si="54"/>
        <v>music</v>
      </c>
      <c r="R894" s="3" t="str">
        <f t="shared" si="55"/>
        <v>indie rock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1322.5</v>
      </c>
      <c r="Q895" t="str">
        <f t="shared" si="54"/>
        <v>music</v>
      </c>
      <c r="R895" s="3" t="str">
        <f t="shared" si="55"/>
        <v>indie rock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4017</v>
      </c>
      <c r="Q896" t="str">
        <f t="shared" si="54"/>
        <v>music</v>
      </c>
      <c r="R896" s="3" t="str">
        <f t="shared" si="55"/>
        <v>indie rock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4014.5</v>
      </c>
      <c r="Q897" t="str">
        <f t="shared" si="54"/>
        <v>music</v>
      </c>
      <c r="R897" s="3" t="str">
        <f t="shared" si="55"/>
        <v>indie rock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1697.5</v>
      </c>
      <c r="Q898" t="str">
        <f t="shared" si="54"/>
        <v>music</v>
      </c>
      <c r="R898" s="3" t="str">
        <f t="shared" si="55"/>
        <v>indie rock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AVERAGE(E898:E899)</f>
        <v>1600</v>
      </c>
      <c r="Q899" t="str">
        <f t="shared" ref="Q899:Q962" si="58">LEFT(N899,FIND("/",N899)-1)</f>
        <v>music</v>
      </c>
      <c r="R899" s="3" t="str">
        <f t="shared" ref="R899:R962" si="59">RIGHT(N899,LEN(N899)-FIND("/",N899))</f>
        <v>indie rock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tr">
        <f t="shared" si="58"/>
        <v>music</v>
      </c>
      <c r="R900" s="3" t="str">
        <f t="shared" si="59"/>
        <v>indie rock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175</v>
      </c>
      <c r="Q901" t="str">
        <f t="shared" si="58"/>
        <v>music</v>
      </c>
      <c r="R901" s="3" t="str">
        <f t="shared" si="59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150.5</v>
      </c>
      <c r="Q902" t="str">
        <f t="shared" si="58"/>
        <v>music</v>
      </c>
      <c r="R902" s="3" t="str">
        <f t="shared" si="59"/>
        <v>jazz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10.5</v>
      </c>
      <c r="Q903" t="str">
        <f t="shared" si="58"/>
        <v>music</v>
      </c>
      <c r="R903" s="3" t="str">
        <f t="shared" si="59"/>
        <v>jazz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45</v>
      </c>
      <c r="Q904" t="str">
        <f t="shared" si="58"/>
        <v>music</v>
      </c>
      <c r="R904" s="3" t="str">
        <f t="shared" si="59"/>
        <v>jazz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125</v>
      </c>
      <c r="Q905" t="str">
        <f t="shared" si="58"/>
        <v>music</v>
      </c>
      <c r="R905" s="3" t="str">
        <f t="shared" si="59"/>
        <v>jazz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155.5</v>
      </c>
      <c r="Q906" t="str">
        <f t="shared" si="58"/>
        <v>music</v>
      </c>
      <c r="R906" s="3" t="str">
        <f t="shared" si="59"/>
        <v>jazz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173.5</v>
      </c>
      <c r="Q907" t="str">
        <f t="shared" si="58"/>
        <v>music</v>
      </c>
      <c r="R907" s="3" t="str">
        <f t="shared" si="59"/>
        <v>jazz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98</v>
      </c>
      <c r="Q908" t="str">
        <f t="shared" si="58"/>
        <v>music</v>
      </c>
      <c r="R908" s="3" t="str">
        <f t="shared" si="59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tr">
        <f t="shared" si="58"/>
        <v>music</v>
      </c>
      <c r="R909" s="3" t="str">
        <f t="shared" si="59"/>
        <v>jazz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tr">
        <f t="shared" si="58"/>
        <v>music</v>
      </c>
      <c r="R910" s="3" t="str">
        <f t="shared" si="59"/>
        <v>jazz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260</v>
      </c>
      <c r="Q911" t="str">
        <f t="shared" si="58"/>
        <v>music</v>
      </c>
      <c r="R911" s="3" t="str">
        <f t="shared" si="59"/>
        <v>jazz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321.5</v>
      </c>
      <c r="Q912" t="str">
        <f t="shared" si="58"/>
        <v>music</v>
      </c>
      <c r="R912" s="3" t="str">
        <f t="shared" si="59"/>
        <v>jazz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61.5</v>
      </c>
      <c r="Q913" t="str">
        <f t="shared" si="58"/>
        <v>music</v>
      </c>
      <c r="R913" s="3" t="str">
        <f t="shared" si="59"/>
        <v>jazz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tr">
        <f t="shared" si="58"/>
        <v>music</v>
      </c>
      <c r="R914" s="3" t="str">
        <f t="shared" si="59"/>
        <v>jazz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1006</v>
      </c>
      <c r="Q915" t="str">
        <f t="shared" si="58"/>
        <v>music</v>
      </c>
      <c r="R915" s="3" t="str">
        <f t="shared" si="59"/>
        <v>jazz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991</v>
      </c>
      <c r="Q916" t="str">
        <f t="shared" si="58"/>
        <v>music</v>
      </c>
      <c r="R916" s="3" t="str">
        <f t="shared" si="59"/>
        <v>jazz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187.5</v>
      </c>
      <c r="Q917" t="str">
        <f t="shared" si="58"/>
        <v>music</v>
      </c>
      <c r="R917" s="3" t="str">
        <f t="shared" si="59"/>
        <v>jazz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187.5</v>
      </c>
      <c r="Q918" t="str">
        <f t="shared" si="58"/>
        <v>music</v>
      </c>
      <c r="R918" s="3" t="str">
        <f t="shared" si="59"/>
        <v>jazz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15</v>
      </c>
      <c r="Q919" t="str">
        <f t="shared" si="58"/>
        <v>music</v>
      </c>
      <c r="R919" s="3" t="str">
        <f t="shared" si="59"/>
        <v>jazz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113</v>
      </c>
      <c r="Q920" t="str">
        <f t="shared" si="58"/>
        <v>music</v>
      </c>
      <c r="R920" s="3" t="str">
        <f t="shared" si="59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148</v>
      </c>
      <c r="Q921" t="str">
        <f t="shared" si="58"/>
        <v>music</v>
      </c>
      <c r="R921" s="3" t="str">
        <f t="shared" si="59"/>
        <v>jazz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50</v>
      </c>
      <c r="Q922" t="str">
        <f t="shared" si="58"/>
        <v>music</v>
      </c>
      <c r="R922" s="3" t="str">
        <f t="shared" si="59"/>
        <v>jazz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2317.5</v>
      </c>
      <c r="Q923" t="str">
        <f t="shared" si="58"/>
        <v>music</v>
      </c>
      <c r="R923" s="3" t="str">
        <f t="shared" si="59"/>
        <v>jazz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5157.5</v>
      </c>
      <c r="Q924" t="str">
        <f t="shared" si="58"/>
        <v>music</v>
      </c>
      <c r="R924" s="3" t="str">
        <f t="shared" si="59"/>
        <v>jazz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3005</v>
      </c>
      <c r="Q925" t="str">
        <f t="shared" si="58"/>
        <v>music</v>
      </c>
      <c r="R925" s="3" t="str">
        <f t="shared" si="59"/>
        <v>jazz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328.5</v>
      </c>
      <c r="Q926" t="str">
        <f t="shared" si="58"/>
        <v>music</v>
      </c>
      <c r="R926" s="3" t="str">
        <f t="shared" si="59"/>
        <v>jazz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243.5</v>
      </c>
      <c r="Q927" t="str">
        <f t="shared" si="58"/>
        <v>music</v>
      </c>
      <c r="R927" s="3" t="str">
        <f t="shared" si="59"/>
        <v>jazz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80</v>
      </c>
      <c r="Q928" t="str">
        <f t="shared" si="58"/>
        <v>music</v>
      </c>
      <c r="R928" s="3" t="str">
        <f t="shared" si="59"/>
        <v>jazz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tr">
        <f t="shared" si="58"/>
        <v>music</v>
      </c>
      <c r="R929" s="3" t="str">
        <f t="shared" si="59"/>
        <v>jazz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787.5</v>
      </c>
      <c r="Q930" t="str">
        <f t="shared" si="58"/>
        <v>music</v>
      </c>
      <c r="R930" s="3" t="str">
        <f t="shared" si="59"/>
        <v>jazz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787.5</v>
      </c>
      <c r="Q931" t="str">
        <f t="shared" si="58"/>
        <v>music</v>
      </c>
      <c r="R931" s="3" t="str">
        <f t="shared" si="59"/>
        <v>jazz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172.5</v>
      </c>
      <c r="Q932" t="str">
        <f t="shared" si="58"/>
        <v>music</v>
      </c>
      <c r="R932" s="3" t="str">
        <f t="shared" si="59"/>
        <v>jazz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238</v>
      </c>
      <c r="Q933" t="str">
        <f t="shared" si="58"/>
        <v>music</v>
      </c>
      <c r="R933" s="3" t="str">
        <f t="shared" si="59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756</v>
      </c>
      <c r="Q934" t="str">
        <f t="shared" si="58"/>
        <v>music</v>
      </c>
      <c r="R934" s="3" t="str">
        <f t="shared" si="59"/>
        <v>jazz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750.5</v>
      </c>
      <c r="Q935" t="str">
        <f t="shared" si="58"/>
        <v>music</v>
      </c>
      <c r="R935" s="3" t="str">
        <f t="shared" si="59"/>
        <v>jazz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820</v>
      </c>
      <c r="Q936" t="str">
        <f t="shared" si="58"/>
        <v>music</v>
      </c>
      <c r="R936" s="3" t="str">
        <f t="shared" si="59"/>
        <v>jazz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785</v>
      </c>
      <c r="Q937" t="str">
        <f t="shared" si="58"/>
        <v>music</v>
      </c>
      <c r="R937" s="3" t="str">
        <f t="shared" si="59"/>
        <v>jazz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25</v>
      </c>
      <c r="Q938" t="str">
        <f t="shared" si="58"/>
        <v>music</v>
      </c>
      <c r="R938" s="3" t="str">
        <f t="shared" si="59"/>
        <v>jazz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tr">
        <f t="shared" si="58"/>
        <v>music</v>
      </c>
      <c r="R939" s="3" t="str">
        <f t="shared" si="59"/>
        <v>jazz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32.5</v>
      </c>
      <c r="Q940" t="str">
        <f t="shared" si="58"/>
        <v>music</v>
      </c>
      <c r="R940" s="3" t="str">
        <f t="shared" si="59"/>
        <v>jazz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32.5</v>
      </c>
      <c r="Q941" t="str">
        <f t="shared" si="58"/>
        <v>music</v>
      </c>
      <c r="R941" s="3" t="str">
        <f t="shared" si="59"/>
        <v>jazz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792</v>
      </c>
      <c r="Q942" t="str">
        <f t="shared" si="58"/>
        <v>technology</v>
      </c>
      <c r="R942" s="3" t="str">
        <f t="shared" si="59"/>
        <v>wearables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1352.5</v>
      </c>
      <c r="Q943" t="str">
        <f t="shared" si="58"/>
        <v>technology</v>
      </c>
      <c r="R943" s="3" t="str">
        <f t="shared" si="59"/>
        <v>wearables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914.5</v>
      </c>
      <c r="Q944" t="str">
        <f t="shared" si="58"/>
        <v>technology</v>
      </c>
      <c r="R944" s="3" t="str">
        <f t="shared" si="59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478.5</v>
      </c>
      <c r="Q945" t="str">
        <f t="shared" si="58"/>
        <v>technology</v>
      </c>
      <c r="R945" s="3" t="str">
        <f t="shared" si="59"/>
        <v>wearables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3476</v>
      </c>
      <c r="Q946" t="str">
        <f t="shared" si="58"/>
        <v>technology</v>
      </c>
      <c r="R946" s="3" t="str">
        <f t="shared" si="59"/>
        <v>wearables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4573.5</v>
      </c>
      <c r="Q947" t="str">
        <f t="shared" si="58"/>
        <v>technology</v>
      </c>
      <c r="R947" s="3" t="str">
        <f t="shared" si="59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1385</v>
      </c>
      <c r="Q948" t="str">
        <f t="shared" si="58"/>
        <v>technology</v>
      </c>
      <c r="R948" s="3" t="str">
        <f t="shared" si="59"/>
        <v>wearables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143</v>
      </c>
      <c r="Q949" t="str">
        <f t="shared" si="58"/>
        <v>technology</v>
      </c>
      <c r="R949" s="3" t="str">
        <f t="shared" si="59"/>
        <v>wearables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240</v>
      </c>
      <c r="Q950" t="str">
        <f t="shared" si="58"/>
        <v>technology</v>
      </c>
      <c r="R950" s="3" t="str">
        <f t="shared" si="59"/>
        <v>wearables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376.5</v>
      </c>
      <c r="Q951" t="str">
        <f t="shared" si="58"/>
        <v>technology</v>
      </c>
      <c r="R951" s="3" t="str">
        <f t="shared" si="59"/>
        <v>wearables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837.5</v>
      </c>
      <c r="Q952" t="str">
        <f t="shared" si="58"/>
        <v>technology</v>
      </c>
      <c r="R952" s="3" t="str">
        <f t="shared" si="59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10298.5</v>
      </c>
      <c r="Q953" t="str">
        <f t="shared" si="58"/>
        <v>technology</v>
      </c>
      <c r="R953" s="3" t="str">
        <f t="shared" si="59"/>
        <v>wearables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19383.5</v>
      </c>
      <c r="Q954" t="str">
        <f t="shared" si="58"/>
        <v>technology</v>
      </c>
      <c r="R954" s="3" t="str">
        <f t="shared" si="59"/>
        <v>wearables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9849</v>
      </c>
      <c r="Q955" t="str">
        <f t="shared" si="58"/>
        <v>technology</v>
      </c>
      <c r="R955" s="3" t="str">
        <f t="shared" si="59"/>
        <v>wearables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3318.5</v>
      </c>
      <c r="Q956" t="str">
        <f t="shared" si="58"/>
        <v>technology</v>
      </c>
      <c r="R956" s="3" t="str">
        <f t="shared" si="59"/>
        <v>wearables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11747.5</v>
      </c>
      <c r="Q957" t="str">
        <f t="shared" si="58"/>
        <v>technology</v>
      </c>
      <c r="R957" s="3" t="str">
        <f t="shared" si="59"/>
        <v>wearables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8922.5</v>
      </c>
      <c r="Q958" t="str">
        <f t="shared" si="58"/>
        <v>technology</v>
      </c>
      <c r="R958" s="3" t="str">
        <f t="shared" si="59"/>
        <v>wearables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547</v>
      </c>
      <c r="Q959" t="str">
        <f t="shared" si="58"/>
        <v>technology</v>
      </c>
      <c r="R959" s="3" t="str">
        <f t="shared" si="59"/>
        <v>wearables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557</v>
      </c>
      <c r="Q960" t="str">
        <f t="shared" si="58"/>
        <v>technology</v>
      </c>
      <c r="R960" s="3" t="str">
        <f t="shared" si="59"/>
        <v>wearables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10155.5</v>
      </c>
      <c r="Q961" t="str">
        <f t="shared" si="58"/>
        <v>technology</v>
      </c>
      <c r="R961" s="3" t="str">
        <f t="shared" si="59"/>
        <v>wearables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22542.5</v>
      </c>
      <c r="Q962" t="str">
        <f t="shared" si="58"/>
        <v>technology</v>
      </c>
      <c r="R962" s="3" t="str">
        <f t="shared" si="59"/>
        <v>wearables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AVERAGE(E962:E963)</f>
        <v>32867</v>
      </c>
      <c r="Q963" t="str">
        <f t="shared" ref="Q963:Q1026" si="62">LEFT(N963,FIND("/",N963)-1)</f>
        <v>technology</v>
      </c>
      <c r="R963" s="3" t="str">
        <f t="shared" ref="R963:R1026" si="63">RIGHT(N963,LEN(N963)-FIND("/",N963))</f>
        <v>wearables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20395.5</v>
      </c>
      <c r="Q964" t="str">
        <f t="shared" si="62"/>
        <v>technology</v>
      </c>
      <c r="R964" s="3" t="str">
        <f t="shared" si="63"/>
        <v>wearables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544.5</v>
      </c>
      <c r="Q965" t="str">
        <f t="shared" si="62"/>
        <v>technology</v>
      </c>
      <c r="R965" s="3" t="str">
        <f t="shared" si="63"/>
        <v>wearables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628</v>
      </c>
      <c r="Q966" t="str">
        <f t="shared" si="62"/>
        <v>technology</v>
      </c>
      <c r="R966" s="3" t="str">
        <f t="shared" si="63"/>
        <v>wearables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588.5</v>
      </c>
      <c r="Q967" t="str">
        <f t="shared" si="62"/>
        <v>technology</v>
      </c>
      <c r="R967" s="3" t="str">
        <f t="shared" si="63"/>
        <v>wearables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1037</v>
      </c>
      <c r="Q968" t="str">
        <f t="shared" si="62"/>
        <v>technology</v>
      </c>
      <c r="R968" s="3" t="str">
        <f t="shared" si="63"/>
        <v>wearables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2669</v>
      </c>
      <c r="Q969" t="str">
        <f t="shared" si="62"/>
        <v>technology</v>
      </c>
      <c r="R969" s="3" t="str">
        <f t="shared" si="63"/>
        <v>wearables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1834</v>
      </c>
      <c r="Q970" t="str">
        <f t="shared" si="62"/>
        <v>technology</v>
      </c>
      <c r="R970" s="3" t="str">
        <f t="shared" si="63"/>
        <v>wearables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7053</v>
      </c>
      <c r="Q971" t="str">
        <f t="shared" si="62"/>
        <v>technology</v>
      </c>
      <c r="R971" s="3" t="str">
        <f t="shared" si="63"/>
        <v>wearables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8148</v>
      </c>
      <c r="Q972" t="str">
        <f t="shared" si="62"/>
        <v>technology</v>
      </c>
      <c r="R972" s="3" t="str">
        <f t="shared" si="63"/>
        <v>wearables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1261</v>
      </c>
      <c r="Q973" t="str">
        <f t="shared" si="62"/>
        <v>technology</v>
      </c>
      <c r="R973" s="3" t="str">
        <f t="shared" si="63"/>
        <v>wearables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3575.5</v>
      </c>
      <c r="Q974" t="str">
        <f t="shared" si="62"/>
        <v>technology</v>
      </c>
      <c r="R974" s="3" t="str">
        <f t="shared" si="63"/>
        <v>wearables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3668</v>
      </c>
      <c r="Q975" t="str">
        <f t="shared" si="62"/>
        <v>technology</v>
      </c>
      <c r="R975" s="3" t="str">
        <f t="shared" si="63"/>
        <v>wearables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345.5</v>
      </c>
      <c r="Q976" t="str">
        <f t="shared" si="62"/>
        <v>technology</v>
      </c>
      <c r="R976" s="3" t="str">
        <f t="shared" si="63"/>
        <v>wearables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1443.5</v>
      </c>
      <c r="Q977" t="str">
        <f t="shared" si="62"/>
        <v>technology</v>
      </c>
      <c r="R977" s="3" t="str">
        <f t="shared" si="63"/>
        <v>wearables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2748</v>
      </c>
      <c r="Q978" t="str">
        <f t="shared" si="62"/>
        <v>technology</v>
      </c>
      <c r="R978" s="3" t="str">
        <f t="shared" si="63"/>
        <v>wearables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1899</v>
      </c>
      <c r="Q979" t="str">
        <f t="shared" si="62"/>
        <v>technology</v>
      </c>
      <c r="R979" s="3" t="str">
        <f t="shared" si="63"/>
        <v>wearables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49091</v>
      </c>
      <c r="Q980" t="str">
        <f t="shared" si="62"/>
        <v>technology</v>
      </c>
      <c r="R980" s="3" t="str">
        <f t="shared" si="63"/>
        <v>wearables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63129.58</v>
      </c>
      <c r="Q981" t="str">
        <f t="shared" si="62"/>
        <v>technology</v>
      </c>
      <c r="R981" s="3" t="str">
        <f t="shared" si="63"/>
        <v>wearables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15236.08</v>
      </c>
      <c r="Q982" t="str">
        <f t="shared" si="62"/>
        <v>technology</v>
      </c>
      <c r="R982" s="3" t="str">
        <f t="shared" si="63"/>
        <v>wearables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748.5</v>
      </c>
      <c r="Q983" t="str">
        <f t="shared" si="62"/>
        <v>technology</v>
      </c>
      <c r="R983" s="3" t="str">
        <f t="shared" si="63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7</v>
      </c>
      <c r="Q984" t="str">
        <f t="shared" si="62"/>
        <v>technology</v>
      </c>
      <c r="R984" s="3" t="str">
        <f t="shared" si="63"/>
        <v>wearables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15377</v>
      </c>
      <c r="Q985" t="str">
        <f t="shared" si="62"/>
        <v>technology</v>
      </c>
      <c r="R985" s="3" t="str">
        <f t="shared" si="63"/>
        <v>wearables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15428.5</v>
      </c>
      <c r="Q986" t="str">
        <f t="shared" si="62"/>
        <v>technology</v>
      </c>
      <c r="R986" s="3" t="str">
        <f t="shared" si="63"/>
        <v>wearables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997</v>
      </c>
      <c r="Q987" t="str">
        <f t="shared" si="62"/>
        <v>technology</v>
      </c>
      <c r="R987" s="3" t="str">
        <f t="shared" si="63"/>
        <v>wearables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2219</v>
      </c>
      <c r="Q988" t="str">
        <f t="shared" si="62"/>
        <v>technology</v>
      </c>
      <c r="R988" s="3" t="str">
        <f t="shared" si="63"/>
        <v>wearables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4580</v>
      </c>
      <c r="Q989" t="str">
        <f t="shared" si="62"/>
        <v>technology</v>
      </c>
      <c r="R989" s="3" t="str">
        <f t="shared" si="63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3305</v>
      </c>
      <c r="Q990" t="str">
        <f t="shared" si="62"/>
        <v>technology</v>
      </c>
      <c r="R990" s="3" t="str">
        <f t="shared" si="63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838.5</v>
      </c>
      <c r="Q991" t="str">
        <f t="shared" si="62"/>
        <v>technology</v>
      </c>
      <c r="R991" s="3" t="str">
        <f t="shared" si="63"/>
        <v>wearables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851.5</v>
      </c>
      <c r="Q992" t="str">
        <f t="shared" si="62"/>
        <v>technology</v>
      </c>
      <c r="R992" s="3" t="str">
        <f t="shared" si="63"/>
        <v>wearables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119</v>
      </c>
      <c r="Q993" t="str">
        <f t="shared" si="62"/>
        <v>technology</v>
      </c>
      <c r="R993" s="3" t="str">
        <f t="shared" si="63"/>
        <v>wearables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339.5</v>
      </c>
      <c r="Q994" t="str">
        <f t="shared" si="62"/>
        <v>technology</v>
      </c>
      <c r="R994" s="3" t="str">
        <f t="shared" si="63"/>
        <v>wearables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9014</v>
      </c>
      <c r="Q995" t="str">
        <f t="shared" si="62"/>
        <v>technology</v>
      </c>
      <c r="R995" s="3" t="str">
        <f t="shared" si="63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11115</v>
      </c>
      <c r="Q996" t="str">
        <f t="shared" si="62"/>
        <v>technology</v>
      </c>
      <c r="R996" s="3" t="str">
        <f t="shared" si="63"/>
        <v>wearables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2697.5</v>
      </c>
      <c r="Q997" t="str">
        <f t="shared" si="62"/>
        <v>technology</v>
      </c>
      <c r="R997" s="3" t="str">
        <f t="shared" si="63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395.5</v>
      </c>
      <c r="Q998" t="str">
        <f t="shared" si="62"/>
        <v>technology</v>
      </c>
      <c r="R998" s="3" t="str">
        <f t="shared" si="63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65</v>
      </c>
      <c r="Q999" t="str">
        <f t="shared" si="62"/>
        <v>technology</v>
      </c>
      <c r="R999" s="3" t="str">
        <f t="shared" si="63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17600</v>
      </c>
      <c r="Q1000" t="str">
        <f t="shared" si="62"/>
        <v>technology</v>
      </c>
      <c r="R1000" s="3" t="str">
        <f t="shared" si="63"/>
        <v>wearables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23409</v>
      </c>
      <c r="Q1001" t="str">
        <f t="shared" si="62"/>
        <v>technology</v>
      </c>
      <c r="R1001" s="3" t="str">
        <f t="shared" si="63"/>
        <v>wearables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15753.5</v>
      </c>
      <c r="Q1002" t="str">
        <f t="shared" si="62"/>
        <v>technology</v>
      </c>
      <c r="R1002" s="3" t="str">
        <f t="shared" si="63"/>
        <v>wearables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12512</v>
      </c>
      <c r="Q1003" t="str">
        <f t="shared" si="62"/>
        <v>technology</v>
      </c>
      <c r="R1003" s="3" t="str">
        <f t="shared" si="63"/>
        <v>wearables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4080</v>
      </c>
      <c r="Q1004" t="str">
        <f t="shared" si="62"/>
        <v>technology</v>
      </c>
      <c r="R1004" s="3" t="str">
        <f t="shared" si="63"/>
        <v>wearables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3085.5</v>
      </c>
      <c r="Q1005" t="str">
        <f t="shared" si="62"/>
        <v>technology</v>
      </c>
      <c r="R1005" s="3" t="str">
        <f t="shared" si="63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11881.5</v>
      </c>
      <c r="Q1006" t="str">
        <f t="shared" si="62"/>
        <v>technology</v>
      </c>
      <c r="R1006" s="3" t="str">
        <f t="shared" si="63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85327</v>
      </c>
      <c r="Q1007" t="str">
        <f t="shared" si="62"/>
        <v>technology</v>
      </c>
      <c r="R1007" s="3" t="str">
        <f t="shared" si="63"/>
        <v>wearables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75168</v>
      </c>
      <c r="Q1008" t="str">
        <f t="shared" si="62"/>
        <v>technology</v>
      </c>
      <c r="R1008" s="3" t="str">
        <f t="shared" si="63"/>
        <v>wearables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6765</v>
      </c>
      <c r="Q1009" t="str">
        <f t="shared" si="62"/>
        <v>technology</v>
      </c>
      <c r="R1009" s="3" t="str">
        <f t="shared" si="63"/>
        <v>wearables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6773</v>
      </c>
      <c r="Q1010" t="str">
        <f t="shared" si="62"/>
        <v>technology</v>
      </c>
      <c r="R1010" s="3" t="str">
        <f t="shared" si="63"/>
        <v>wearables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3407.5</v>
      </c>
      <c r="Q1011" t="str">
        <f t="shared" si="62"/>
        <v>technology</v>
      </c>
      <c r="R1011" s="3" t="str">
        <f t="shared" si="63"/>
        <v>wearables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3392.5</v>
      </c>
      <c r="Q1012" t="str">
        <f t="shared" si="62"/>
        <v>technology</v>
      </c>
      <c r="R1012" s="3" t="str">
        <f t="shared" si="63"/>
        <v>wearables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147.5</v>
      </c>
      <c r="Q1013" t="str">
        <f t="shared" si="62"/>
        <v>technology</v>
      </c>
      <c r="R1013" s="3" t="str">
        <f t="shared" si="63"/>
        <v>wearables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538413.02500000002</v>
      </c>
      <c r="Q1014" t="str">
        <f t="shared" si="62"/>
        <v>technology</v>
      </c>
      <c r="R1014" s="3" t="str">
        <f t="shared" si="63"/>
        <v>wearables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542691.52500000002</v>
      </c>
      <c r="Q1015" t="str">
        <f t="shared" si="62"/>
        <v>technology</v>
      </c>
      <c r="R1015" s="3" t="str">
        <f t="shared" si="63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5846</v>
      </c>
      <c r="Q1016" t="str">
        <f t="shared" si="62"/>
        <v>technology</v>
      </c>
      <c r="R1016" s="3" t="str">
        <f t="shared" si="63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1650</v>
      </c>
      <c r="Q1017" t="str">
        <f t="shared" si="62"/>
        <v>technology</v>
      </c>
      <c r="R1017" s="3" t="str">
        <f t="shared" si="63"/>
        <v>wearables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1541</v>
      </c>
      <c r="Q1018" t="str">
        <f t="shared" si="62"/>
        <v>technology</v>
      </c>
      <c r="R1018" s="3" t="str">
        <f t="shared" si="63"/>
        <v>wearables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30019.5</v>
      </c>
      <c r="Q1019" t="str">
        <f t="shared" si="62"/>
        <v>technology</v>
      </c>
      <c r="R1019" s="3" t="str">
        <f t="shared" si="63"/>
        <v>wearables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28909</v>
      </c>
      <c r="Q1020" t="str">
        <f t="shared" si="62"/>
        <v>technology</v>
      </c>
      <c r="R1020" s="3" t="str">
        <f t="shared" si="63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10960.5</v>
      </c>
      <c r="Q1021" t="str">
        <f t="shared" si="62"/>
        <v>technology</v>
      </c>
      <c r="R1021" s="3" t="str">
        <f t="shared" si="63"/>
        <v>wearables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12243</v>
      </c>
      <c r="Q1022" t="str">
        <f t="shared" si="62"/>
        <v>music</v>
      </c>
      <c r="R1022" s="3" t="str">
        <f t="shared" si="63"/>
        <v>electronic music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6870.0550000000003</v>
      </c>
      <c r="Q1023" t="str">
        <f t="shared" si="62"/>
        <v>music</v>
      </c>
      <c r="R1023" s="3" t="str">
        <f t="shared" si="63"/>
        <v>electronic music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6426.0550000000003</v>
      </c>
      <c r="Q1024" t="str">
        <f t="shared" si="62"/>
        <v>music</v>
      </c>
      <c r="R1024" s="3" t="str">
        <f t="shared" si="63"/>
        <v>electronic music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3520.5</v>
      </c>
      <c r="Q1025" t="str">
        <f t="shared" si="62"/>
        <v>music</v>
      </c>
      <c r="R1025" s="3" t="str">
        <f t="shared" si="63"/>
        <v>electronic music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14235.275</v>
      </c>
      <c r="Q1026" t="str">
        <f t="shared" si="62"/>
        <v>music</v>
      </c>
      <c r="R1026" s="3" t="str">
        <f t="shared" si="63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AVERAGE(E1026:E1027)</f>
        <v>50338.685000000005</v>
      </c>
      <c r="Q1027" t="str">
        <f t="shared" ref="Q1027:Q1090" si="66">LEFT(N1027,FIND("/",N1027)-1)</f>
        <v>music</v>
      </c>
      <c r="R1027" s="3" t="str">
        <f t="shared" ref="R1027:R1090" si="67">RIGHT(N1027,LEN(N1027)-FIND("/",N1027))</f>
        <v>electronic music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41975.200000000004</v>
      </c>
      <c r="Q1028" t="str">
        <f t="shared" si="66"/>
        <v>music</v>
      </c>
      <c r="R1028" s="3" t="str">
        <f t="shared" si="67"/>
        <v>electronic music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7366.79</v>
      </c>
      <c r="Q1029" t="str">
        <f t="shared" si="66"/>
        <v>music</v>
      </c>
      <c r="R1029" s="3" t="str">
        <f t="shared" si="67"/>
        <v>electronic music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9730</v>
      </c>
      <c r="Q1030" t="str">
        <f t="shared" si="66"/>
        <v>music</v>
      </c>
      <c r="R1030" s="3" t="str">
        <f t="shared" si="67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11451.5</v>
      </c>
      <c r="Q1031" t="str">
        <f t="shared" si="66"/>
        <v>music</v>
      </c>
      <c r="R1031" s="3" t="str">
        <f t="shared" si="67"/>
        <v>electronic music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9009</v>
      </c>
      <c r="Q1032" t="str">
        <f t="shared" si="66"/>
        <v>music</v>
      </c>
      <c r="R1032" s="3" t="str">
        <f t="shared" si="67"/>
        <v>electronic music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8791</v>
      </c>
      <c r="Q1033" t="str">
        <f t="shared" si="66"/>
        <v>music</v>
      </c>
      <c r="R1033" s="3" t="str">
        <f t="shared" si="67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8299.42</v>
      </c>
      <c r="Q1034" t="str">
        <f t="shared" si="66"/>
        <v>music</v>
      </c>
      <c r="R1034" s="3" t="str">
        <f t="shared" si="67"/>
        <v>electronic music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3612.42</v>
      </c>
      <c r="Q1035" t="str">
        <f t="shared" si="66"/>
        <v>music</v>
      </c>
      <c r="R1035" s="3" t="str">
        <f t="shared" si="67"/>
        <v>electronic music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3933.0450000000001</v>
      </c>
      <c r="Q1036" t="str">
        <f t="shared" si="66"/>
        <v>music</v>
      </c>
      <c r="R1036" s="3" t="str">
        <f t="shared" si="67"/>
        <v>electronic music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5726.0450000000001</v>
      </c>
      <c r="Q1037" t="str">
        <f t="shared" si="66"/>
        <v>music</v>
      </c>
      <c r="R1037" s="3" t="str">
        <f t="shared" si="67"/>
        <v>electronic music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5004.1100000000006</v>
      </c>
      <c r="Q1038" t="str">
        <f t="shared" si="66"/>
        <v>music</v>
      </c>
      <c r="R1038" s="3" t="str">
        <f t="shared" si="67"/>
        <v>electronic music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3038.61</v>
      </c>
      <c r="Q1039" t="str">
        <f t="shared" si="66"/>
        <v>music</v>
      </c>
      <c r="R1039" s="3" t="str">
        <f t="shared" si="67"/>
        <v>electronic music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1600.5</v>
      </c>
      <c r="Q1040" t="str">
        <f t="shared" si="66"/>
        <v>music</v>
      </c>
      <c r="R1040" s="3" t="str">
        <f t="shared" si="67"/>
        <v>electronic music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1410.5</v>
      </c>
      <c r="Q1041" t="str">
        <f t="shared" si="66"/>
        <v>music</v>
      </c>
      <c r="R1041" s="3" t="str">
        <f t="shared" si="67"/>
        <v>electronic music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445.5</v>
      </c>
      <c r="Q1042" t="str">
        <f t="shared" si="66"/>
        <v>journalism</v>
      </c>
      <c r="R1042" s="3" t="str">
        <f t="shared" si="67"/>
        <v>audio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125</v>
      </c>
      <c r="Q1043" t="str">
        <f t="shared" si="66"/>
        <v>journalism</v>
      </c>
      <c r="R1043" s="3" t="str">
        <f t="shared" si="67"/>
        <v>audio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5</v>
      </c>
      <c r="Q1044" t="str">
        <f t="shared" si="66"/>
        <v>journalism</v>
      </c>
      <c r="R1044" s="3" t="str">
        <f t="shared" si="67"/>
        <v>audio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4273.5</v>
      </c>
      <c r="Q1045" t="str">
        <f t="shared" si="66"/>
        <v>journalism</v>
      </c>
      <c r="R1045" s="3" t="str">
        <f t="shared" si="67"/>
        <v>audio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4271.5</v>
      </c>
      <c r="Q1046" t="str">
        <f t="shared" si="66"/>
        <v>journalism</v>
      </c>
      <c r="R1046" s="3" t="str">
        <f t="shared" si="67"/>
        <v>audio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136</v>
      </c>
      <c r="Q1047" t="str">
        <f t="shared" si="66"/>
        <v>journalism</v>
      </c>
      <c r="R1047" s="3" t="str">
        <f t="shared" si="67"/>
        <v>audio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133</v>
      </c>
      <c r="Q1048" t="str">
        <f t="shared" si="66"/>
        <v>journalism</v>
      </c>
      <c r="R1048" s="3" t="str">
        <f t="shared" si="67"/>
        <v>audio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0.5</v>
      </c>
      <c r="Q1049" t="str">
        <f t="shared" si="66"/>
        <v>journalism</v>
      </c>
      <c r="R1049" s="3" t="str">
        <f t="shared" si="67"/>
        <v>audio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106.5</v>
      </c>
      <c r="Q1050" t="str">
        <f t="shared" si="66"/>
        <v>journalism</v>
      </c>
      <c r="R1050" s="3" t="str">
        <f t="shared" si="67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106</v>
      </c>
      <c r="Q1051" t="str">
        <f t="shared" si="66"/>
        <v>journalism</v>
      </c>
      <c r="R1051" s="3" t="str">
        <f t="shared" si="67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tr">
        <f t="shared" si="66"/>
        <v>journalism</v>
      </c>
      <c r="R1052" s="3" t="str">
        <f t="shared" si="67"/>
        <v>audio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tr">
        <f t="shared" si="66"/>
        <v>journalism</v>
      </c>
      <c r="R1053" s="3" t="str">
        <f t="shared" si="67"/>
        <v>audio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tr">
        <f t="shared" si="66"/>
        <v>journalism</v>
      </c>
      <c r="R1054" s="3" t="str">
        <f t="shared" si="67"/>
        <v>audio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7.5</v>
      </c>
      <c r="Q1055" t="str">
        <f t="shared" si="66"/>
        <v>journalism</v>
      </c>
      <c r="R1055" s="3" t="str">
        <f t="shared" si="67"/>
        <v>audio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7.5</v>
      </c>
      <c r="Q1056" t="str">
        <f t="shared" si="66"/>
        <v>journalism</v>
      </c>
      <c r="R1056" s="3" t="str">
        <f t="shared" si="67"/>
        <v>audio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tr">
        <f t="shared" si="66"/>
        <v>journalism</v>
      </c>
      <c r="R1057" s="3" t="str">
        <f t="shared" si="67"/>
        <v>audio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tr">
        <f t="shared" si="66"/>
        <v>journalism</v>
      </c>
      <c r="R1058" s="3" t="str">
        <f t="shared" si="67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tr">
        <f t="shared" si="66"/>
        <v>journalism</v>
      </c>
      <c r="R1059" s="3" t="str">
        <f t="shared" si="67"/>
        <v>audio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tr">
        <f t="shared" si="66"/>
        <v>journalism</v>
      </c>
      <c r="R1060" s="3" t="str">
        <f t="shared" si="67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tr">
        <f t="shared" si="66"/>
        <v>journalism</v>
      </c>
      <c r="R1061" s="3" t="str">
        <f t="shared" si="67"/>
        <v>audio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25</v>
      </c>
      <c r="Q1062" t="str">
        <f t="shared" si="66"/>
        <v>journalism</v>
      </c>
      <c r="R1062" s="3" t="str">
        <f t="shared" si="67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25</v>
      </c>
      <c r="Q1063" t="str">
        <f t="shared" si="66"/>
        <v>journalism</v>
      </c>
      <c r="R1063" s="3" t="str">
        <f t="shared" si="67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95</v>
      </c>
      <c r="Q1064" t="str">
        <f t="shared" si="66"/>
        <v>journalism</v>
      </c>
      <c r="R1064" s="3" t="str">
        <f t="shared" si="67"/>
        <v>audio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95</v>
      </c>
      <c r="Q1065" t="str">
        <f t="shared" si="66"/>
        <v>journalism</v>
      </c>
      <c r="R1065" s="3" t="str">
        <f t="shared" si="67"/>
        <v>audio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4038.5</v>
      </c>
      <c r="Q1066" t="str">
        <f t="shared" si="66"/>
        <v>games</v>
      </c>
      <c r="R1066" s="3" t="str">
        <f t="shared" si="67"/>
        <v>video games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4079</v>
      </c>
      <c r="Q1067" t="str">
        <f t="shared" si="66"/>
        <v>games</v>
      </c>
      <c r="R1067" s="3" t="str">
        <f t="shared" si="67"/>
        <v>video games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2566</v>
      </c>
      <c r="Q1068" t="str">
        <f t="shared" si="66"/>
        <v>games</v>
      </c>
      <c r="R1068" s="3" t="str">
        <f t="shared" si="67"/>
        <v>video games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2590.5</v>
      </c>
      <c r="Q1069" t="str">
        <f t="shared" si="66"/>
        <v>games</v>
      </c>
      <c r="R1069" s="3" t="str">
        <f t="shared" si="67"/>
        <v>video games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87.5</v>
      </c>
      <c r="Q1070" t="str">
        <f t="shared" si="66"/>
        <v>games</v>
      </c>
      <c r="R1070" s="3" t="str">
        <f t="shared" si="67"/>
        <v>video games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447.5</v>
      </c>
      <c r="Q1071" t="str">
        <f t="shared" si="66"/>
        <v>games</v>
      </c>
      <c r="R1071" s="3" t="str">
        <f t="shared" si="67"/>
        <v>video games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460</v>
      </c>
      <c r="Q1072" t="str">
        <f t="shared" si="66"/>
        <v>games</v>
      </c>
      <c r="R1072" s="3" t="str">
        <f t="shared" si="67"/>
        <v>video games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35</v>
      </c>
      <c r="Q1073" t="str">
        <f t="shared" si="66"/>
        <v>games</v>
      </c>
      <c r="R1073" s="3" t="str">
        <f t="shared" si="67"/>
        <v>video games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25.5</v>
      </c>
      <c r="Q1074" t="str">
        <f t="shared" si="66"/>
        <v>games</v>
      </c>
      <c r="R1074" s="3" t="str">
        <f t="shared" si="67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30.5</v>
      </c>
      <c r="Q1075" t="str">
        <f t="shared" si="66"/>
        <v>games</v>
      </c>
      <c r="R1075" s="3" t="str">
        <f t="shared" si="67"/>
        <v>video games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1708.5</v>
      </c>
      <c r="Q1076" t="str">
        <f t="shared" si="66"/>
        <v>games</v>
      </c>
      <c r="R1076" s="3" t="str">
        <f t="shared" si="67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1726</v>
      </c>
      <c r="Q1077" t="str">
        <f t="shared" si="66"/>
        <v>games</v>
      </c>
      <c r="R1077" s="3" t="str">
        <f t="shared" si="67"/>
        <v>video games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23559.5</v>
      </c>
      <c r="Q1078" t="str">
        <f t="shared" si="66"/>
        <v>games</v>
      </c>
      <c r="R1078" s="3" t="str">
        <f t="shared" si="67"/>
        <v>video games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27209</v>
      </c>
      <c r="Q1079" t="str">
        <f t="shared" si="66"/>
        <v>games</v>
      </c>
      <c r="R1079" s="3" t="str">
        <f t="shared" si="67"/>
        <v>video games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3694.5</v>
      </c>
      <c r="Q1080" t="str">
        <f t="shared" si="66"/>
        <v>games</v>
      </c>
      <c r="R1080" s="3" t="str">
        <f t="shared" si="67"/>
        <v>video games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361.5</v>
      </c>
      <c r="Q1081" t="str">
        <f t="shared" si="66"/>
        <v>games</v>
      </c>
      <c r="R1081" s="3" t="str">
        <f t="shared" si="67"/>
        <v>video games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1249.5</v>
      </c>
      <c r="Q1082" t="str">
        <f t="shared" si="66"/>
        <v>games</v>
      </c>
      <c r="R1082" s="3" t="str">
        <f t="shared" si="67"/>
        <v>video games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916.5</v>
      </c>
      <c r="Q1083" t="str">
        <f t="shared" si="66"/>
        <v>games</v>
      </c>
      <c r="R1083" s="3" t="str">
        <f t="shared" si="67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34</v>
      </c>
      <c r="Q1084" t="str">
        <f t="shared" si="66"/>
        <v>games</v>
      </c>
      <c r="R1084" s="3" t="str">
        <f t="shared" si="67"/>
        <v>video games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233</v>
      </c>
      <c r="Q1085" t="str">
        <f t="shared" si="66"/>
        <v>games</v>
      </c>
      <c r="R1085" s="3" t="str">
        <f t="shared" si="67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205</v>
      </c>
      <c r="Q1086" t="str">
        <f t="shared" si="66"/>
        <v>games</v>
      </c>
      <c r="R1086" s="3" t="str">
        <f t="shared" si="67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513</v>
      </c>
      <c r="Q1087" t="str">
        <f t="shared" si="66"/>
        <v>games</v>
      </c>
      <c r="R1087" s="3" t="str">
        <f t="shared" si="67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520.5</v>
      </c>
      <c r="Q1088" t="str">
        <f t="shared" si="66"/>
        <v>games</v>
      </c>
      <c r="R1088" s="3" t="str">
        <f t="shared" si="67"/>
        <v>video games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7.5</v>
      </c>
      <c r="Q1089" t="str">
        <f t="shared" si="66"/>
        <v>games</v>
      </c>
      <c r="R1089" s="3" t="str">
        <f t="shared" si="67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3191.17</v>
      </c>
      <c r="Q1090" t="str">
        <f t="shared" si="66"/>
        <v>games</v>
      </c>
      <c r="R1090" s="3" t="str">
        <f t="shared" si="67"/>
        <v>video games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AVERAGE(E1090:E1091)</f>
        <v>3778.17</v>
      </c>
      <c r="Q1091" t="str">
        <f t="shared" ref="Q1091:Q1154" si="70">LEFT(N1091,FIND("/",N1091)-1)</f>
        <v>games</v>
      </c>
      <c r="R1091" s="3" t="str">
        <f t="shared" ref="R1091:R1154" si="71">RIGHT(N1091,LEN(N1091)-FIND("/",N1091))</f>
        <v>video games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589.5</v>
      </c>
      <c r="Q1092" t="str">
        <f t="shared" si="70"/>
        <v>games</v>
      </c>
      <c r="R1092" s="3" t="str">
        <f t="shared" si="71"/>
        <v>video games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15</v>
      </c>
      <c r="Q1093" t="str">
        <f t="shared" si="70"/>
        <v>games</v>
      </c>
      <c r="R1093" s="3" t="str">
        <f t="shared" si="71"/>
        <v>video games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23</v>
      </c>
      <c r="Q1094" t="str">
        <f t="shared" si="70"/>
        <v>games</v>
      </c>
      <c r="R1094" s="3" t="str">
        <f t="shared" si="71"/>
        <v>video games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31.625</v>
      </c>
      <c r="Q1095" t="str">
        <f t="shared" si="70"/>
        <v>games</v>
      </c>
      <c r="R1095" s="3" t="str">
        <f t="shared" si="71"/>
        <v>video games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1668.13</v>
      </c>
      <c r="Q1096" t="str">
        <f t="shared" si="70"/>
        <v>games</v>
      </c>
      <c r="R1096" s="3" t="str">
        <f t="shared" si="71"/>
        <v>video games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14234.005000000001</v>
      </c>
      <c r="Q1097" t="str">
        <f t="shared" si="70"/>
        <v>games</v>
      </c>
      <c r="R1097" s="3" t="str">
        <f t="shared" si="71"/>
        <v>video games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13663</v>
      </c>
      <c r="Q1098" t="str">
        <f t="shared" si="70"/>
        <v>games</v>
      </c>
      <c r="R1098" s="3" t="str">
        <f t="shared" si="71"/>
        <v>video games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1099.5</v>
      </c>
      <c r="Q1099" t="str">
        <f t="shared" si="70"/>
        <v>games</v>
      </c>
      <c r="R1099" s="3" t="str">
        <f t="shared" si="71"/>
        <v>video games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925</v>
      </c>
      <c r="Q1100" t="str">
        <f t="shared" si="70"/>
        <v>games</v>
      </c>
      <c r="R1100" s="3" t="str">
        <f t="shared" si="71"/>
        <v>video games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914</v>
      </c>
      <c r="Q1101" t="str">
        <f t="shared" si="70"/>
        <v>games</v>
      </c>
      <c r="R1101" s="3" t="str">
        <f t="shared" si="71"/>
        <v>video games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62.5</v>
      </c>
      <c r="Q1102" t="str">
        <f t="shared" si="70"/>
        <v>games</v>
      </c>
      <c r="R1102" s="3" t="str">
        <f t="shared" si="71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70.5</v>
      </c>
      <c r="Q1103" t="str">
        <f t="shared" si="70"/>
        <v>games</v>
      </c>
      <c r="R1103" s="3" t="str">
        <f t="shared" si="71"/>
        <v>video games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233</v>
      </c>
      <c r="Q1104" t="str">
        <f t="shared" si="70"/>
        <v>games</v>
      </c>
      <c r="R1104" s="3" t="str">
        <f t="shared" si="71"/>
        <v>video games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334</v>
      </c>
      <c r="Q1105" t="str">
        <f t="shared" si="70"/>
        <v>games</v>
      </c>
      <c r="R1105" s="3" t="str">
        <f t="shared" si="71"/>
        <v>video games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1607</v>
      </c>
      <c r="Q1106" t="str">
        <f t="shared" si="70"/>
        <v>games</v>
      </c>
      <c r="R1106" s="3" t="str">
        <f t="shared" si="71"/>
        <v>video games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2201</v>
      </c>
      <c r="Q1107" t="str">
        <f t="shared" si="70"/>
        <v>games</v>
      </c>
      <c r="R1107" s="3" t="str">
        <f t="shared" si="71"/>
        <v>video games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798</v>
      </c>
      <c r="Q1108" t="str">
        <f t="shared" si="70"/>
        <v>games</v>
      </c>
      <c r="R1108" s="3" t="str">
        <f t="shared" si="71"/>
        <v>video games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82.5</v>
      </c>
      <c r="Q1109" t="str">
        <f t="shared" si="70"/>
        <v>games</v>
      </c>
      <c r="R1109" s="3" t="str">
        <f t="shared" si="71"/>
        <v>video games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366.25</v>
      </c>
      <c r="Q1110" t="str">
        <f t="shared" si="70"/>
        <v>games</v>
      </c>
      <c r="R1110" s="3" t="str">
        <f t="shared" si="71"/>
        <v>video games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388.75</v>
      </c>
      <c r="Q1111" t="str">
        <f t="shared" si="70"/>
        <v>games</v>
      </c>
      <c r="R1111" s="3" t="str">
        <f t="shared" si="71"/>
        <v>video games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150</v>
      </c>
      <c r="Q1112" t="str">
        <f t="shared" si="70"/>
        <v>games</v>
      </c>
      <c r="R1112" s="3" t="str">
        <f t="shared" si="71"/>
        <v>video games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128</v>
      </c>
      <c r="Q1113" t="str">
        <f t="shared" si="70"/>
        <v>games</v>
      </c>
      <c r="R1113" s="3" t="str">
        <f t="shared" si="71"/>
        <v>video games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15636.96</v>
      </c>
      <c r="Q1114" t="str">
        <f t="shared" si="70"/>
        <v>games</v>
      </c>
      <c r="R1114" s="3" t="str">
        <f t="shared" si="71"/>
        <v>video games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15638.96</v>
      </c>
      <c r="Q1115" t="str">
        <f t="shared" si="70"/>
        <v>games</v>
      </c>
      <c r="R1115" s="3" t="str">
        <f t="shared" si="71"/>
        <v>video games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7.5</v>
      </c>
      <c r="Q1116" t="str">
        <f t="shared" si="70"/>
        <v>games</v>
      </c>
      <c r="R1116" s="3" t="str">
        <f t="shared" si="71"/>
        <v>video games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31.5</v>
      </c>
      <c r="Q1117" t="str">
        <f t="shared" si="70"/>
        <v>games</v>
      </c>
      <c r="R1117" s="3" t="str">
        <f t="shared" si="71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115.76</v>
      </c>
      <c r="Q1118" t="str">
        <f t="shared" si="70"/>
        <v>games</v>
      </c>
      <c r="R1118" s="3" t="str">
        <f t="shared" si="71"/>
        <v>video games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130.76</v>
      </c>
      <c r="Q1119" t="str">
        <f t="shared" si="70"/>
        <v>games</v>
      </c>
      <c r="R1119" s="3" t="str">
        <f t="shared" si="71"/>
        <v>video games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96</v>
      </c>
      <c r="Q1120" t="str">
        <f t="shared" si="70"/>
        <v>games</v>
      </c>
      <c r="R1120" s="3" t="str">
        <f t="shared" si="71"/>
        <v>video games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57</v>
      </c>
      <c r="Q1121" t="str">
        <f t="shared" si="70"/>
        <v>games</v>
      </c>
      <c r="R1121" s="3" t="str">
        <f t="shared" si="71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2.5</v>
      </c>
      <c r="Q1122" t="str">
        <f t="shared" si="70"/>
        <v>games</v>
      </c>
      <c r="R1122" s="3" t="str">
        <f t="shared" si="71"/>
        <v>video games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14.5</v>
      </c>
      <c r="Q1123" t="str">
        <f t="shared" si="70"/>
        <v>games</v>
      </c>
      <c r="R1123" s="3" t="str">
        <f t="shared" si="71"/>
        <v>video games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14.5</v>
      </c>
      <c r="Q1124" t="str">
        <f t="shared" si="70"/>
        <v>games</v>
      </c>
      <c r="R1124" s="3" t="str">
        <f t="shared" si="71"/>
        <v>video games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5.5</v>
      </c>
      <c r="Q1125" t="str">
        <f t="shared" si="70"/>
        <v>games</v>
      </c>
      <c r="R1125" s="3" t="str">
        <f t="shared" si="71"/>
        <v>video games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218</v>
      </c>
      <c r="Q1126" t="str">
        <f t="shared" si="70"/>
        <v>games</v>
      </c>
      <c r="R1126" s="3" t="str">
        <f t="shared" si="71"/>
        <v>mobile games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212.5</v>
      </c>
      <c r="Q1127" t="str">
        <f t="shared" si="70"/>
        <v>games</v>
      </c>
      <c r="R1127" s="3" t="str">
        <f t="shared" si="71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tr">
        <f t="shared" si="70"/>
        <v>games</v>
      </c>
      <c r="R1128" s="3" t="str">
        <f t="shared" si="71"/>
        <v>mobile games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297.5</v>
      </c>
      <c r="Q1129" t="str">
        <f t="shared" si="70"/>
        <v>games</v>
      </c>
      <c r="R1129" s="3" t="str">
        <f t="shared" si="71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293</v>
      </c>
      <c r="Q1130" t="str">
        <f t="shared" si="70"/>
        <v>games</v>
      </c>
      <c r="R1130" s="3" t="str">
        <f t="shared" si="71"/>
        <v>mobile games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11</v>
      </c>
      <c r="Q1131" t="str">
        <f t="shared" si="70"/>
        <v>games</v>
      </c>
      <c r="R1131" s="3" t="str">
        <f t="shared" si="71"/>
        <v>mobile games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16</v>
      </c>
      <c r="Q1132" t="str">
        <f t="shared" si="70"/>
        <v>games</v>
      </c>
      <c r="R1132" s="3" t="str">
        <f t="shared" si="71"/>
        <v>mobile games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5.5</v>
      </c>
      <c r="Q1133" t="str">
        <f t="shared" si="70"/>
        <v>games</v>
      </c>
      <c r="R1133" s="3" t="str">
        <f t="shared" si="71"/>
        <v>mobile games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719</v>
      </c>
      <c r="Q1134" t="str">
        <f t="shared" si="70"/>
        <v>games</v>
      </c>
      <c r="R1134" s="3" t="str">
        <f t="shared" si="71"/>
        <v>mobile games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729</v>
      </c>
      <c r="Q1135" t="str">
        <f t="shared" si="70"/>
        <v>games</v>
      </c>
      <c r="R1135" s="3" t="str">
        <f t="shared" si="71"/>
        <v>mobile games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10.5</v>
      </c>
      <c r="Q1136" t="str">
        <f t="shared" si="70"/>
        <v>games</v>
      </c>
      <c r="R1136" s="3" t="str">
        <f t="shared" si="71"/>
        <v>mobile games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25.5</v>
      </c>
      <c r="Q1137" t="str">
        <f t="shared" si="70"/>
        <v>games</v>
      </c>
      <c r="R1137" s="3" t="str">
        <f t="shared" si="71"/>
        <v>mobile games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160</v>
      </c>
      <c r="Q1138" t="str">
        <f t="shared" si="70"/>
        <v>games</v>
      </c>
      <c r="R1138" s="3" t="str">
        <f t="shared" si="71"/>
        <v>mobile games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5072.5</v>
      </c>
      <c r="Q1139" t="str">
        <f t="shared" si="70"/>
        <v>games</v>
      </c>
      <c r="R1139" s="3" t="str">
        <f t="shared" si="71"/>
        <v>mobile games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5000</v>
      </c>
      <c r="Q1140" t="str">
        <f t="shared" si="70"/>
        <v>games</v>
      </c>
      <c r="R1140" s="3" t="str">
        <f t="shared" si="71"/>
        <v>mobile games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65</v>
      </c>
      <c r="Q1141" t="str">
        <f t="shared" si="70"/>
        <v>games</v>
      </c>
      <c r="R1141" s="3" t="str">
        <f t="shared" si="71"/>
        <v>mobile games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2.5</v>
      </c>
      <c r="Q1142" t="str">
        <f t="shared" si="70"/>
        <v>games</v>
      </c>
      <c r="R1142" s="3" t="str">
        <f t="shared" si="71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tr">
        <f t="shared" si="70"/>
        <v>games</v>
      </c>
      <c r="R1143" s="3" t="str">
        <f t="shared" si="71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tr">
        <f t="shared" si="70"/>
        <v>games</v>
      </c>
      <c r="R1144" s="3" t="str">
        <f t="shared" si="71"/>
        <v>mobile games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93</v>
      </c>
      <c r="Q1145" t="str">
        <f t="shared" si="70"/>
        <v>games</v>
      </c>
      <c r="R1145" s="3" t="str">
        <f t="shared" si="71"/>
        <v>mobile games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93</v>
      </c>
      <c r="Q1146" t="str">
        <f t="shared" si="70"/>
        <v>food</v>
      </c>
      <c r="R1146" s="3" t="str">
        <f t="shared" si="71"/>
        <v>food trucks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50</v>
      </c>
      <c r="Q1147" t="str">
        <f t="shared" si="70"/>
        <v>food</v>
      </c>
      <c r="R1147" s="3" t="str">
        <f t="shared" si="71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315</v>
      </c>
      <c r="Q1148" t="str">
        <f t="shared" si="70"/>
        <v>food</v>
      </c>
      <c r="R1148" s="3" t="str">
        <f t="shared" si="71"/>
        <v>food trucks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265</v>
      </c>
      <c r="Q1149" t="str">
        <f t="shared" si="70"/>
        <v>food</v>
      </c>
      <c r="R1149" s="3" t="str">
        <f t="shared" si="71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36.5</v>
      </c>
      <c r="Q1150" t="str">
        <f t="shared" si="70"/>
        <v>food</v>
      </c>
      <c r="R1150" s="3" t="str">
        <f t="shared" si="71"/>
        <v>food trucks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74</v>
      </c>
      <c r="Q1151" t="str">
        <f t="shared" si="70"/>
        <v>food</v>
      </c>
      <c r="R1151" s="3" t="str">
        <f t="shared" si="71"/>
        <v>food trucks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163.5</v>
      </c>
      <c r="Q1152" t="str">
        <f t="shared" si="70"/>
        <v>food</v>
      </c>
      <c r="R1152" s="3" t="str">
        <f t="shared" si="71"/>
        <v>food trucks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126</v>
      </c>
      <c r="Q1153" t="str">
        <f t="shared" si="70"/>
        <v>food</v>
      </c>
      <c r="R1153" s="3" t="str">
        <f t="shared" si="71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455.5</v>
      </c>
      <c r="Q1154" t="str">
        <f t="shared" si="70"/>
        <v>food</v>
      </c>
      <c r="R1154" s="3" t="str">
        <f t="shared" si="71"/>
        <v>food trucks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AVERAGE(E1154:E1155)</f>
        <v>480.5</v>
      </c>
      <c r="Q1155" t="str">
        <f t="shared" ref="Q1155:Q1218" si="74">LEFT(N1155,FIND("/",N1155)-1)</f>
        <v>food</v>
      </c>
      <c r="R1155" s="3" t="str">
        <f t="shared" ref="R1155:R1218" si="75">RIGHT(N1155,LEN(N1155)-FIND("/",N1155))</f>
        <v>food trucks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187.5</v>
      </c>
      <c r="Q1156" t="str">
        <f t="shared" si="74"/>
        <v>food</v>
      </c>
      <c r="R1156" s="3" t="str">
        <f t="shared" si="75"/>
        <v>food trucks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256.5</v>
      </c>
      <c r="Q1157" t="str">
        <f t="shared" si="74"/>
        <v>food</v>
      </c>
      <c r="R1157" s="3" t="str">
        <f t="shared" si="75"/>
        <v>food trucks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94</v>
      </c>
      <c r="Q1158" t="str">
        <f t="shared" si="74"/>
        <v>food</v>
      </c>
      <c r="R1158" s="3" t="str">
        <f t="shared" si="75"/>
        <v>food trucks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75.5</v>
      </c>
      <c r="Q1159" t="str">
        <f t="shared" si="74"/>
        <v>food</v>
      </c>
      <c r="R1159" s="3" t="str">
        <f t="shared" si="75"/>
        <v>food trucks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93</v>
      </c>
      <c r="Q1160" t="str">
        <f t="shared" si="74"/>
        <v>food</v>
      </c>
      <c r="R1160" s="3" t="str">
        <f t="shared" si="75"/>
        <v>food trucks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17.5</v>
      </c>
      <c r="Q1161" t="str">
        <f t="shared" si="74"/>
        <v>food</v>
      </c>
      <c r="R1161" s="3" t="str">
        <f t="shared" si="75"/>
        <v>food trucks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577.5</v>
      </c>
      <c r="Q1162" t="str">
        <f t="shared" si="74"/>
        <v>food</v>
      </c>
      <c r="R1162" s="3" t="str">
        <f t="shared" si="75"/>
        <v>food trucks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577.5</v>
      </c>
      <c r="Q1163" t="str">
        <f t="shared" si="74"/>
        <v>food</v>
      </c>
      <c r="R1163" s="3" t="str">
        <f t="shared" si="75"/>
        <v>food trucks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tr">
        <f t="shared" si="74"/>
        <v>food</v>
      </c>
      <c r="R1164" s="3" t="str">
        <f t="shared" si="75"/>
        <v>food trucks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17.5</v>
      </c>
      <c r="Q1165" t="str">
        <f t="shared" si="74"/>
        <v>food</v>
      </c>
      <c r="R1165" s="3" t="str">
        <f t="shared" si="75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tr">
        <f t="shared" si="74"/>
        <v>food</v>
      </c>
      <c r="R1166" s="3" t="str">
        <f t="shared" si="75"/>
        <v>food trucks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1035.25</v>
      </c>
      <c r="Q1167" t="str">
        <f t="shared" si="74"/>
        <v>food</v>
      </c>
      <c r="R1167" s="3" t="str">
        <f t="shared" si="75"/>
        <v>food trucks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2470.75</v>
      </c>
      <c r="Q1168" t="str">
        <f t="shared" si="74"/>
        <v>food</v>
      </c>
      <c r="R1168" s="3" t="str">
        <f t="shared" si="75"/>
        <v>food trucks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1925</v>
      </c>
      <c r="Q1169" t="str">
        <f t="shared" si="74"/>
        <v>food</v>
      </c>
      <c r="R1169" s="3" t="str">
        <f t="shared" si="75"/>
        <v>food trucks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999.5</v>
      </c>
      <c r="Q1170" t="str">
        <f t="shared" si="74"/>
        <v>food</v>
      </c>
      <c r="R1170" s="3" t="str">
        <f t="shared" si="75"/>
        <v>food trucks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518.5</v>
      </c>
      <c r="Q1171" t="str">
        <f t="shared" si="74"/>
        <v>food</v>
      </c>
      <c r="R1171" s="3" t="str">
        <f t="shared" si="75"/>
        <v>food trucks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58.5</v>
      </c>
      <c r="Q1172" t="str">
        <f t="shared" si="74"/>
        <v>food</v>
      </c>
      <c r="R1172" s="3" t="str">
        <f t="shared" si="75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62.5</v>
      </c>
      <c r="Q1173" t="str">
        <f t="shared" si="74"/>
        <v>food</v>
      </c>
      <c r="R1173" s="3" t="str">
        <f t="shared" si="75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12.5</v>
      </c>
      <c r="Q1174" t="str">
        <f t="shared" si="74"/>
        <v>food</v>
      </c>
      <c r="R1174" s="3" t="str">
        <f t="shared" si="75"/>
        <v>food trucks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15</v>
      </c>
      <c r="Q1175" t="str">
        <f t="shared" si="74"/>
        <v>food</v>
      </c>
      <c r="R1175" s="3" t="str">
        <f t="shared" si="75"/>
        <v>food trucks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458</v>
      </c>
      <c r="Q1176" t="str">
        <f t="shared" si="74"/>
        <v>food</v>
      </c>
      <c r="R1176" s="3" t="str">
        <f t="shared" si="75"/>
        <v>food trucks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735.5</v>
      </c>
      <c r="Q1177" t="str">
        <f t="shared" si="74"/>
        <v>food</v>
      </c>
      <c r="R1177" s="3" t="str">
        <f t="shared" si="75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297.5</v>
      </c>
      <c r="Q1178" t="str">
        <f t="shared" si="74"/>
        <v>food</v>
      </c>
      <c r="R1178" s="3" t="str">
        <f t="shared" si="75"/>
        <v>food trucks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5</v>
      </c>
      <c r="Q1179" t="str">
        <f t="shared" si="74"/>
        <v>food</v>
      </c>
      <c r="R1179" s="3" t="str">
        <f t="shared" si="75"/>
        <v>food trucks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2.5</v>
      </c>
      <c r="Q1180" t="str">
        <f t="shared" si="74"/>
        <v>food</v>
      </c>
      <c r="R1180" s="3" t="str">
        <f t="shared" si="75"/>
        <v>food trucks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1602.5</v>
      </c>
      <c r="Q1181" t="str">
        <f t="shared" si="74"/>
        <v>food</v>
      </c>
      <c r="R1181" s="3" t="str">
        <f t="shared" si="75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4537.5</v>
      </c>
      <c r="Q1182" t="str">
        <f t="shared" si="74"/>
        <v>food</v>
      </c>
      <c r="R1182" s="3" t="str">
        <f t="shared" si="75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2939.5</v>
      </c>
      <c r="Q1183" t="str">
        <f t="shared" si="74"/>
        <v>food</v>
      </c>
      <c r="R1183" s="3" t="str">
        <f t="shared" si="75"/>
        <v>food trucks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23</v>
      </c>
      <c r="Q1184" t="str">
        <f t="shared" si="74"/>
        <v>food</v>
      </c>
      <c r="R1184" s="3" t="str">
        <f t="shared" si="75"/>
        <v>food trucks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71</v>
      </c>
      <c r="Q1185" t="str">
        <f t="shared" si="74"/>
        <v>food</v>
      </c>
      <c r="R1185" s="3" t="str">
        <f t="shared" si="75"/>
        <v>food trucks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11593</v>
      </c>
      <c r="Q1186" t="str">
        <f t="shared" si="74"/>
        <v>photography</v>
      </c>
      <c r="R1186" s="3" t="str">
        <f t="shared" si="75"/>
        <v>photobooks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18133</v>
      </c>
      <c r="Q1187" t="str">
        <f t="shared" si="74"/>
        <v>photography</v>
      </c>
      <c r="R1187" s="3" t="str">
        <f t="shared" si="75"/>
        <v>photobooks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10592.5</v>
      </c>
      <c r="Q1188" t="str">
        <f t="shared" si="74"/>
        <v>photography</v>
      </c>
      <c r="R1188" s="3" t="str">
        <f t="shared" si="75"/>
        <v>photobooks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8558</v>
      </c>
      <c r="Q1189" t="str">
        <f t="shared" si="74"/>
        <v>photography</v>
      </c>
      <c r="R1189" s="3" t="str">
        <f t="shared" si="75"/>
        <v>photobooks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6161</v>
      </c>
      <c r="Q1190" t="str">
        <f t="shared" si="74"/>
        <v>photography</v>
      </c>
      <c r="R1190" s="3" t="str">
        <f t="shared" si="75"/>
        <v>photobooks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6455.5</v>
      </c>
      <c r="Q1191" t="str">
        <f t="shared" si="74"/>
        <v>photography</v>
      </c>
      <c r="R1191" s="3" t="str">
        <f t="shared" si="75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5187.5</v>
      </c>
      <c r="Q1192" t="str">
        <f t="shared" si="74"/>
        <v>photography</v>
      </c>
      <c r="R1192" s="3" t="str">
        <f t="shared" si="75"/>
        <v>photobooks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1810</v>
      </c>
      <c r="Q1193" t="str">
        <f t="shared" si="74"/>
        <v>photography</v>
      </c>
      <c r="R1193" s="3" t="str">
        <f t="shared" si="75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1617.5</v>
      </c>
      <c r="Q1194" t="str">
        <f t="shared" si="74"/>
        <v>photography</v>
      </c>
      <c r="R1194" s="3" t="str">
        <f t="shared" si="75"/>
        <v>photobooks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11060.5</v>
      </c>
      <c r="Q1195" t="str">
        <f t="shared" si="74"/>
        <v>photography</v>
      </c>
      <c r="R1195" s="3" t="str">
        <f t="shared" si="75"/>
        <v>photobooks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31055.5</v>
      </c>
      <c r="Q1196" t="str">
        <f t="shared" si="74"/>
        <v>photography</v>
      </c>
      <c r="R1196" s="3" t="str">
        <f t="shared" si="75"/>
        <v>photobooks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26890</v>
      </c>
      <c r="Q1197" t="str">
        <f t="shared" si="74"/>
        <v>photography</v>
      </c>
      <c r="R1197" s="3" t="str">
        <f t="shared" si="75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26318.5</v>
      </c>
      <c r="Q1198" t="str">
        <f t="shared" si="74"/>
        <v>photography</v>
      </c>
      <c r="R1198" s="3" t="str">
        <f t="shared" si="75"/>
        <v>photobooks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38565.5</v>
      </c>
      <c r="Q1199" t="str">
        <f t="shared" si="74"/>
        <v>photography</v>
      </c>
      <c r="R1199" s="3" t="str">
        <f t="shared" si="75"/>
        <v>photobooks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23557.5</v>
      </c>
      <c r="Q1200" t="str">
        <f t="shared" si="74"/>
        <v>photography</v>
      </c>
      <c r="R1200" s="3" t="str">
        <f t="shared" si="75"/>
        <v>photobooks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5907</v>
      </c>
      <c r="Q1201" t="str">
        <f t="shared" si="74"/>
        <v>photography</v>
      </c>
      <c r="R1201" s="3" t="str">
        <f t="shared" si="75"/>
        <v>photobooks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4361</v>
      </c>
      <c r="Q1202" t="str">
        <f t="shared" si="74"/>
        <v>photography</v>
      </c>
      <c r="R1202" s="3" t="str">
        <f t="shared" si="75"/>
        <v>photobooks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6087.6350000000002</v>
      </c>
      <c r="Q1203" t="str">
        <f t="shared" si="74"/>
        <v>photography</v>
      </c>
      <c r="R1203" s="3" t="str">
        <f t="shared" si="75"/>
        <v>photobooks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27978.635000000002</v>
      </c>
      <c r="Q1204" t="str">
        <f t="shared" si="74"/>
        <v>photography</v>
      </c>
      <c r="R1204" s="3" t="str">
        <f t="shared" si="75"/>
        <v>photobooks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33255.5</v>
      </c>
      <c r="Q1205" t="str">
        <f t="shared" si="74"/>
        <v>photography</v>
      </c>
      <c r="R1205" s="3" t="str">
        <f t="shared" si="75"/>
        <v>photobooks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15041.5</v>
      </c>
      <c r="Q1206" t="str">
        <f t="shared" si="74"/>
        <v>photography</v>
      </c>
      <c r="R1206" s="3" t="str">
        <f t="shared" si="75"/>
        <v>photobooks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13247.5</v>
      </c>
      <c r="Q1207" t="str">
        <f t="shared" si="74"/>
        <v>photography</v>
      </c>
      <c r="R1207" s="3" t="str">
        <f t="shared" si="75"/>
        <v>photobooks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7073.5</v>
      </c>
      <c r="Q1208" t="str">
        <f t="shared" si="74"/>
        <v>photography</v>
      </c>
      <c r="R1208" s="3" t="str">
        <f t="shared" si="75"/>
        <v>photobooks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9215.5</v>
      </c>
      <c r="Q1209" t="str">
        <f t="shared" si="74"/>
        <v>photography</v>
      </c>
      <c r="R1209" s="3" t="str">
        <f t="shared" si="75"/>
        <v>photobooks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16463</v>
      </c>
      <c r="Q1210" t="str">
        <f t="shared" si="74"/>
        <v>photography</v>
      </c>
      <c r="R1210" s="3" t="str">
        <f t="shared" si="75"/>
        <v>photobooks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10945</v>
      </c>
      <c r="Q1211" t="str">
        <f t="shared" si="74"/>
        <v>photography</v>
      </c>
      <c r="R1211" s="3" t="str">
        <f t="shared" si="75"/>
        <v>photobooks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28611.5</v>
      </c>
      <c r="Q1212" t="str">
        <f t="shared" si="74"/>
        <v>photography</v>
      </c>
      <c r="R1212" s="3" t="str">
        <f t="shared" si="75"/>
        <v>photobooks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25937</v>
      </c>
      <c r="Q1213" t="str">
        <f t="shared" si="74"/>
        <v>photography</v>
      </c>
      <c r="R1213" s="3" t="str">
        <f t="shared" si="75"/>
        <v>photobooks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2118.5</v>
      </c>
      <c r="Q1214" t="str">
        <f t="shared" si="74"/>
        <v>photography</v>
      </c>
      <c r="R1214" s="3" t="str">
        <f t="shared" si="75"/>
        <v>photobooks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4935.5</v>
      </c>
      <c r="Q1215" t="str">
        <f t="shared" si="74"/>
        <v>photography</v>
      </c>
      <c r="R1215" s="3" t="str">
        <f t="shared" si="75"/>
        <v>photobooks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4640.5</v>
      </c>
      <c r="Q1216" t="str">
        <f t="shared" si="74"/>
        <v>photography</v>
      </c>
      <c r="R1216" s="3" t="str">
        <f t="shared" si="75"/>
        <v>photobooks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20970.005000000001</v>
      </c>
      <c r="Q1217" t="str">
        <f t="shared" si="74"/>
        <v>photography</v>
      </c>
      <c r="R1217" s="3" t="str">
        <f t="shared" si="75"/>
        <v>photobooks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29851.005000000001</v>
      </c>
      <c r="Q1218" t="str">
        <f t="shared" si="74"/>
        <v>photography</v>
      </c>
      <c r="R1218" s="3" t="str">
        <f t="shared" si="75"/>
        <v>photobooks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AVERAGE(E1218:E1219)</f>
        <v>23793.5</v>
      </c>
      <c r="Q1219" t="str">
        <f t="shared" ref="Q1219:Q1282" si="78">LEFT(N1219,FIND("/",N1219)-1)</f>
        <v>photography</v>
      </c>
      <c r="R1219" s="3" t="str">
        <f t="shared" ref="R1219:R1282" si="79">RIGHT(N1219,LEN(N1219)-FIND("/",N1219))</f>
        <v>photobooks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21347</v>
      </c>
      <c r="Q1220" t="str">
        <f t="shared" si="78"/>
        <v>photography</v>
      </c>
      <c r="R1220" s="3" t="str">
        <f t="shared" si="79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20764.5</v>
      </c>
      <c r="Q1221" t="str">
        <f t="shared" si="78"/>
        <v>photography</v>
      </c>
      <c r="R1221" s="3" t="str">
        <f t="shared" si="79"/>
        <v>photobooks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20794.5</v>
      </c>
      <c r="Q1222" t="str">
        <f t="shared" si="78"/>
        <v>photography</v>
      </c>
      <c r="R1222" s="3" t="str">
        <f t="shared" si="79"/>
        <v>photobooks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9008.005000000001</v>
      </c>
      <c r="Q1223" t="str">
        <f t="shared" si="78"/>
        <v>photography</v>
      </c>
      <c r="R1223" s="3" t="str">
        <f t="shared" si="79"/>
        <v>photobooks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6833.0050000000001</v>
      </c>
      <c r="Q1224" t="str">
        <f t="shared" si="78"/>
        <v>photography</v>
      </c>
      <c r="R1224" s="3" t="str">
        <f t="shared" si="79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16706</v>
      </c>
      <c r="Q1225" t="str">
        <f t="shared" si="78"/>
        <v>photography</v>
      </c>
      <c r="R1225" s="3" t="str">
        <f t="shared" si="79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11628.5</v>
      </c>
      <c r="Q1226" t="str">
        <f t="shared" si="78"/>
        <v>music</v>
      </c>
      <c r="R1226" s="3" t="str">
        <f t="shared" si="79"/>
        <v>world music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596</v>
      </c>
      <c r="Q1227" t="str">
        <f t="shared" si="78"/>
        <v>music</v>
      </c>
      <c r="R1227" s="3" t="str">
        <f t="shared" si="79"/>
        <v>world music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1034.5</v>
      </c>
      <c r="Q1228" t="str">
        <f t="shared" si="78"/>
        <v>music</v>
      </c>
      <c r="R1228" s="3" t="str">
        <f t="shared" si="79"/>
        <v>world music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968.5</v>
      </c>
      <c r="Q1229" t="str">
        <f t="shared" si="78"/>
        <v>music</v>
      </c>
      <c r="R1229" s="3" t="str">
        <f t="shared" si="79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732.5</v>
      </c>
      <c r="Q1230" t="str">
        <f t="shared" si="78"/>
        <v>music</v>
      </c>
      <c r="R1230" s="3" t="str">
        <f t="shared" si="79"/>
        <v>world music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745</v>
      </c>
      <c r="Q1231" t="str">
        <f t="shared" si="78"/>
        <v>music</v>
      </c>
      <c r="R1231" s="3" t="str">
        <f t="shared" si="79"/>
        <v>world music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12.5</v>
      </c>
      <c r="Q1232" t="str">
        <f t="shared" si="78"/>
        <v>music</v>
      </c>
      <c r="R1232" s="3" t="str">
        <f t="shared" si="79"/>
        <v>world music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tr">
        <f t="shared" si="78"/>
        <v>music</v>
      </c>
      <c r="R1233" s="3" t="str">
        <f t="shared" si="79"/>
        <v>world music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20</v>
      </c>
      <c r="Q1234" t="str">
        <f t="shared" si="78"/>
        <v>music</v>
      </c>
      <c r="R1234" s="3" t="str">
        <f t="shared" si="79"/>
        <v>world music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78</v>
      </c>
      <c r="Q1235" t="str">
        <f t="shared" si="78"/>
        <v>music</v>
      </c>
      <c r="R1235" s="3" t="str">
        <f t="shared" si="79"/>
        <v>world music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58</v>
      </c>
      <c r="Q1236" t="str">
        <f t="shared" si="78"/>
        <v>music</v>
      </c>
      <c r="R1236" s="3" t="str">
        <f t="shared" si="79"/>
        <v>world music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105</v>
      </c>
      <c r="Q1237" t="str">
        <f t="shared" si="78"/>
        <v>music</v>
      </c>
      <c r="R1237" s="3" t="str">
        <f t="shared" si="79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105</v>
      </c>
      <c r="Q1238" t="str">
        <f t="shared" si="78"/>
        <v>music</v>
      </c>
      <c r="R1238" s="3" t="str">
        <f t="shared" si="79"/>
        <v>world music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tr">
        <f t="shared" si="78"/>
        <v>music</v>
      </c>
      <c r="R1239" s="3" t="str">
        <f t="shared" si="79"/>
        <v>world music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89</v>
      </c>
      <c r="Q1240" t="str">
        <f t="shared" si="78"/>
        <v>music</v>
      </c>
      <c r="R1240" s="3" t="str">
        <f t="shared" si="79"/>
        <v>world music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89</v>
      </c>
      <c r="Q1241" t="str">
        <f t="shared" si="78"/>
        <v>music</v>
      </c>
      <c r="R1241" s="3" t="str">
        <f t="shared" si="79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120.5</v>
      </c>
      <c r="Q1242" t="str">
        <f t="shared" si="78"/>
        <v>music</v>
      </c>
      <c r="R1242" s="3" t="str">
        <f t="shared" si="79"/>
        <v>world music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1389</v>
      </c>
      <c r="Q1243" t="str">
        <f t="shared" si="78"/>
        <v>music</v>
      </c>
      <c r="R1243" s="3" t="str">
        <f t="shared" si="79"/>
        <v>world music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1271</v>
      </c>
      <c r="Q1244" t="str">
        <f t="shared" si="78"/>
        <v>music</v>
      </c>
      <c r="R1244" s="3" t="str">
        <f t="shared" si="79"/>
        <v>world music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848</v>
      </c>
      <c r="Q1245" t="str">
        <f t="shared" si="78"/>
        <v>music</v>
      </c>
      <c r="R1245" s="3" t="str">
        <f t="shared" si="79"/>
        <v>world music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1883.5</v>
      </c>
      <c r="Q1246" t="str">
        <f t="shared" si="78"/>
        <v>music</v>
      </c>
      <c r="R1246" s="3" t="str">
        <f t="shared" si="79"/>
        <v>rock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2240.5</v>
      </c>
      <c r="Q1247" t="str">
        <f t="shared" si="78"/>
        <v>music</v>
      </c>
      <c r="R1247" s="3" t="str">
        <f t="shared" si="79"/>
        <v>rock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2372.5</v>
      </c>
      <c r="Q1248" t="str">
        <f t="shared" si="78"/>
        <v>music</v>
      </c>
      <c r="R1248" s="3" t="str">
        <f t="shared" si="79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3307.5</v>
      </c>
      <c r="Q1249" t="str">
        <f t="shared" si="78"/>
        <v>music</v>
      </c>
      <c r="R1249" s="3" t="str">
        <f t="shared" si="79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4033</v>
      </c>
      <c r="Q1250" t="str">
        <f t="shared" si="78"/>
        <v>music</v>
      </c>
      <c r="R1250" s="3" t="str">
        <f t="shared" si="79"/>
        <v>rock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4506.5</v>
      </c>
      <c r="Q1251" t="str">
        <f t="shared" si="78"/>
        <v>music</v>
      </c>
      <c r="R1251" s="3" t="str">
        <f t="shared" si="79"/>
        <v>rock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32634</v>
      </c>
      <c r="Q1252" t="str">
        <f t="shared" si="78"/>
        <v>music</v>
      </c>
      <c r="R1252" s="3" t="str">
        <f t="shared" si="79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33077</v>
      </c>
      <c r="Q1253" t="str">
        <f t="shared" si="78"/>
        <v>music</v>
      </c>
      <c r="R1253" s="3" t="str">
        <f t="shared" si="79"/>
        <v>rock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5463</v>
      </c>
      <c r="Q1254" t="str">
        <f t="shared" si="78"/>
        <v>music</v>
      </c>
      <c r="R1254" s="3" t="str">
        <f t="shared" si="79"/>
        <v>rock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17600.66</v>
      </c>
      <c r="Q1255" t="str">
        <f t="shared" si="78"/>
        <v>music</v>
      </c>
      <c r="R1255" s="3" t="str">
        <f t="shared" si="79"/>
        <v>rock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21853.16</v>
      </c>
      <c r="Q1256" t="str">
        <f t="shared" si="78"/>
        <v>music</v>
      </c>
      <c r="R1256" s="3" t="str">
        <f t="shared" si="79"/>
        <v>rock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9697</v>
      </c>
      <c r="Q1257" t="str">
        <f t="shared" si="78"/>
        <v>music</v>
      </c>
      <c r="R1257" s="3" t="str">
        <f t="shared" si="79"/>
        <v>rock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20730.064999999999</v>
      </c>
      <c r="Q1258" t="str">
        <f t="shared" si="78"/>
        <v>music</v>
      </c>
      <c r="R1258" s="3" t="str">
        <f t="shared" si="79"/>
        <v>rock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25799.564999999999</v>
      </c>
      <c r="Q1259" t="str">
        <f t="shared" si="78"/>
        <v>music</v>
      </c>
      <c r="R1259" s="3" t="str">
        <f t="shared" si="79"/>
        <v>rock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20893.78</v>
      </c>
      <c r="Q1260" t="str">
        <f t="shared" si="78"/>
        <v>music</v>
      </c>
      <c r="R1260" s="3" t="str">
        <f t="shared" si="79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14091.78</v>
      </c>
      <c r="Q1261" t="str">
        <f t="shared" si="78"/>
        <v>music</v>
      </c>
      <c r="R1261" s="3" t="str">
        <f t="shared" si="79"/>
        <v>rock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3178.5</v>
      </c>
      <c r="Q1262" t="str">
        <f t="shared" si="78"/>
        <v>music</v>
      </c>
      <c r="R1262" s="3" t="str">
        <f t="shared" si="79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2888</v>
      </c>
      <c r="Q1263" t="str">
        <f t="shared" si="78"/>
        <v>music</v>
      </c>
      <c r="R1263" s="3" t="str">
        <f t="shared" si="79"/>
        <v>rock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5088.5</v>
      </c>
      <c r="Q1264" t="str">
        <f t="shared" si="78"/>
        <v>music</v>
      </c>
      <c r="R1264" s="3" t="str">
        <f t="shared" si="79"/>
        <v>rock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4968.5</v>
      </c>
      <c r="Q1265" t="str">
        <f t="shared" si="78"/>
        <v>music</v>
      </c>
      <c r="R1265" s="3" t="str">
        <f t="shared" si="79"/>
        <v>rock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1433.5</v>
      </c>
      <c r="Q1266" t="str">
        <f t="shared" si="78"/>
        <v>music</v>
      </c>
      <c r="R1266" s="3" t="str">
        <f t="shared" si="79"/>
        <v>rock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2626.085</v>
      </c>
      <c r="Q1267" t="str">
        <f t="shared" si="78"/>
        <v>music</v>
      </c>
      <c r="R1267" s="3" t="str">
        <f t="shared" si="79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6857.585</v>
      </c>
      <c r="Q1268" t="str">
        <f t="shared" si="78"/>
        <v>music</v>
      </c>
      <c r="R1268" s="3" t="str">
        <f t="shared" si="79"/>
        <v>rock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15970.5</v>
      </c>
      <c r="Q1269" t="str">
        <f t="shared" si="78"/>
        <v>music</v>
      </c>
      <c r="R1269" s="3" t="str">
        <f t="shared" si="79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18198</v>
      </c>
      <c r="Q1270" t="str">
        <f t="shared" si="78"/>
        <v>music</v>
      </c>
      <c r="R1270" s="3" t="str">
        <f t="shared" si="79"/>
        <v>rock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17213</v>
      </c>
      <c r="Q1271" t="str">
        <f t="shared" si="78"/>
        <v>music</v>
      </c>
      <c r="R1271" s="3" t="str">
        <f t="shared" si="79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15949</v>
      </c>
      <c r="Q1272" t="str">
        <f t="shared" si="78"/>
        <v>music</v>
      </c>
      <c r="R1272" s="3" t="str">
        <f t="shared" si="79"/>
        <v>rock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9553.5</v>
      </c>
      <c r="Q1273" t="str">
        <f t="shared" si="78"/>
        <v>music</v>
      </c>
      <c r="R1273" s="3" t="str">
        <f t="shared" si="79"/>
        <v>rock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6467.5</v>
      </c>
      <c r="Q1274" t="str">
        <f t="shared" si="78"/>
        <v>music</v>
      </c>
      <c r="R1274" s="3" t="str">
        <f t="shared" si="79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4720</v>
      </c>
      <c r="Q1275" t="str">
        <f t="shared" si="78"/>
        <v>music</v>
      </c>
      <c r="R1275" s="3" t="str">
        <f t="shared" si="79"/>
        <v>rock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21441.919999999998</v>
      </c>
      <c r="Q1276" t="str">
        <f t="shared" si="78"/>
        <v>music</v>
      </c>
      <c r="R1276" s="3" t="str">
        <f t="shared" si="79"/>
        <v>rock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31532.469999999998</v>
      </c>
      <c r="Q1277" t="str">
        <f t="shared" si="78"/>
        <v>music</v>
      </c>
      <c r="R1277" s="3" t="str">
        <f t="shared" si="79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13726.865</v>
      </c>
      <c r="Q1278" t="str">
        <f t="shared" si="78"/>
        <v>music</v>
      </c>
      <c r="R1278" s="3" t="str">
        <f t="shared" si="79"/>
        <v>rock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9525.64</v>
      </c>
      <c r="Q1279" t="str">
        <f t="shared" si="78"/>
        <v>music</v>
      </c>
      <c r="R1279" s="3" t="str">
        <f t="shared" si="79"/>
        <v>rock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12994.825000000001</v>
      </c>
      <c r="Q1280" t="str">
        <f t="shared" si="78"/>
        <v>music</v>
      </c>
      <c r="R1280" s="3" t="str">
        <f t="shared" si="79"/>
        <v>rock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11967.584999999999</v>
      </c>
      <c r="Q1281" t="str">
        <f t="shared" si="78"/>
        <v>music</v>
      </c>
      <c r="R1281" s="3" t="str">
        <f t="shared" si="79"/>
        <v>rock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15250.474999999999</v>
      </c>
      <c r="Q1282" t="str">
        <f t="shared" si="78"/>
        <v>music</v>
      </c>
      <c r="R1282" s="3" t="str">
        <f t="shared" si="79"/>
        <v>rock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AVERAGE(E1282:E1283)</f>
        <v>12193.39</v>
      </c>
      <c r="Q1283" t="str">
        <f t="shared" ref="Q1283:Q1346" si="82">LEFT(N1283,FIND("/",N1283)-1)</f>
        <v>music</v>
      </c>
      <c r="R1283" s="3" t="str">
        <f t="shared" ref="R1283:R1346" si="83">RIGHT(N1283,LEN(N1283)-FIND("/",N1283))</f>
        <v>rock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13146</v>
      </c>
      <c r="Q1284" t="str">
        <f t="shared" si="82"/>
        <v>music</v>
      </c>
      <c r="R1284" s="3" t="str">
        <f t="shared" si="83"/>
        <v>rock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10326.25</v>
      </c>
      <c r="Q1285" t="str">
        <f t="shared" si="82"/>
        <v>music</v>
      </c>
      <c r="R1285" s="3" t="str">
        <f t="shared" si="83"/>
        <v>rock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2065.25</v>
      </c>
      <c r="Q1286" t="str">
        <f t="shared" si="82"/>
        <v>theater</v>
      </c>
      <c r="R1286" s="3" t="str">
        <f t="shared" si="83"/>
        <v>plays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2026.5</v>
      </c>
      <c r="Q1287" t="str">
        <f t="shared" si="82"/>
        <v>theater</v>
      </c>
      <c r="R1287" s="3" t="str">
        <f t="shared" si="83"/>
        <v>plays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1829</v>
      </c>
      <c r="Q1288" t="str">
        <f t="shared" si="82"/>
        <v>theater</v>
      </c>
      <c r="R1288" s="3" t="str">
        <f t="shared" si="83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1115</v>
      </c>
      <c r="Q1289" t="str">
        <f t="shared" si="82"/>
        <v>theater</v>
      </c>
      <c r="R1289" s="3" t="str">
        <f t="shared" si="83"/>
        <v>plays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2311.5</v>
      </c>
      <c r="Q1290" t="str">
        <f t="shared" si="82"/>
        <v>theater</v>
      </c>
      <c r="R1290" s="3" t="str">
        <f t="shared" si="83"/>
        <v>plays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2947</v>
      </c>
      <c r="Q1291" t="str">
        <f t="shared" si="82"/>
        <v>theater</v>
      </c>
      <c r="R1291" s="3" t="str">
        <f t="shared" si="83"/>
        <v>plays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2838</v>
      </c>
      <c r="Q1292" t="str">
        <f t="shared" si="82"/>
        <v>theater</v>
      </c>
      <c r="R1292" s="3" t="str">
        <f t="shared" si="83"/>
        <v>plays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4085.5</v>
      </c>
      <c r="Q1293" t="str">
        <f t="shared" si="82"/>
        <v>theater</v>
      </c>
      <c r="R1293" s="3" t="str">
        <f t="shared" si="83"/>
        <v>plays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3120.5</v>
      </c>
      <c r="Q1294" t="str">
        <f t="shared" si="82"/>
        <v>theater</v>
      </c>
      <c r="R1294" s="3" t="str">
        <f t="shared" si="83"/>
        <v>plays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8602.5</v>
      </c>
      <c r="Q1295" t="str">
        <f t="shared" si="82"/>
        <v>theater</v>
      </c>
      <c r="R1295" s="3" t="str">
        <f t="shared" si="83"/>
        <v>plays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7972.5</v>
      </c>
      <c r="Q1296" t="str">
        <f t="shared" si="82"/>
        <v>theater</v>
      </c>
      <c r="R1296" s="3" t="str">
        <f t="shared" si="83"/>
        <v>plays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1579.5</v>
      </c>
      <c r="Q1297" t="str">
        <f t="shared" si="82"/>
        <v>theater</v>
      </c>
      <c r="R1297" s="3" t="str">
        <f t="shared" si="83"/>
        <v>plays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1874.5</v>
      </c>
      <c r="Q1298" t="str">
        <f t="shared" si="82"/>
        <v>theater</v>
      </c>
      <c r="R1298" s="3" t="str">
        <f t="shared" si="83"/>
        <v>plays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11552.5</v>
      </c>
      <c r="Q1299" t="str">
        <f t="shared" si="82"/>
        <v>theater</v>
      </c>
      <c r="R1299" s="3" t="str">
        <f t="shared" si="83"/>
        <v>plays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11999</v>
      </c>
      <c r="Q1300" t="str">
        <f t="shared" si="82"/>
        <v>theater</v>
      </c>
      <c r="R1300" s="3" t="str">
        <f t="shared" si="83"/>
        <v>plays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3216.5</v>
      </c>
      <c r="Q1301" t="str">
        <f t="shared" si="82"/>
        <v>theater</v>
      </c>
      <c r="R1301" s="3" t="str">
        <f t="shared" si="83"/>
        <v>plays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4195</v>
      </c>
      <c r="Q1302" t="str">
        <f t="shared" si="82"/>
        <v>theater</v>
      </c>
      <c r="R1302" s="3" t="str">
        <f t="shared" si="83"/>
        <v>plays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3052.5</v>
      </c>
      <c r="Q1303" t="str">
        <f t="shared" si="82"/>
        <v>theater</v>
      </c>
      <c r="R1303" s="3" t="str">
        <f t="shared" si="83"/>
        <v>plays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2277.5</v>
      </c>
      <c r="Q1304" t="str">
        <f t="shared" si="82"/>
        <v>theater</v>
      </c>
      <c r="R1304" s="3" t="str">
        <f t="shared" si="83"/>
        <v>plays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3529.5650000000001</v>
      </c>
      <c r="Q1305" t="str">
        <f t="shared" si="82"/>
        <v>theater</v>
      </c>
      <c r="R1305" s="3" t="str">
        <f t="shared" si="83"/>
        <v>plays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10205.065000000001</v>
      </c>
      <c r="Q1306" t="str">
        <f t="shared" si="82"/>
        <v>technology</v>
      </c>
      <c r="R1306" s="3" t="str">
        <f t="shared" si="83"/>
        <v>wearables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11822</v>
      </c>
      <c r="Q1307" t="str">
        <f t="shared" si="82"/>
        <v>technology</v>
      </c>
      <c r="R1307" s="3" t="str">
        <f t="shared" si="83"/>
        <v>wearables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39782</v>
      </c>
      <c r="Q1308" t="str">
        <f t="shared" si="82"/>
        <v>technology</v>
      </c>
      <c r="R1308" s="3" t="str">
        <f t="shared" si="83"/>
        <v>wearables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38764</v>
      </c>
      <c r="Q1309" t="str">
        <f t="shared" si="82"/>
        <v>technology</v>
      </c>
      <c r="R1309" s="3" t="str">
        <f t="shared" si="83"/>
        <v>wearables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3446.5</v>
      </c>
      <c r="Q1310" t="str">
        <f t="shared" si="82"/>
        <v>technology</v>
      </c>
      <c r="R1310" s="3" t="str">
        <f t="shared" si="83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7007.5</v>
      </c>
      <c r="Q1311" t="str">
        <f t="shared" si="82"/>
        <v>technology</v>
      </c>
      <c r="R1311" s="3" t="str">
        <f t="shared" si="83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7989.5</v>
      </c>
      <c r="Q1312" t="str">
        <f t="shared" si="82"/>
        <v>technology</v>
      </c>
      <c r="R1312" s="3" t="str">
        <f t="shared" si="83"/>
        <v>wearables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41585</v>
      </c>
      <c r="Q1313" t="str">
        <f t="shared" si="82"/>
        <v>technology</v>
      </c>
      <c r="R1313" s="3" t="str">
        <f t="shared" si="83"/>
        <v>wearables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40049</v>
      </c>
      <c r="Q1314" t="str">
        <f t="shared" si="82"/>
        <v>technology</v>
      </c>
      <c r="R1314" s="3" t="str">
        <f t="shared" si="83"/>
        <v>wearables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6237</v>
      </c>
      <c r="Q1315" t="str">
        <f t="shared" si="82"/>
        <v>technology</v>
      </c>
      <c r="R1315" s="3" t="str">
        <f t="shared" si="83"/>
        <v>wearables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7237</v>
      </c>
      <c r="Q1316" t="str">
        <f t="shared" si="82"/>
        <v>technology</v>
      </c>
      <c r="R1316" s="3" t="str">
        <f t="shared" si="83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21216</v>
      </c>
      <c r="Q1317" t="str">
        <f t="shared" si="82"/>
        <v>technology</v>
      </c>
      <c r="R1317" s="3" t="str">
        <f t="shared" si="83"/>
        <v>wearables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20202.5</v>
      </c>
      <c r="Q1318" t="str">
        <f t="shared" si="82"/>
        <v>technology</v>
      </c>
      <c r="R1318" s="3" t="str">
        <f t="shared" si="83"/>
        <v>wearables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5734</v>
      </c>
      <c r="Q1319" t="str">
        <f t="shared" si="82"/>
        <v>technology</v>
      </c>
      <c r="R1319" s="3" t="str">
        <f t="shared" si="83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8798.5</v>
      </c>
      <c r="Q1320" t="str">
        <f t="shared" si="82"/>
        <v>technology</v>
      </c>
      <c r="R1320" s="3" t="str">
        <f t="shared" si="83"/>
        <v>wearables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3503</v>
      </c>
      <c r="Q1321" t="str">
        <f t="shared" si="82"/>
        <v>technology</v>
      </c>
      <c r="R1321" s="3" t="str">
        <f t="shared" si="83"/>
        <v>wearables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689.5</v>
      </c>
      <c r="Q1322" t="str">
        <f t="shared" si="82"/>
        <v>technology</v>
      </c>
      <c r="R1322" s="3" t="str">
        <f t="shared" si="83"/>
        <v>wearables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3261</v>
      </c>
      <c r="Q1323" t="str">
        <f t="shared" si="82"/>
        <v>technology</v>
      </c>
      <c r="R1323" s="3" t="str">
        <f t="shared" si="83"/>
        <v>wearables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3062.5</v>
      </c>
      <c r="Q1324" t="str">
        <f t="shared" si="82"/>
        <v>technology</v>
      </c>
      <c r="R1324" s="3" t="str">
        <f t="shared" si="83"/>
        <v>wearables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719</v>
      </c>
      <c r="Q1325" t="str">
        <f t="shared" si="82"/>
        <v>technology</v>
      </c>
      <c r="R1325" s="3" t="str">
        <f t="shared" si="83"/>
        <v>wearables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3126</v>
      </c>
      <c r="Q1326" t="str">
        <f t="shared" si="82"/>
        <v>technology</v>
      </c>
      <c r="R1326" s="3" t="str">
        <f t="shared" si="83"/>
        <v>wearables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2703</v>
      </c>
      <c r="Q1327" t="str">
        <f t="shared" si="82"/>
        <v>technology</v>
      </c>
      <c r="R1327" s="3" t="str">
        <f t="shared" si="83"/>
        <v>wearables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808</v>
      </c>
      <c r="Q1328" t="str">
        <f t="shared" si="82"/>
        <v>technology</v>
      </c>
      <c r="R1328" s="3" t="str">
        <f t="shared" si="83"/>
        <v>wearables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1417.5</v>
      </c>
      <c r="Q1329" t="str">
        <f t="shared" si="82"/>
        <v>technology</v>
      </c>
      <c r="R1329" s="3" t="str">
        <f t="shared" si="83"/>
        <v>wearables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1726.5</v>
      </c>
      <c r="Q1330" t="str">
        <f t="shared" si="82"/>
        <v>technology</v>
      </c>
      <c r="R1330" s="3" t="str">
        <f t="shared" si="83"/>
        <v>wearables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1078</v>
      </c>
      <c r="Q1331" t="str">
        <f t="shared" si="82"/>
        <v>technology</v>
      </c>
      <c r="R1331" s="3" t="str">
        <f t="shared" si="83"/>
        <v>wearables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4140.5</v>
      </c>
      <c r="Q1332" t="str">
        <f t="shared" si="82"/>
        <v>technology</v>
      </c>
      <c r="R1332" s="3" t="str">
        <f t="shared" si="83"/>
        <v>wearables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5645</v>
      </c>
      <c r="Q1333" t="str">
        <f t="shared" si="82"/>
        <v>technology</v>
      </c>
      <c r="R1333" s="3" t="str">
        <f t="shared" si="83"/>
        <v>wearables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1708.5</v>
      </c>
      <c r="Q1334" t="str">
        <f t="shared" si="82"/>
        <v>technology</v>
      </c>
      <c r="R1334" s="3" t="str">
        <f t="shared" si="83"/>
        <v>wearables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tr">
        <f t="shared" si="82"/>
        <v>technology</v>
      </c>
      <c r="R1335" s="3" t="str">
        <f t="shared" si="83"/>
        <v>wearables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7151.5</v>
      </c>
      <c r="Q1336" t="str">
        <f t="shared" si="82"/>
        <v>technology</v>
      </c>
      <c r="R1336" s="3" t="str">
        <f t="shared" si="83"/>
        <v>wearables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9621.5</v>
      </c>
      <c r="Q1337" t="str">
        <f t="shared" si="82"/>
        <v>technology</v>
      </c>
      <c r="R1337" s="3" t="str">
        <f t="shared" si="83"/>
        <v>wearables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44943.5</v>
      </c>
      <c r="Q1338" t="str">
        <f t="shared" si="82"/>
        <v>technology</v>
      </c>
      <c r="R1338" s="3" t="str">
        <f t="shared" si="83"/>
        <v>wearables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54819</v>
      </c>
      <c r="Q1339" t="str">
        <f t="shared" si="82"/>
        <v>technology</v>
      </c>
      <c r="R1339" s="3" t="str">
        <f t="shared" si="83"/>
        <v>wearables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12841</v>
      </c>
      <c r="Q1340" t="str">
        <f t="shared" si="82"/>
        <v>technology</v>
      </c>
      <c r="R1340" s="3" t="str">
        <f t="shared" si="83"/>
        <v>wearables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2154</v>
      </c>
      <c r="Q1341" t="str">
        <f t="shared" si="82"/>
        <v>technology</v>
      </c>
      <c r="R1341" s="3" t="str">
        <f t="shared" si="83"/>
        <v>wearables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1658.5</v>
      </c>
      <c r="Q1342" t="str">
        <f t="shared" si="82"/>
        <v>technology</v>
      </c>
      <c r="R1342" s="3" t="str">
        <f t="shared" si="83"/>
        <v>wearables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8795</v>
      </c>
      <c r="Q1343" t="str">
        <f t="shared" si="82"/>
        <v>technology</v>
      </c>
      <c r="R1343" s="3" t="str">
        <f t="shared" si="83"/>
        <v>wearables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8845</v>
      </c>
      <c r="Q1344" t="str">
        <f t="shared" si="82"/>
        <v>technology</v>
      </c>
      <c r="R1344" s="3" t="str">
        <f t="shared" si="83"/>
        <v>wearables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25624.5</v>
      </c>
      <c r="Q1345" t="str">
        <f t="shared" si="82"/>
        <v>technology</v>
      </c>
      <c r="R1345" s="3" t="str">
        <f t="shared" si="83"/>
        <v>wearables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28407.5</v>
      </c>
      <c r="Q1346" t="str">
        <f t="shared" si="82"/>
        <v>publishing</v>
      </c>
      <c r="R1346" s="3" t="str">
        <f t="shared" si="83"/>
        <v>nonfiction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AVERAGE(E1346:E1347)</f>
        <v>3020.5</v>
      </c>
      <c r="Q1347" t="str">
        <f t="shared" ref="Q1347:Q1410" si="86">LEFT(N1347,FIND("/",N1347)-1)</f>
        <v>publishing</v>
      </c>
      <c r="R1347" s="3" t="str">
        <f t="shared" ref="R1347:R1410" si="87">RIGHT(N1347,LEN(N1347)-FIND("/",N1347))</f>
        <v>nonfiction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3797</v>
      </c>
      <c r="Q1348" t="str">
        <f t="shared" si="86"/>
        <v>publishing</v>
      </c>
      <c r="R1348" s="3" t="str">
        <f t="shared" si="87"/>
        <v>nonfiction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4887</v>
      </c>
      <c r="Q1349" t="str">
        <f t="shared" si="86"/>
        <v>publishing</v>
      </c>
      <c r="R1349" s="3" t="str">
        <f t="shared" si="87"/>
        <v>nonfiction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4270</v>
      </c>
      <c r="Q1350" t="str">
        <f t="shared" si="86"/>
        <v>publishing</v>
      </c>
      <c r="R1350" s="3" t="str">
        <f t="shared" si="87"/>
        <v>nonfiction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8097.5</v>
      </c>
      <c r="Q1351" t="str">
        <f t="shared" si="86"/>
        <v>publishing</v>
      </c>
      <c r="R1351" s="3" t="str">
        <f t="shared" si="87"/>
        <v>nonfiction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7706.25</v>
      </c>
      <c r="Q1352" t="str">
        <f t="shared" si="86"/>
        <v>publishing</v>
      </c>
      <c r="R1352" s="3" t="str">
        <f t="shared" si="87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12727.75</v>
      </c>
      <c r="Q1353" t="str">
        <f t="shared" si="86"/>
        <v>publishing</v>
      </c>
      <c r="R1353" s="3" t="str">
        <f t="shared" si="87"/>
        <v>nonfiction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16933.5</v>
      </c>
      <c r="Q1354" t="str">
        <f t="shared" si="86"/>
        <v>publishing</v>
      </c>
      <c r="R1354" s="3" t="str">
        <f t="shared" si="87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7475</v>
      </c>
      <c r="Q1355" t="str">
        <f t="shared" si="86"/>
        <v>publishing</v>
      </c>
      <c r="R1355" s="3" t="str">
        <f t="shared" si="87"/>
        <v>nonfiction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1449.5</v>
      </c>
      <c r="Q1356" t="str">
        <f t="shared" si="86"/>
        <v>publishing</v>
      </c>
      <c r="R1356" s="3" t="str">
        <f t="shared" si="87"/>
        <v>nonfiction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2315</v>
      </c>
      <c r="Q1357" t="str">
        <f t="shared" si="86"/>
        <v>publishing</v>
      </c>
      <c r="R1357" s="3" t="str">
        <f t="shared" si="87"/>
        <v>nonfiction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4641.2800000000007</v>
      </c>
      <c r="Q1358" t="str">
        <f t="shared" si="86"/>
        <v>publishing</v>
      </c>
      <c r="R1358" s="3" t="str">
        <f t="shared" si="87"/>
        <v>nonfiction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4360.7800000000007</v>
      </c>
      <c r="Q1359" t="str">
        <f t="shared" si="86"/>
        <v>publishing</v>
      </c>
      <c r="R1359" s="3" t="str">
        <f t="shared" si="87"/>
        <v>nonfiction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2928</v>
      </c>
      <c r="Q1360" t="str">
        <f t="shared" si="86"/>
        <v>publishing</v>
      </c>
      <c r="R1360" s="3" t="str">
        <f t="shared" si="87"/>
        <v>nonfiction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2057</v>
      </c>
      <c r="Q1361" t="str">
        <f t="shared" si="86"/>
        <v>publishing</v>
      </c>
      <c r="R1361" s="3" t="str">
        <f t="shared" si="87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1681</v>
      </c>
      <c r="Q1362" t="str">
        <f t="shared" si="86"/>
        <v>publishing</v>
      </c>
      <c r="R1362" s="3" t="str">
        <f t="shared" si="87"/>
        <v>nonfiction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5078.5</v>
      </c>
      <c r="Q1363" t="str">
        <f t="shared" si="86"/>
        <v>publishing</v>
      </c>
      <c r="R1363" s="3" t="str">
        <f t="shared" si="87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4325</v>
      </c>
      <c r="Q1364" t="str">
        <f t="shared" si="86"/>
        <v>publishing</v>
      </c>
      <c r="R1364" s="3" t="str">
        <f t="shared" si="87"/>
        <v>nonfiction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645.5</v>
      </c>
      <c r="Q1365" t="str">
        <f t="shared" si="86"/>
        <v>publishing</v>
      </c>
      <c r="R1365" s="3" t="str">
        <f t="shared" si="87"/>
        <v>nonfiction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25015</v>
      </c>
      <c r="Q1366" t="str">
        <f t="shared" si="86"/>
        <v>music</v>
      </c>
      <c r="R1366" s="3" t="str">
        <f t="shared" si="87"/>
        <v>rock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28675</v>
      </c>
      <c r="Q1367" t="str">
        <f t="shared" si="86"/>
        <v>music</v>
      </c>
      <c r="R1367" s="3" t="str">
        <f t="shared" si="87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8503.3450000000012</v>
      </c>
      <c r="Q1368" t="str">
        <f t="shared" si="86"/>
        <v>music</v>
      </c>
      <c r="R1368" s="3" t="str">
        <f t="shared" si="87"/>
        <v>rock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7599.8450000000003</v>
      </c>
      <c r="Q1369" t="str">
        <f t="shared" si="86"/>
        <v>music</v>
      </c>
      <c r="R1369" s="3" t="str">
        <f t="shared" si="87"/>
        <v>rock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5624</v>
      </c>
      <c r="Q1370" t="str">
        <f t="shared" si="86"/>
        <v>music</v>
      </c>
      <c r="R1370" s="3" t="str">
        <f t="shared" si="87"/>
        <v>rock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19812.814999999999</v>
      </c>
      <c r="Q1371" t="str">
        <f t="shared" si="86"/>
        <v>music</v>
      </c>
      <c r="R1371" s="3" t="str">
        <f t="shared" si="87"/>
        <v>rock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17822.814999999999</v>
      </c>
      <c r="Q1372" t="str">
        <f t="shared" si="86"/>
        <v>music</v>
      </c>
      <c r="R1372" s="3" t="str">
        <f t="shared" si="87"/>
        <v>rock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4525</v>
      </c>
      <c r="Q1373" t="str">
        <f t="shared" si="86"/>
        <v>music</v>
      </c>
      <c r="R1373" s="3" t="str">
        <f t="shared" si="87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4057.5</v>
      </c>
      <c r="Q1374" t="str">
        <f t="shared" si="86"/>
        <v>music</v>
      </c>
      <c r="R1374" s="3" t="str">
        <f t="shared" si="87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5560.5</v>
      </c>
      <c r="Q1375" t="str">
        <f t="shared" si="86"/>
        <v>music</v>
      </c>
      <c r="R1375" s="3" t="str">
        <f t="shared" si="87"/>
        <v>rock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6671.5</v>
      </c>
      <c r="Q1376" t="str">
        <f t="shared" si="86"/>
        <v>music</v>
      </c>
      <c r="R1376" s="3" t="str">
        <f t="shared" si="87"/>
        <v>rock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4847.5</v>
      </c>
      <c r="Q1377" t="str">
        <f t="shared" si="86"/>
        <v>music</v>
      </c>
      <c r="R1377" s="3" t="str">
        <f t="shared" si="87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8097.5</v>
      </c>
      <c r="Q1378" t="str">
        <f t="shared" si="86"/>
        <v>music</v>
      </c>
      <c r="R1378" s="3" t="str">
        <f t="shared" si="87"/>
        <v>rock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5426</v>
      </c>
      <c r="Q1379" t="str">
        <f t="shared" si="86"/>
        <v>music</v>
      </c>
      <c r="R1379" s="3" t="str">
        <f t="shared" si="87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2788.5</v>
      </c>
      <c r="Q1380" t="str">
        <f t="shared" si="86"/>
        <v>music</v>
      </c>
      <c r="R1380" s="3" t="str">
        <f t="shared" si="87"/>
        <v>rock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7613.5</v>
      </c>
      <c r="Q1381" t="str">
        <f t="shared" si="86"/>
        <v>music</v>
      </c>
      <c r="R1381" s="3" t="str">
        <f t="shared" si="87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5633</v>
      </c>
      <c r="Q1382" t="str">
        <f t="shared" si="86"/>
        <v>music</v>
      </c>
      <c r="R1382" s="3" t="str">
        <f t="shared" si="87"/>
        <v>rock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2730.5</v>
      </c>
      <c r="Q1383" t="str">
        <f t="shared" si="86"/>
        <v>music</v>
      </c>
      <c r="R1383" s="3" t="str">
        <f t="shared" si="87"/>
        <v>rock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6852</v>
      </c>
      <c r="Q1384" t="str">
        <f t="shared" si="86"/>
        <v>music</v>
      </c>
      <c r="R1384" s="3" t="str">
        <f t="shared" si="87"/>
        <v>rock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6511</v>
      </c>
      <c r="Q1385" t="str">
        <f t="shared" si="86"/>
        <v>music</v>
      </c>
      <c r="R1385" s="3" t="str">
        <f t="shared" si="87"/>
        <v>rock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4508</v>
      </c>
      <c r="Q1386" t="str">
        <f t="shared" si="86"/>
        <v>music</v>
      </c>
      <c r="R1386" s="3" t="str">
        <f t="shared" si="87"/>
        <v>rock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6587.7449999999999</v>
      </c>
      <c r="Q1387" t="str">
        <f t="shared" si="86"/>
        <v>music</v>
      </c>
      <c r="R1387" s="3" t="str">
        <f t="shared" si="87"/>
        <v>rock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4853.7449999999999</v>
      </c>
      <c r="Q1388" t="str">
        <f t="shared" si="86"/>
        <v>music</v>
      </c>
      <c r="R1388" s="3" t="str">
        <f t="shared" si="87"/>
        <v>rock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3170</v>
      </c>
      <c r="Q1389" t="str">
        <f t="shared" si="86"/>
        <v>music</v>
      </c>
      <c r="R1389" s="3" t="str">
        <f t="shared" si="87"/>
        <v>rock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6102.6849999999995</v>
      </c>
      <c r="Q1390" t="str">
        <f t="shared" si="86"/>
        <v>music</v>
      </c>
      <c r="R1390" s="3" t="str">
        <f t="shared" si="87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3733.6849999999999</v>
      </c>
      <c r="Q1391" t="str">
        <f t="shared" si="86"/>
        <v>music</v>
      </c>
      <c r="R1391" s="3" t="str">
        <f t="shared" si="87"/>
        <v>rock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1891</v>
      </c>
      <c r="Q1392" t="str">
        <f t="shared" si="86"/>
        <v>music</v>
      </c>
      <c r="R1392" s="3" t="str">
        <f t="shared" si="87"/>
        <v>rock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1803</v>
      </c>
      <c r="Q1393" t="str">
        <f t="shared" si="86"/>
        <v>music</v>
      </c>
      <c r="R1393" s="3" t="str">
        <f t="shared" si="87"/>
        <v>rock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1696</v>
      </c>
      <c r="Q1394" t="str">
        <f t="shared" si="86"/>
        <v>music</v>
      </c>
      <c r="R1394" s="3" t="str">
        <f t="shared" si="87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6538</v>
      </c>
      <c r="Q1395" t="str">
        <f t="shared" si="86"/>
        <v>music</v>
      </c>
      <c r="R1395" s="3" t="str">
        <f t="shared" si="87"/>
        <v>rock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5575.5</v>
      </c>
      <c r="Q1396" t="str">
        <f t="shared" si="86"/>
        <v>music</v>
      </c>
      <c r="R1396" s="3" t="str">
        <f t="shared" si="87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2416</v>
      </c>
      <c r="Q1397" t="str">
        <f t="shared" si="86"/>
        <v>music</v>
      </c>
      <c r="R1397" s="3" t="str">
        <f t="shared" si="87"/>
        <v>rock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5177</v>
      </c>
      <c r="Q1398" t="str">
        <f t="shared" si="86"/>
        <v>music</v>
      </c>
      <c r="R1398" s="3" t="str">
        <f t="shared" si="87"/>
        <v>rock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8911.5</v>
      </c>
      <c r="Q1399" t="str">
        <f t="shared" si="86"/>
        <v>music</v>
      </c>
      <c r="R1399" s="3" t="str">
        <f t="shared" si="87"/>
        <v>rock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8105.5</v>
      </c>
      <c r="Q1400" t="str">
        <f t="shared" si="86"/>
        <v>music</v>
      </c>
      <c r="R1400" s="3" t="str">
        <f t="shared" si="87"/>
        <v>rock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8089.5</v>
      </c>
      <c r="Q1401" t="str">
        <f t="shared" si="86"/>
        <v>music</v>
      </c>
      <c r="R1401" s="3" t="str">
        <f t="shared" si="87"/>
        <v>rock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5969.5</v>
      </c>
      <c r="Q1402" t="str">
        <f t="shared" si="86"/>
        <v>music</v>
      </c>
      <c r="R1402" s="3" t="str">
        <f t="shared" si="87"/>
        <v>rock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6499.5</v>
      </c>
      <c r="Q1403" t="str">
        <f t="shared" si="86"/>
        <v>music</v>
      </c>
      <c r="R1403" s="3" t="str">
        <f t="shared" si="87"/>
        <v>rock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7571</v>
      </c>
      <c r="Q1404" t="str">
        <f t="shared" si="86"/>
        <v>music</v>
      </c>
      <c r="R1404" s="3" t="str">
        <f t="shared" si="87"/>
        <v>rock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3416</v>
      </c>
      <c r="Q1405" t="str">
        <f t="shared" si="86"/>
        <v>music</v>
      </c>
      <c r="R1405" s="3" t="str">
        <f t="shared" si="87"/>
        <v>rock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2172</v>
      </c>
      <c r="Q1406" t="str">
        <f t="shared" si="86"/>
        <v>publishing</v>
      </c>
      <c r="R1406" s="3" t="str">
        <f t="shared" si="87"/>
        <v>translations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173</v>
      </c>
      <c r="Q1407" t="str">
        <f t="shared" si="86"/>
        <v>publishing</v>
      </c>
      <c r="R1407" s="3" t="str">
        <f t="shared" si="87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60</v>
      </c>
      <c r="Q1408" t="str">
        <f t="shared" si="86"/>
        <v>publishing</v>
      </c>
      <c r="R1408" s="3" t="str">
        <f t="shared" si="87"/>
        <v>translations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15</v>
      </c>
      <c r="Q1409" t="str">
        <f t="shared" si="86"/>
        <v>publishing</v>
      </c>
      <c r="R1409" s="3" t="str">
        <f t="shared" si="87"/>
        <v>translations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43.5</v>
      </c>
      <c r="Q1410" t="str">
        <f t="shared" si="86"/>
        <v>publishing</v>
      </c>
      <c r="R1410" s="3" t="str">
        <f t="shared" si="87"/>
        <v>translations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AVERAGE(E1410:E1411)</f>
        <v>36</v>
      </c>
      <c r="Q1411" t="str">
        <f t="shared" ref="Q1411:Q1474" si="90">LEFT(N1411,FIND("/",N1411)-1)</f>
        <v>publishing</v>
      </c>
      <c r="R1411" s="3" t="str">
        <f t="shared" ref="R1411:R1474" si="91">RIGHT(N1411,LEN(N1411)-FIND("/",N1411))</f>
        <v>translations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0.5</v>
      </c>
      <c r="Q1412" t="str">
        <f t="shared" si="90"/>
        <v>publishing</v>
      </c>
      <c r="R1412" s="3" t="str">
        <f t="shared" si="91"/>
        <v>translations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4</v>
      </c>
      <c r="Q1413" t="str">
        <f t="shared" si="90"/>
        <v>publishing</v>
      </c>
      <c r="R1413" s="3" t="str">
        <f t="shared" si="91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163.5</v>
      </c>
      <c r="Q1414" t="str">
        <f t="shared" si="90"/>
        <v>publishing</v>
      </c>
      <c r="R1414" s="3" t="str">
        <f t="shared" si="91"/>
        <v>translations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210</v>
      </c>
      <c r="Q1415" t="str">
        <f t="shared" si="90"/>
        <v>publishing</v>
      </c>
      <c r="R1415" s="3" t="str">
        <f t="shared" si="91"/>
        <v>translations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50.5</v>
      </c>
      <c r="Q1416" t="str">
        <f t="shared" si="90"/>
        <v>publishing</v>
      </c>
      <c r="R1416" s="3" t="str">
        <f t="shared" si="91"/>
        <v>translations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400.5</v>
      </c>
      <c r="Q1417" t="str">
        <f t="shared" si="90"/>
        <v>publishing</v>
      </c>
      <c r="R1417" s="3" t="str">
        <f t="shared" si="91"/>
        <v>translations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400</v>
      </c>
      <c r="Q1418" t="str">
        <f t="shared" si="90"/>
        <v>publishing</v>
      </c>
      <c r="R1418" s="3" t="str">
        <f t="shared" si="91"/>
        <v>translations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s="3" t="str">
        <f t="shared" si="91"/>
        <v>translations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30.5</v>
      </c>
      <c r="Q1420" t="str">
        <f t="shared" si="90"/>
        <v>publishing</v>
      </c>
      <c r="R1420" s="3" t="str">
        <f t="shared" si="91"/>
        <v>translations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225.5</v>
      </c>
      <c r="Q1421" t="str">
        <f t="shared" si="90"/>
        <v>publishing</v>
      </c>
      <c r="R1421" s="3" t="str">
        <f t="shared" si="91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224</v>
      </c>
      <c r="Q1422" t="str">
        <f t="shared" si="90"/>
        <v>publishing</v>
      </c>
      <c r="R1422" s="3" t="str">
        <f t="shared" si="91"/>
        <v>translations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101.5</v>
      </c>
      <c r="Q1423" t="str">
        <f t="shared" si="90"/>
        <v>publishing</v>
      </c>
      <c r="R1423" s="3" t="str">
        <f t="shared" si="91"/>
        <v>translations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113</v>
      </c>
      <c r="Q1424" t="str">
        <f t="shared" si="90"/>
        <v>publishing</v>
      </c>
      <c r="R1424" s="3" t="str">
        <f t="shared" si="91"/>
        <v>translations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63</v>
      </c>
      <c r="Q1425" t="str">
        <f t="shared" si="90"/>
        <v>publishing</v>
      </c>
      <c r="R1425" s="3" t="str">
        <f t="shared" si="91"/>
        <v>translations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813.5</v>
      </c>
      <c r="Q1426" t="str">
        <f t="shared" si="90"/>
        <v>publishing</v>
      </c>
      <c r="R1426" s="3" t="str">
        <f t="shared" si="91"/>
        <v>translations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763.5</v>
      </c>
      <c r="Q1427" t="str">
        <f t="shared" si="90"/>
        <v>publishing</v>
      </c>
      <c r="R1427" s="3" t="str">
        <f t="shared" si="91"/>
        <v>translations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tr">
        <f t="shared" si="90"/>
        <v>publishing</v>
      </c>
      <c r="R1428" s="3" t="str">
        <f t="shared" si="91"/>
        <v>translations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209.5</v>
      </c>
      <c r="Q1429" t="str">
        <f t="shared" si="90"/>
        <v>publishing</v>
      </c>
      <c r="R1429" s="3" t="str">
        <f t="shared" si="91"/>
        <v>translations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232</v>
      </c>
      <c r="Q1430" t="str">
        <f t="shared" si="90"/>
        <v>publishing</v>
      </c>
      <c r="R1430" s="3" t="str">
        <f t="shared" si="91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22.5</v>
      </c>
      <c r="Q1431" t="str">
        <f t="shared" si="90"/>
        <v>publishing</v>
      </c>
      <c r="R1431" s="3" t="str">
        <f t="shared" si="91"/>
        <v>translations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201.5</v>
      </c>
      <c r="Q1432" t="str">
        <f t="shared" si="90"/>
        <v>publishing</v>
      </c>
      <c r="R1432" s="3" t="str">
        <f t="shared" si="91"/>
        <v>translations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2917</v>
      </c>
      <c r="Q1433" t="str">
        <f t="shared" si="90"/>
        <v>publishing</v>
      </c>
      <c r="R1433" s="3" t="str">
        <f t="shared" si="91"/>
        <v>translations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2715.5</v>
      </c>
      <c r="Q1434" t="str">
        <f t="shared" si="90"/>
        <v>publishing</v>
      </c>
      <c r="R1434" s="3" t="str">
        <f t="shared" si="91"/>
        <v>translations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402.5</v>
      </c>
      <c r="Q1435" t="str">
        <f t="shared" si="90"/>
        <v>publishing</v>
      </c>
      <c r="R1435" s="3" t="str">
        <f t="shared" si="91"/>
        <v>translations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4497.5</v>
      </c>
      <c r="Q1436" t="str">
        <f t="shared" si="90"/>
        <v>publishing</v>
      </c>
      <c r="R1436" s="3" t="str">
        <f t="shared" si="91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4102.5</v>
      </c>
      <c r="Q1437" t="str">
        <f t="shared" si="90"/>
        <v>publishing</v>
      </c>
      <c r="R1437" s="3" t="str">
        <f t="shared" si="91"/>
        <v>translations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46</v>
      </c>
      <c r="Q1438" t="str">
        <f t="shared" si="90"/>
        <v>publishing</v>
      </c>
      <c r="R1438" s="3" t="str">
        <f t="shared" si="91"/>
        <v>translations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442</v>
      </c>
      <c r="Q1439" t="str">
        <f t="shared" si="90"/>
        <v>publishing</v>
      </c>
      <c r="R1439" s="3" t="str">
        <f t="shared" si="91"/>
        <v>translations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703.5</v>
      </c>
      <c r="Q1440" t="str">
        <f t="shared" si="90"/>
        <v>publishing</v>
      </c>
      <c r="R1440" s="3" t="str">
        <f t="shared" si="91"/>
        <v>translations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390</v>
      </c>
      <c r="Q1441" t="str">
        <f t="shared" si="90"/>
        <v>publishing</v>
      </c>
      <c r="R1441" s="3" t="str">
        <f t="shared" si="91"/>
        <v>translations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90.5</v>
      </c>
      <c r="Q1442" t="str">
        <f t="shared" si="90"/>
        <v>publishing</v>
      </c>
      <c r="R1442" s="3" t="str">
        <f t="shared" si="91"/>
        <v>translations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1010.5</v>
      </c>
      <c r="Q1443" t="str">
        <f t="shared" si="90"/>
        <v>publishing</v>
      </c>
      <c r="R1443" s="3" t="str">
        <f t="shared" si="91"/>
        <v>translations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1010</v>
      </c>
      <c r="Q1444" t="str">
        <f t="shared" si="90"/>
        <v>publishing</v>
      </c>
      <c r="R1444" s="3" t="str">
        <f t="shared" si="91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tr">
        <f t="shared" si="90"/>
        <v>publishing</v>
      </c>
      <c r="R1445" s="3" t="str">
        <f t="shared" si="91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tr">
        <f t="shared" si="90"/>
        <v>publishing</v>
      </c>
      <c r="R1446" s="3" t="str">
        <f t="shared" si="91"/>
        <v>translations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tr">
        <f t="shared" si="90"/>
        <v>publishing</v>
      </c>
      <c r="R1447" s="3" t="str">
        <f t="shared" si="91"/>
        <v>translations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tr">
        <f t="shared" si="90"/>
        <v>publishing</v>
      </c>
      <c r="R1448" s="3" t="str">
        <f t="shared" si="91"/>
        <v>translations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37.5</v>
      </c>
      <c r="Q1449" t="str">
        <f t="shared" si="90"/>
        <v>publishing</v>
      </c>
      <c r="R1449" s="3" t="str">
        <f t="shared" si="91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37.5</v>
      </c>
      <c r="Q1450" t="str">
        <f t="shared" si="90"/>
        <v>publishing</v>
      </c>
      <c r="R1450" s="3" t="str">
        <f t="shared" si="91"/>
        <v>translations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tr">
        <f t="shared" si="90"/>
        <v>publishing</v>
      </c>
      <c r="R1451" s="3" t="str">
        <f t="shared" si="91"/>
        <v>translations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0.5</v>
      </c>
      <c r="Q1452" t="str">
        <f t="shared" si="90"/>
        <v>publishing</v>
      </c>
      <c r="R1452" s="3" t="str">
        <f t="shared" si="91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1.5</v>
      </c>
      <c r="Q1453" t="str">
        <f t="shared" si="90"/>
        <v>publishing</v>
      </c>
      <c r="R1453" s="3" t="str">
        <f t="shared" si="91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1</v>
      </c>
      <c r="Q1454" t="str">
        <f t="shared" si="90"/>
        <v>publishing</v>
      </c>
      <c r="R1454" s="3" t="str">
        <f t="shared" si="91"/>
        <v>translations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tr">
        <f t="shared" si="90"/>
        <v>publishing</v>
      </c>
      <c r="R1455" s="3" t="str">
        <f t="shared" si="91"/>
        <v>translations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7.5</v>
      </c>
      <c r="Q1456" t="str">
        <f t="shared" si="90"/>
        <v>publishing</v>
      </c>
      <c r="R1456" s="3" t="str">
        <f t="shared" si="91"/>
        <v>translations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795</v>
      </c>
      <c r="Q1457" t="str">
        <f t="shared" si="90"/>
        <v>publishing</v>
      </c>
      <c r="R1457" s="3" t="str">
        <f t="shared" si="91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860</v>
      </c>
      <c r="Q1458" t="str">
        <f t="shared" si="90"/>
        <v>publishing</v>
      </c>
      <c r="R1458" s="3" t="str">
        <f t="shared" si="91"/>
        <v>translations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72.5</v>
      </c>
      <c r="Q1459" t="str">
        <f t="shared" si="90"/>
        <v>publishing</v>
      </c>
      <c r="R1459" s="3" t="str">
        <f t="shared" si="91"/>
        <v>translations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tr">
        <f t="shared" si="90"/>
        <v>publishing</v>
      </c>
      <c r="R1460" s="3" t="str">
        <f t="shared" si="91"/>
        <v>translations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tr">
        <f t="shared" si="90"/>
        <v>publishing</v>
      </c>
      <c r="R1461" s="3" t="str">
        <f t="shared" si="91"/>
        <v>translations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tr">
        <f t="shared" si="90"/>
        <v>publishing</v>
      </c>
      <c r="R1462" s="3" t="str">
        <f t="shared" si="91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7593.3450000000003</v>
      </c>
      <c r="Q1463" t="str">
        <f t="shared" si="90"/>
        <v>publishing</v>
      </c>
      <c r="R1463" s="3" t="str">
        <f t="shared" si="91"/>
        <v>radio &amp;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9763.6949999999997</v>
      </c>
      <c r="Q1464" t="str">
        <f t="shared" si="90"/>
        <v>publishing</v>
      </c>
      <c r="R1464" s="3" t="str">
        <f t="shared" si="91"/>
        <v>radio &amp; podcasts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2613.35</v>
      </c>
      <c r="Q1465" t="str">
        <f t="shared" si="90"/>
        <v>publishing</v>
      </c>
      <c r="R1465" s="3" t="str">
        <f t="shared" si="91"/>
        <v>radio &amp;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4523</v>
      </c>
      <c r="Q1466" t="str">
        <f t="shared" si="90"/>
        <v>publishing</v>
      </c>
      <c r="R1466" s="3" t="str">
        <f t="shared" si="91"/>
        <v>radio &amp; podcasts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72542.175000000003</v>
      </c>
      <c r="Q1467" t="str">
        <f t="shared" si="90"/>
        <v>publishing</v>
      </c>
      <c r="R1467" s="3" t="str">
        <f t="shared" si="91"/>
        <v>radio &amp; podcasts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77092.36</v>
      </c>
      <c r="Q1468" t="str">
        <f t="shared" si="90"/>
        <v>publishing</v>
      </c>
      <c r="R1468" s="3" t="str">
        <f t="shared" si="91"/>
        <v>radio &amp;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31646.184999999998</v>
      </c>
      <c r="Q1469" t="str">
        <f t="shared" si="90"/>
        <v>publishing</v>
      </c>
      <c r="R1469" s="3" t="str">
        <f t="shared" si="91"/>
        <v>radio &amp; podcasts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27878.5</v>
      </c>
      <c r="Q1470" t="str">
        <f t="shared" si="90"/>
        <v>publishing</v>
      </c>
      <c r="R1470" s="3" t="str">
        <f t="shared" si="91"/>
        <v>radio &amp;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28851.5</v>
      </c>
      <c r="Q1471" t="str">
        <f t="shared" si="90"/>
        <v>publishing</v>
      </c>
      <c r="R1471" s="3" t="str">
        <f t="shared" si="91"/>
        <v>radio &amp; podcasts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24927.5</v>
      </c>
      <c r="Q1472" t="str">
        <f t="shared" si="90"/>
        <v>publishing</v>
      </c>
      <c r="R1472" s="3" t="str">
        <f t="shared" si="91"/>
        <v>radio &amp; podcasts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17553</v>
      </c>
      <c r="Q1473" t="str">
        <f t="shared" si="90"/>
        <v>publishing</v>
      </c>
      <c r="R1473" s="3" t="str">
        <f t="shared" si="91"/>
        <v>radio &amp; podcasts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33952.5</v>
      </c>
      <c r="Q1474" t="str">
        <f t="shared" si="90"/>
        <v>publishing</v>
      </c>
      <c r="R1474" s="3" t="str">
        <f t="shared" si="91"/>
        <v>radio &amp;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AVERAGE(E1474:E1475)</f>
        <v>18241.87</v>
      </c>
      <c r="Q1475" t="str">
        <f t="shared" ref="Q1475:Q1538" si="94">LEFT(N1475,FIND("/",N1475)-1)</f>
        <v>publishing</v>
      </c>
      <c r="R1475" s="3" t="str">
        <f t="shared" ref="R1475:R1538" si="95">RIGHT(N1475,LEN(N1475)-FIND("/",N1475))</f>
        <v>radio &amp; podcasts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2587.87</v>
      </c>
      <c r="Q1476" t="str">
        <f t="shared" si="94"/>
        <v>publishing</v>
      </c>
      <c r="R1476" s="3" t="str">
        <f t="shared" si="95"/>
        <v>radio &amp; podcasts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15834.225</v>
      </c>
      <c r="Q1477" t="str">
        <f t="shared" si="94"/>
        <v>publishing</v>
      </c>
      <c r="R1477" s="3" t="str">
        <f t="shared" si="95"/>
        <v>radio &amp;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33996.864999999998</v>
      </c>
      <c r="Q1478" t="str">
        <f t="shared" si="94"/>
        <v>publishing</v>
      </c>
      <c r="R1478" s="3" t="str">
        <f t="shared" si="95"/>
        <v>radio &amp; podcasts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36543.14</v>
      </c>
      <c r="Q1479" t="str">
        <f t="shared" si="94"/>
        <v>publishing</v>
      </c>
      <c r="R1479" s="3" t="str">
        <f t="shared" si="95"/>
        <v>radio &amp; podcasts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312100.05499999999</v>
      </c>
      <c r="Q1480" t="str">
        <f t="shared" si="94"/>
        <v>publishing</v>
      </c>
      <c r="R1480" s="3" t="str">
        <f t="shared" si="95"/>
        <v>radio &amp; podcasts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296502.55499999999</v>
      </c>
      <c r="Q1481" t="str">
        <f t="shared" si="94"/>
        <v>publishing</v>
      </c>
      <c r="R1481" s="3" t="str">
        <f t="shared" si="95"/>
        <v>radio &amp; podcasts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30359.1</v>
      </c>
      <c r="Q1482" t="str">
        <f t="shared" si="94"/>
        <v>publishing</v>
      </c>
      <c r="R1482" s="3" t="str">
        <f t="shared" si="95"/>
        <v>radio &amp; podcasts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29312.6</v>
      </c>
      <c r="Q1483" t="str">
        <f t="shared" si="94"/>
        <v>publishing</v>
      </c>
      <c r="R1483" s="3" t="str">
        <f t="shared" si="95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55</v>
      </c>
      <c r="Q1484" t="str">
        <f t="shared" si="94"/>
        <v>publishing</v>
      </c>
      <c r="R1484" s="3" t="str">
        <f t="shared" si="95"/>
        <v>fiction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27.5</v>
      </c>
      <c r="Q1485" t="str">
        <f t="shared" si="94"/>
        <v>publishing</v>
      </c>
      <c r="R1485" s="3" t="str">
        <f t="shared" si="95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25</v>
      </c>
      <c r="Q1486" t="str">
        <f t="shared" si="94"/>
        <v>publishing</v>
      </c>
      <c r="R1486" s="3" t="str">
        <f t="shared" si="95"/>
        <v>fiction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75</v>
      </c>
      <c r="Q1487" t="str">
        <f t="shared" si="94"/>
        <v>publishing</v>
      </c>
      <c r="R1487" s="3" t="str">
        <f t="shared" si="95"/>
        <v>fiction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99</v>
      </c>
      <c r="Q1488" t="str">
        <f t="shared" si="94"/>
        <v>publishing</v>
      </c>
      <c r="R1488" s="3" t="str">
        <f t="shared" si="95"/>
        <v>fiction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24</v>
      </c>
      <c r="Q1489" t="str">
        <f t="shared" si="94"/>
        <v>publishing</v>
      </c>
      <c r="R1489" s="3" t="str">
        <f t="shared" si="95"/>
        <v>fiction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180</v>
      </c>
      <c r="Q1490" t="str">
        <f t="shared" si="94"/>
        <v>publishing</v>
      </c>
      <c r="R1490" s="3" t="str">
        <f t="shared" si="95"/>
        <v>fiction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180</v>
      </c>
      <c r="Q1491" t="str">
        <f t="shared" si="94"/>
        <v>publishing</v>
      </c>
      <c r="R1491" s="3" t="str">
        <f t="shared" si="95"/>
        <v>fiction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447.5</v>
      </c>
      <c r="Q1492" t="str">
        <f t="shared" si="94"/>
        <v>publishing</v>
      </c>
      <c r="R1492" s="3" t="str">
        <f t="shared" si="95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497.5</v>
      </c>
      <c r="Q1493" t="str">
        <f t="shared" si="94"/>
        <v>publishing</v>
      </c>
      <c r="R1493" s="3" t="str">
        <f t="shared" si="95"/>
        <v>fiction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65</v>
      </c>
      <c r="Q1494" t="str">
        <f t="shared" si="94"/>
        <v>publishing</v>
      </c>
      <c r="R1494" s="3" t="str">
        <f t="shared" si="95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15</v>
      </c>
      <c r="Q1495" t="str">
        <f t="shared" si="94"/>
        <v>publishing</v>
      </c>
      <c r="R1495" s="3" t="str">
        <f t="shared" si="95"/>
        <v>fiction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222.5</v>
      </c>
      <c r="Q1496" t="str">
        <f t="shared" si="94"/>
        <v>publishing</v>
      </c>
      <c r="R1496" s="3" t="str">
        <f t="shared" si="95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222.5</v>
      </c>
      <c r="Q1497" t="str">
        <f t="shared" si="94"/>
        <v>publishing</v>
      </c>
      <c r="R1497" s="3" t="str">
        <f t="shared" si="95"/>
        <v>fiction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tr">
        <f t="shared" si="94"/>
        <v>publishing</v>
      </c>
      <c r="R1498" s="3" t="str">
        <f t="shared" si="95"/>
        <v>fiction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0.5</v>
      </c>
      <c r="Q1499" t="str">
        <f t="shared" si="94"/>
        <v>publishing</v>
      </c>
      <c r="R1499" s="3" t="str">
        <f t="shared" si="95"/>
        <v>fiction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29</v>
      </c>
      <c r="Q1500" t="str">
        <f t="shared" si="94"/>
        <v>publishing</v>
      </c>
      <c r="R1500" s="3" t="str">
        <f t="shared" si="95"/>
        <v>fiction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31</v>
      </c>
      <c r="Q1501" t="str">
        <f t="shared" si="94"/>
        <v>publishing</v>
      </c>
      <c r="R1501" s="3" t="str">
        <f t="shared" si="95"/>
        <v>fiction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353</v>
      </c>
      <c r="Q1502" t="str">
        <f t="shared" si="94"/>
        <v>publishing</v>
      </c>
      <c r="R1502" s="3" t="str">
        <f t="shared" si="95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43596.5</v>
      </c>
      <c r="Q1503" t="str">
        <f t="shared" si="94"/>
        <v>photography</v>
      </c>
      <c r="R1503" s="3" t="str">
        <f t="shared" si="95"/>
        <v>photobooks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54405</v>
      </c>
      <c r="Q1504" t="str">
        <f t="shared" si="94"/>
        <v>photography</v>
      </c>
      <c r="R1504" s="3" t="str">
        <f t="shared" si="95"/>
        <v>photobooks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13181.965</v>
      </c>
      <c r="Q1505" t="str">
        <f t="shared" si="94"/>
        <v>photography</v>
      </c>
      <c r="R1505" s="3" t="str">
        <f t="shared" si="95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11055.965</v>
      </c>
      <c r="Q1506" t="str">
        <f t="shared" si="94"/>
        <v>photography</v>
      </c>
      <c r="R1506" s="3" t="str">
        <f t="shared" si="95"/>
        <v>photobooks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17319.5</v>
      </c>
      <c r="Q1507" t="str">
        <f t="shared" si="94"/>
        <v>photography</v>
      </c>
      <c r="R1507" s="3" t="str">
        <f t="shared" si="95"/>
        <v>photobooks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9122</v>
      </c>
      <c r="Q1508" t="str">
        <f t="shared" si="94"/>
        <v>photography</v>
      </c>
      <c r="R1508" s="3" t="str">
        <f t="shared" si="95"/>
        <v>photobooks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2125.5</v>
      </c>
      <c r="Q1509" t="str">
        <f t="shared" si="94"/>
        <v>photography</v>
      </c>
      <c r="R1509" s="3" t="str">
        <f t="shared" si="95"/>
        <v>photobooks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11535.5</v>
      </c>
      <c r="Q1510" t="str">
        <f t="shared" si="94"/>
        <v>photography</v>
      </c>
      <c r="R1510" s="3" t="str">
        <f t="shared" si="95"/>
        <v>photobooks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21064.11</v>
      </c>
      <c r="Q1511" t="str">
        <f t="shared" si="94"/>
        <v>photography</v>
      </c>
      <c r="R1511" s="3" t="str">
        <f t="shared" si="95"/>
        <v>photobooks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18901.41</v>
      </c>
      <c r="Q1512" t="str">
        <f t="shared" si="94"/>
        <v>photography</v>
      </c>
      <c r="R1512" s="3" t="str">
        <f t="shared" si="95"/>
        <v>photobooks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15908.3</v>
      </c>
      <c r="Q1513" t="str">
        <f t="shared" si="94"/>
        <v>photography</v>
      </c>
      <c r="R1513" s="3" t="str">
        <f t="shared" si="95"/>
        <v>photobooks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17604</v>
      </c>
      <c r="Q1514" t="str">
        <f t="shared" si="94"/>
        <v>photography</v>
      </c>
      <c r="R1514" s="3" t="str">
        <f t="shared" si="95"/>
        <v>photobooks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15779.25</v>
      </c>
      <c r="Q1515" t="str">
        <f t="shared" si="94"/>
        <v>photography</v>
      </c>
      <c r="R1515" s="3" t="str">
        <f t="shared" si="95"/>
        <v>photobooks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19310.25</v>
      </c>
      <c r="Q1516" t="str">
        <f t="shared" si="94"/>
        <v>photography</v>
      </c>
      <c r="R1516" s="3" t="str">
        <f t="shared" si="95"/>
        <v>photobooks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249093</v>
      </c>
      <c r="Q1517" t="str">
        <f t="shared" si="94"/>
        <v>photography</v>
      </c>
      <c r="R1517" s="3" t="str">
        <f t="shared" si="95"/>
        <v>photobooks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245019.5</v>
      </c>
      <c r="Q1518" t="str">
        <f t="shared" si="94"/>
        <v>photography</v>
      </c>
      <c r="R1518" s="3" t="str">
        <f t="shared" si="95"/>
        <v>photobooks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21384.5</v>
      </c>
      <c r="Q1519" t="str">
        <f t="shared" si="94"/>
        <v>photography</v>
      </c>
      <c r="R1519" s="3" t="str">
        <f t="shared" si="95"/>
        <v>photobooks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27551</v>
      </c>
      <c r="Q1520" t="str">
        <f t="shared" si="94"/>
        <v>photography</v>
      </c>
      <c r="R1520" s="3" t="str">
        <f t="shared" si="95"/>
        <v>photobooks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20053.875</v>
      </c>
      <c r="Q1521" t="str">
        <f t="shared" si="94"/>
        <v>photography</v>
      </c>
      <c r="R1521" s="3" t="str">
        <f t="shared" si="95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13963.875</v>
      </c>
      <c r="Q1522" t="str">
        <f t="shared" si="94"/>
        <v>photography</v>
      </c>
      <c r="R1522" s="3" t="str">
        <f t="shared" si="95"/>
        <v>photobooks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29340</v>
      </c>
      <c r="Q1523" t="str">
        <f t="shared" si="94"/>
        <v>photography</v>
      </c>
      <c r="R1523" s="3" t="str">
        <f t="shared" si="95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50252.55</v>
      </c>
      <c r="Q1524" t="str">
        <f t="shared" si="94"/>
        <v>photography</v>
      </c>
      <c r="R1524" s="3" t="str">
        <f t="shared" si="95"/>
        <v>photobooks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41773.050000000003</v>
      </c>
      <c r="Q1525" t="str">
        <f t="shared" si="94"/>
        <v>photography</v>
      </c>
      <c r="R1525" s="3" t="str">
        <f t="shared" si="95"/>
        <v>photobooks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14653</v>
      </c>
      <c r="Q1526" t="str">
        <f t="shared" si="94"/>
        <v>photography</v>
      </c>
      <c r="R1526" s="3" t="str">
        <f t="shared" si="95"/>
        <v>photobooks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5367.0749999999998</v>
      </c>
      <c r="Q1527" t="str">
        <f t="shared" si="94"/>
        <v>photography</v>
      </c>
      <c r="R1527" s="3" t="str">
        <f t="shared" si="95"/>
        <v>photobooks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16099.575000000001</v>
      </c>
      <c r="Q1528" t="str">
        <f t="shared" si="94"/>
        <v>photography</v>
      </c>
      <c r="R1528" s="3" t="str">
        <f t="shared" si="95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15770.275</v>
      </c>
      <c r="Q1529" t="str">
        <f t="shared" si="94"/>
        <v>photography</v>
      </c>
      <c r="R1529" s="3" t="str">
        <f t="shared" si="95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6156.2749999999996</v>
      </c>
      <c r="Q1530" t="str">
        <f t="shared" si="94"/>
        <v>photography</v>
      </c>
      <c r="R1530" s="3" t="str">
        <f t="shared" si="95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13788</v>
      </c>
      <c r="Q1531" t="str">
        <f t="shared" si="94"/>
        <v>photography</v>
      </c>
      <c r="R1531" s="3" t="str">
        <f t="shared" si="95"/>
        <v>photobooks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33159</v>
      </c>
      <c r="Q1532" t="str">
        <f t="shared" si="94"/>
        <v>photography</v>
      </c>
      <c r="R1532" s="3" t="str">
        <f t="shared" si="95"/>
        <v>photobooks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25662</v>
      </c>
      <c r="Q1533" t="str">
        <f t="shared" si="94"/>
        <v>photography</v>
      </c>
      <c r="R1533" s="3" t="str">
        <f t="shared" si="95"/>
        <v>photobooks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14168</v>
      </c>
      <c r="Q1534" t="str">
        <f t="shared" si="94"/>
        <v>photography</v>
      </c>
      <c r="R1534" s="3" t="str">
        <f t="shared" si="95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44757</v>
      </c>
      <c r="Q1535" t="str">
        <f t="shared" si="94"/>
        <v>photography</v>
      </c>
      <c r="R1535" s="3" t="str">
        <f t="shared" si="95"/>
        <v>photobooks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48321.5</v>
      </c>
      <c r="Q1536" t="str">
        <f t="shared" si="94"/>
        <v>photography</v>
      </c>
      <c r="R1536" s="3" t="str">
        <f t="shared" si="95"/>
        <v>photobooks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18313.5</v>
      </c>
      <c r="Q1537" t="str">
        <f t="shared" si="94"/>
        <v>photography</v>
      </c>
      <c r="R1537" s="3" t="str">
        <f t="shared" si="95"/>
        <v>photobooks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17667.004999999997</v>
      </c>
      <c r="Q1538" t="str">
        <f t="shared" si="94"/>
        <v>photography</v>
      </c>
      <c r="R1538" s="3" t="str">
        <f t="shared" si="95"/>
        <v>photobooks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AVERAGE(E1538:E1539)</f>
        <v>25812.504999999997</v>
      </c>
      <c r="Q1539" t="str">
        <f t="shared" ref="Q1539:Q1602" si="98">LEFT(N1539,FIND("/",N1539)-1)</f>
        <v>photography</v>
      </c>
      <c r="R1539" s="3" t="str">
        <f t="shared" ref="R1539:R1602" si="99">RIGHT(N1539,LEN(N1539)-FIND("/",N1539))</f>
        <v>photobooks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14386</v>
      </c>
      <c r="Q1540" t="str">
        <f t="shared" si="98"/>
        <v>photography</v>
      </c>
      <c r="R1540" s="3" t="str">
        <f t="shared" si="99"/>
        <v>photobooks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17190.61</v>
      </c>
      <c r="Q1541" t="str">
        <f t="shared" si="98"/>
        <v>photography</v>
      </c>
      <c r="R1541" s="3" t="str">
        <f t="shared" si="99"/>
        <v>photobooks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22438.61</v>
      </c>
      <c r="Q1542" t="str">
        <f t="shared" si="98"/>
        <v>photography</v>
      </c>
      <c r="R1542" s="3" t="str">
        <f t="shared" si="99"/>
        <v>photobooks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8843</v>
      </c>
      <c r="Q1543" t="str">
        <f t="shared" si="98"/>
        <v>photography</v>
      </c>
      <c r="R1543" s="3" t="str">
        <f t="shared" si="99"/>
        <v>nature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13</v>
      </c>
      <c r="Q1544" t="str">
        <f t="shared" si="98"/>
        <v>photography</v>
      </c>
      <c r="R1544" s="3" t="str">
        <f t="shared" si="99"/>
        <v>nature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15</v>
      </c>
      <c r="Q1545" t="str">
        <f t="shared" si="98"/>
        <v>photography</v>
      </c>
      <c r="R1545" s="3" t="str">
        <f t="shared" si="99"/>
        <v>nature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5</v>
      </c>
      <c r="Q1546" t="str">
        <f t="shared" si="98"/>
        <v>photography</v>
      </c>
      <c r="R1546" s="3" t="str">
        <f t="shared" si="99"/>
        <v>nature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0.5</v>
      </c>
      <c r="Q1547" t="str">
        <f t="shared" si="98"/>
        <v>photography</v>
      </c>
      <c r="R1547" s="3" t="str">
        <f t="shared" si="99"/>
        <v>nature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145</v>
      </c>
      <c r="Q1548" t="str">
        <f t="shared" si="98"/>
        <v>photography</v>
      </c>
      <c r="R1548" s="3" t="str">
        <f t="shared" si="99"/>
        <v>nature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144.5</v>
      </c>
      <c r="Q1549" t="str">
        <f t="shared" si="98"/>
        <v>photography</v>
      </c>
      <c r="R1549" s="3" t="str">
        <f t="shared" si="99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30</v>
      </c>
      <c r="Q1550" t="str">
        <f t="shared" si="98"/>
        <v>photography</v>
      </c>
      <c r="R1550" s="3" t="str">
        <f t="shared" si="99"/>
        <v>nature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115</v>
      </c>
      <c r="Q1551" t="str">
        <f t="shared" si="98"/>
        <v>photography</v>
      </c>
      <c r="R1551" s="3" t="str">
        <f t="shared" si="99"/>
        <v>nature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135.5</v>
      </c>
      <c r="Q1552" t="str">
        <f t="shared" si="98"/>
        <v>photography</v>
      </c>
      <c r="R1552" s="3" t="str">
        <f t="shared" si="99"/>
        <v>nature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50.5</v>
      </c>
      <c r="Q1553" t="str">
        <f t="shared" si="98"/>
        <v>photography</v>
      </c>
      <c r="R1553" s="3" t="str">
        <f t="shared" si="99"/>
        <v>nature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1057.5</v>
      </c>
      <c r="Q1554" t="str">
        <f t="shared" si="98"/>
        <v>photography</v>
      </c>
      <c r="R1554" s="3" t="str">
        <f t="shared" si="99"/>
        <v>nature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1057.5</v>
      </c>
      <c r="Q1555" t="str">
        <f t="shared" si="98"/>
        <v>photography</v>
      </c>
      <c r="R1555" s="3" t="str">
        <f t="shared" si="99"/>
        <v>nature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tr">
        <f t="shared" si="98"/>
        <v>photography</v>
      </c>
      <c r="R1556" s="3" t="str">
        <f t="shared" si="99"/>
        <v>nature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tr">
        <f t="shared" si="98"/>
        <v>photography</v>
      </c>
      <c r="R1557" s="3" t="str">
        <f t="shared" si="99"/>
        <v>nature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338.5</v>
      </c>
      <c r="Q1558" t="str">
        <f t="shared" si="98"/>
        <v>photography</v>
      </c>
      <c r="R1558" s="3" t="str">
        <f t="shared" si="99"/>
        <v>nature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388.5</v>
      </c>
      <c r="Q1559" t="str">
        <f t="shared" si="98"/>
        <v>photography</v>
      </c>
      <c r="R1559" s="3" t="str">
        <f t="shared" si="99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67.5</v>
      </c>
      <c r="Q1560" t="str">
        <f t="shared" si="98"/>
        <v>photography</v>
      </c>
      <c r="R1560" s="3" t="str">
        <f t="shared" si="99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42.5</v>
      </c>
      <c r="Q1561" t="str">
        <f t="shared" si="98"/>
        <v>photography</v>
      </c>
      <c r="R1561" s="3" t="str">
        <f t="shared" si="99"/>
        <v>nature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72</v>
      </c>
      <c r="Q1562" t="str">
        <f t="shared" si="98"/>
        <v>photography</v>
      </c>
      <c r="R1562" s="3" t="str">
        <f t="shared" si="99"/>
        <v>nature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80.5</v>
      </c>
      <c r="Q1563" t="str">
        <f t="shared" si="98"/>
        <v>publishing</v>
      </c>
      <c r="R1563" s="3" t="str">
        <f t="shared" si="99"/>
        <v>art books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33.5</v>
      </c>
      <c r="Q1564" t="str">
        <f t="shared" si="98"/>
        <v>publishing</v>
      </c>
      <c r="R1564" s="3" t="str">
        <f t="shared" si="99"/>
        <v>art books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s="3" t="str">
        <f t="shared" si="99"/>
        <v>art books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47.5</v>
      </c>
      <c r="Q1566" t="str">
        <f t="shared" si="98"/>
        <v>publishing</v>
      </c>
      <c r="R1566" s="3" t="str">
        <f t="shared" si="99"/>
        <v>art books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55</v>
      </c>
      <c r="Q1567" t="str">
        <f t="shared" si="98"/>
        <v>publishing</v>
      </c>
      <c r="R1567" s="3" t="str">
        <f t="shared" si="99"/>
        <v>art books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3237.5</v>
      </c>
      <c r="Q1568" t="str">
        <f t="shared" si="98"/>
        <v>publishing</v>
      </c>
      <c r="R1568" s="3" t="str">
        <f t="shared" si="99"/>
        <v>art books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3362.5</v>
      </c>
      <c r="Q1569" t="str">
        <f t="shared" si="98"/>
        <v>publishing</v>
      </c>
      <c r="R1569" s="3" t="str">
        <f t="shared" si="99"/>
        <v>art books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1880</v>
      </c>
      <c r="Q1570" t="str">
        <f t="shared" si="98"/>
        <v>publishing</v>
      </c>
      <c r="R1570" s="3" t="str">
        <f t="shared" si="99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1705</v>
      </c>
      <c r="Q1571" t="str">
        <f t="shared" si="98"/>
        <v>publishing</v>
      </c>
      <c r="R1571" s="3" t="str">
        <f t="shared" si="99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1242</v>
      </c>
      <c r="Q1572" t="str">
        <f t="shared" si="98"/>
        <v>publishing</v>
      </c>
      <c r="R1572" s="3" t="str">
        <f t="shared" si="99"/>
        <v>art books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1282</v>
      </c>
      <c r="Q1573" t="str">
        <f t="shared" si="98"/>
        <v>publishing</v>
      </c>
      <c r="R1573" s="3" t="str">
        <f t="shared" si="99"/>
        <v>art books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102.5</v>
      </c>
      <c r="Q1574" t="str">
        <f t="shared" si="98"/>
        <v>publishing</v>
      </c>
      <c r="R1574" s="3" t="str">
        <f t="shared" si="99"/>
        <v>art books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174</v>
      </c>
      <c r="Q1575" t="str">
        <f t="shared" si="98"/>
        <v>publishing</v>
      </c>
      <c r="R1575" s="3" t="str">
        <f t="shared" si="99"/>
        <v>art books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364.5</v>
      </c>
      <c r="Q1576" t="str">
        <f t="shared" si="98"/>
        <v>publishing</v>
      </c>
      <c r="R1576" s="3" t="str">
        <f t="shared" si="99"/>
        <v>art books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1398.5</v>
      </c>
      <c r="Q1577" t="str">
        <f t="shared" si="98"/>
        <v>publishing</v>
      </c>
      <c r="R1577" s="3" t="str">
        <f t="shared" si="99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1470.5</v>
      </c>
      <c r="Q1578" t="str">
        <f t="shared" si="98"/>
        <v>publishing</v>
      </c>
      <c r="R1578" s="3" t="str">
        <f t="shared" si="99"/>
        <v>art books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352.5</v>
      </c>
      <c r="Q1579" t="str">
        <f t="shared" si="98"/>
        <v>publishing</v>
      </c>
      <c r="R1579" s="3" t="str">
        <f t="shared" si="99"/>
        <v>art books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130</v>
      </c>
      <c r="Q1580" t="str">
        <f t="shared" si="98"/>
        <v>publishing</v>
      </c>
      <c r="R1580" s="3" t="str">
        <f t="shared" si="99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116.5</v>
      </c>
      <c r="Q1581" t="str">
        <f t="shared" si="98"/>
        <v>publishing</v>
      </c>
      <c r="R1581" s="3" t="str">
        <f t="shared" si="99"/>
        <v>art books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14</v>
      </c>
      <c r="Q1582" t="str">
        <f t="shared" si="98"/>
        <v>publishing</v>
      </c>
      <c r="R1582" s="3" t="str">
        <f t="shared" si="99"/>
        <v>art books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2.5</v>
      </c>
      <c r="Q1583" t="str">
        <f t="shared" si="98"/>
        <v>photography</v>
      </c>
      <c r="R1583" s="3" t="str">
        <f t="shared" si="99"/>
        <v>places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49</v>
      </c>
      <c r="Q1584" t="str">
        <f t="shared" si="98"/>
        <v>photography</v>
      </c>
      <c r="R1584" s="3" t="str">
        <f t="shared" si="99"/>
        <v>places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54</v>
      </c>
      <c r="Q1585" t="str">
        <f t="shared" si="98"/>
        <v>photography</v>
      </c>
      <c r="R1585" s="3" t="str">
        <f t="shared" si="99"/>
        <v>places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7.5</v>
      </c>
      <c r="Q1586" t="str">
        <f t="shared" si="98"/>
        <v>photography</v>
      </c>
      <c r="R1586" s="3" t="str">
        <f t="shared" si="99"/>
        <v>places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790</v>
      </c>
      <c r="Q1587" t="str">
        <f t="shared" si="98"/>
        <v>photography</v>
      </c>
      <c r="R1587" s="3" t="str">
        <f t="shared" si="99"/>
        <v>places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790</v>
      </c>
      <c r="Q1588" t="str">
        <f t="shared" si="98"/>
        <v>photography</v>
      </c>
      <c r="R1588" s="3" t="str">
        <f t="shared" si="99"/>
        <v>places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0.5</v>
      </c>
      <c r="Q1589" t="str">
        <f t="shared" si="98"/>
        <v>photography</v>
      </c>
      <c r="R1589" s="3" t="str">
        <f t="shared" si="99"/>
        <v>places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0.5</v>
      </c>
      <c r="Q1590" t="str">
        <f t="shared" si="98"/>
        <v>photography</v>
      </c>
      <c r="R1590" s="3" t="str">
        <f t="shared" si="99"/>
        <v>places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tr">
        <f t="shared" si="98"/>
        <v>photography</v>
      </c>
      <c r="R1591" s="3" t="str">
        <f t="shared" si="99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s="3" t="str">
        <f t="shared" si="99"/>
        <v>places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2556</v>
      </c>
      <c r="Q1593" t="str">
        <f t="shared" si="98"/>
        <v>photography</v>
      </c>
      <c r="R1593" s="3" t="str">
        <f t="shared" si="99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2046</v>
      </c>
      <c r="Q1594" t="str">
        <f t="shared" si="98"/>
        <v>photography</v>
      </c>
      <c r="R1594" s="3" t="str">
        <f t="shared" si="99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1.5</v>
      </c>
      <c r="Q1595" t="str">
        <f t="shared" si="98"/>
        <v>photography</v>
      </c>
      <c r="R1595" s="3" t="str">
        <f t="shared" si="99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104</v>
      </c>
      <c r="Q1596" t="str">
        <f t="shared" si="98"/>
        <v>photography</v>
      </c>
      <c r="R1596" s="3" t="str">
        <f t="shared" si="99"/>
        <v>places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242.5</v>
      </c>
      <c r="Q1597" t="str">
        <f t="shared" si="98"/>
        <v>photography</v>
      </c>
      <c r="R1597" s="3" t="str">
        <f t="shared" si="99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177.5</v>
      </c>
      <c r="Q1598" t="str">
        <f t="shared" si="98"/>
        <v>photography</v>
      </c>
      <c r="R1598" s="3" t="str">
        <f t="shared" si="99"/>
        <v>places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37.5</v>
      </c>
      <c r="Q1599" t="str">
        <f t="shared" si="98"/>
        <v>photography</v>
      </c>
      <c r="R1599" s="3" t="str">
        <f t="shared" si="99"/>
        <v>places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0.5</v>
      </c>
      <c r="Q1600" t="str">
        <f t="shared" si="98"/>
        <v>photography</v>
      </c>
      <c r="R1600" s="3" t="str">
        <f t="shared" si="99"/>
        <v>places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0.5</v>
      </c>
      <c r="Q1601" t="str">
        <f t="shared" si="98"/>
        <v>photography</v>
      </c>
      <c r="R1601" s="3" t="str">
        <f t="shared" si="99"/>
        <v>places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183.5</v>
      </c>
      <c r="Q1602" t="str">
        <f t="shared" si="98"/>
        <v>photography</v>
      </c>
      <c r="R1602" s="3" t="str">
        <f t="shared" si="99"/>
        <v>places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AVERAGE(E1602:E1603)</f>
        <v>1536.615</v>
      </c>
      <c r="Q1603" t="str">
        <f t="shared" ref="Q1603:Q1666" si="102">LEFT(N1603,FIND("/",N1603)-1)</f>
        <v>music</v>
      </c>
      <c r="R1603" s="3" t="str">
        <f t="shared" ref="R1603:R1666" si="103">RIGHT(N1603,LEN(N1603)-FIND("/",N1603))</f>
        <v>rock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2104.3649999999998</v>
      </c>
      <c r="Q1604" t="str">
        <f t="shared" si="102"/>
        <v>music</v>
      </c>
      <c r="R1604" s="3" t="str">
        <f t="shared" si="103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1751.58</v>
      </c>
      <c r="Q1605" t="str">
        <f t="shared" si="102"/>
        <v>music</v>
      </c>
      <c r="R1605" s="3" t="str">
        <f t="shared" si="103"/>
        <v>rock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2709.83</v>
      </c>
      <c r="Q1606" t="str">
        <f t="shared" si="102"/>
        <v>music</v>
      </c>
      <c r="R1606" s="3" t="str">
        <f t="shared" si="103"/>
        <v>rock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4730.3</v>
      </c>
      <c r="Q1607" t="str">
        <f t="shared" si="102"/>
        <v>music</v>
      </c>
      <c r="R1607" s="3" t="str">
        <f t="shared" si="103"/>
        <v>rock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7060.9650000000001</v>
      </c>
      <c r="Q1608" t="str">
        <f t="shared" si="102"/>
        <v>music</v>
      </c>
      <c r="R1608" s="3" t="str">
        <f t="shared" si="103"/>
        <v>rock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11295.665000000001</v>
      </c>
      <c r="Q1609" t="str">
        <f t="shared" si="102"/>
        <v>music</v>
      </c>
      <c r="R1609" s="3" t="str">
        <f t="shared" si="103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7863</v>
      </c>
      <c r="Q1610" t="str">
        <f t="shared" si="102"/>
        <v>music</v>
      </c>
      <c r="R1610" s="3" t="str">
        <f t="shared" si="103"/>
        <v>rock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1495</v>
      </c>
      <c r="Q1611" t="str">
        <f t="shared" si="102"/>
        <v>music</v>
      </c>
      <c r="R1611" s="3" t="str">
        <f t="shared" si="103"/>
        <v>rock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3606</v>
      </c>
      <c r="Q1612" t="str">
        <f t="shared" si="102"/>
        <v>music</v>
      </c>
      <c r="R1612" s="3" t="str">
        <f t="shared" si="103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3219</v>
      </c>
      <c r="Q1613" t="str">
        <f t="shared" si="102"/>
        <v>music</v>
      </c>
      <c r="R1613" s="3" t="str">
        <f t="shared" si="103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775.5</v>
      </c>
      <c r="Q1614" t="str">
        <f t="shared" si="102"/>
        <v>music</v>
      </c>
      <c r="R1614" s="3" t="str">
        <f t="shared" si="103"/>
        <v>rock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782.5</v>
      </c>
      <c r="Q1615" t="str">
        <f t="shared" si="102"/>
        <v>music</v>
      </c>
      <c r="R1615" s="3" t="str">
        <f t="shared" si="103"/>
        <v>rock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3075</v>
      </c>
      <c r="Q1616" t="str">
        <f t="shared" si="102"/>
        <v>music</v>
      </c>
      <c r="R1616" s="3" t="str">
        <f t="shared" si="103"/>
        <v>rock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7132.5</v>
      </c>
      <c r="Q1617" t="str">
        <f t="shared" si="102"/>
        <v>music</v>
      </c>
      <c r="R1617" s="3" t="str">
        <f t="shared" si="103"/>
        <v>rock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9775</v>
      </c>
      <c r="Q1618" t="str">
        <f t="shared" si="102"/>
        <v>music</v>
      </c>
      <c r="R1618" s="3" t="str">
        <f t="shared" si="103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10315</v>
      </c>
      <c r="Q1619" t="str">
        <f t="shared" si="102"/>
        <v>music</v>
      </c>
      <c r="R1619" s="3" t="str">
        <f t="shared" si="103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5893</v>
      </c>
      <c r="Q1620" t="str">
        <f t="shared" si="102"/>
        <v>music</v>
      </c>
      <c r="R1620" s="3" t="str">
        <f t="shared" si="103"/>
        <v>rock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1788</v>
      </c>
      <c r="Q1621" t="str">
        <f t="shared" si="102"/>
        <v>music</v>
      </c>
      <c r="R1621" s="3" t="str">
        <f t="shared" si="103"/>
        <v>rock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1565</v>
      </c>
      <c r="Q1622" t="str">
        <f t="shared" si="102"/>
        <v>music</v>
      </c>
      <c r="R1622" s="3" t="str">
        <f t="shared" si="103"/>
        <v>rock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3595</v>
      </c>
      <c r="Q1623" t="str">
        <f t="shared" si="102"/>
        <v>music</v>
      </c>
      <c r="R1623" s="3" t="str">
        <f t="shared" si="103"/>
        <v>rock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6539.5</v>
      </c>
      <c r="Q1624" t="str">
        <f t="shared" si="102"/>
        <v>music</v>
      </c>
      <c r="R1624" s="3" t="str">
        <f t="shared" si="103"/>
        <v>rock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3888.5</v>
      </c>
      <c r="Q1625" t="str">
        <f t="shared" si="102"/>
        <v>music</v>
      </c>
      <c r="R1625" s="3" t="str">
        <f t="shared" si="103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969</v>
      </c>
      <c r="Q1626" t="str">
        <f t="shared" si="102"/>
        <v>music</v>
      </c>
      <c r="R1626" s="3" t="str">
        <f t="shared" si="103"/>
        <v>rock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6415</v>
      </c>
      <c r="Q1627" t="str">
        <f t="shared" si="102"/>
        <v>music</v>
      </c>
      <c r="R1627" s="3" t="str">
        <f t="shared" si="103"/>
        <v>rock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9872.5</v>
      </c>
      <c r="Q1628" t="str">
        <f t="shared" si="102"/>
        <v>music</v>
      </c>
      <c r="R1628" s="3" t="str">
        <f t="shared" si="103"/>
        <v>rock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5217.5</v>
      </c>
      <c r="Q1629" t="str">
        <f t="shared" si="102"/>
        <v>music</v>
      </c>
      <c r="R1629" s="3" t="str">
        <f t="shared" si="103"/>
        <v>rock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3188.5</v>
      </c>
      <c r="Q1630" t="str">
        <f t="shared" si="102"/>
        <v>music</v>
      </c>
      <c r="R1630" s="3" t="str">
        <f t="shared" si="103"/>
        <v>rock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5128.5</v>
      </c>
      <c r="Q1631" t="str">
        <f t="shared" si="102"/>
        <v>music</v>
      </c>
      <c r="R1631" s="3" t="str">
        <f t="shared" si="103"/>
        <v>rock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8415</v>
      </c>
      <c r="Q1632" t="str">
        <f t="shared" si="102"/>
        <v>music</v>
      </c>
      <c r="R1632" s="3" t="str">
        <f t="shared" si="103"/>
        <v>rock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13100.5</v>
      </c>
      <c r="Q1633" t="str">
        <f t="shared" si="102"/>
        <v>music</v>
      </c>
      <c r="R1633" s="3" t="str">
        <f t="shared" si="103"/>
        <v>rock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9828</v>
      </c>
      <c r="Q1634" t="str">
        <f t="shared" si="102"/>
        <v>music</v>
      </c>
      <c r="R1634" s="3" t="str">
        <f t="shared" si="103"/>
        <v>rock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7032.5</v>
      </c>
      <c r="Q1635" t="str">
        <f t="shared" si="102"/>
        <v>music</v>
      </c>
      <c r="R1635" s="3" t="str">
        <f t="shared" si="103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6005</v>
      </c>
      <c r="Q1636" t="str">
        <f t="shared" si="102"/>
        <v>music</v>
      </c>
      <c r="R1636" s="3" t="str">
        <f t="shared" si="103"/>
        <v>rock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2258</v>
      </c>
      <c r="Q1637" t="str">
        <f t="shared" si="102"/>
        <v>music</v>
      </c>
      <c r="R1637" s="3" t="str">
        <f t="shared" si="103"/>
        <v>rock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3583</v>
      </c>
      <c r="Q1638" t="str">
        <f t="shared" si="102"/>
        <v>music</v>
      </c>
      <c r="R1638" s="3" t="str">
        <f t="shared" si="103"/>
        <v>rock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2589.5</v>
      </c>
      <c r="Q1639" t="str">
        <f t="shared" si="102"/>
        <v>music</v>
      </c>
      <c r="R1639" s="3" t="str">
        <f t="shared" si="103"/>
        <v>rock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784.5</v>
      </c>
      <c r="Q1640" t="str">
        <f t="shared" si="102"/>
        <v>music</v>
      </c>
      <c r="R1640" s="3" t="str">
        <f t="shared" si="103"/>
        <v>rock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1425</v>
      </c>
      <c r="Q1641" t="str">
        <f t="shared" si="102"/>
        <v>music</v>
      </c>
      <c r="R1641" s="3" t="str">
        <f t="shared" si="103"/>
        <v>rock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1239.72</v>
      </c>
      <c r="Q1642" t="str">
        <f t="shared" si="102"/>
        <v>music</v>
      </c>
      <c r="R1642" s="3" t="str">
        <f t="shared" si="103"/>
        <v>rock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1607.22</v>
      </c>
      <c r="Q1643" t="str">
        <f t="shared" si="102"/>
        <v>music</v>
      </c>
      <c r="R1643" s="3" t="str">
        <f t="shared" si="103"/>
        <v>pop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1867.5</v>
      </c>
      <c r="Q1644" t="str">
        <f t="shared" si="102"/>
        <v>music</v>
      </c>
      <c r="R1644" s="3" t="str">
        <f t="shared" si="103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3717.5</v>
      </c>
      <c r="Q1645" t="str">
        <f t="shared" si="102"/>
        <v>music</v>
      </c>
      <c r="R1645" s="3" t="str">
        <f t="shared" si="103"/>
        <v>pop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8592.5</v>
      </c>
      <c r="Q1646" t="str">
        <f t="shared" si="102"/>
        <v>music</v>
      </c>
      <c r="R1646" s="3" t="str">
        <f t="shared" si="103"/>
        <v>pop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8245</v>
      </c>
      <c r="Q1647" t="str">
        <f t="shared" si="102"/>
        <v>music</v>
      </c>
      <c r="R1647" s="3" t="str">
        <f t="shared" si="103"/>
        <v>pop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3872</v>
      </c>
      <c r="Q1648" t="str">
        <f t="shared" si="102"/>
        <v>music</v>
      </c>
      <c r="R1648" s="3" t="str">
        <f t="shared" si="103"/>
        <v>pop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3720</v>
      </c>
      <c r="Q1649" t="str">
        <f t="shared" si="102"/>
        <v>music</v>
      </c>
      <c r="R1649" s="3" t="str">
        <f t="shared" si="103"/>
        <v>pop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4058.5</v>
      </c>
      <c r="Q1650" t="str">
        <f t="shared" si="102"/>
        <v>music</v>
      </c>
      <c r="R1650" s="3" t="str">
        <f t="shared" si="103"/>
        <v>pop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3351.665</v>
      </c>
      <c r="Q1651" t="str">
        <f t="shared" si="102"/>
        <v>music</v>
      </c>
      <c r="R1651" s="3" t="str">
        <f t="shared" si="103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3326.665</v>
      </c>
      <c r="Q1652" t="str">
        <f t="shared" si="102"/>
        <v>music</v>
      </c>
      <c r="R1652" s="3" t="str">
        <f t="shared" si="103"/>
        <v>pop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2423</v>
      </c>
      <c r="Q1653" t="str">
        <f t="shared" si="102"/>
        <v>music</v>
      </c>
      <c r="R1653" s="3" t="str">
        <f t="shared" si="103"/>
        <v>pop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3272.5</v>
      </c>
      <c r="Q1654" t="str">
        <f t="shared" si="102"/>
        <v>music</v>
      </c>
      <c r="R1654" s="3" t="str">
        <f t="shared" si="103"/>
        <v>pop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6620.76</v>
      </c>
      <c r="Q1655" t="str">
        <f t="shared" si="102"/>
        <v>music</v>
      </c>
      <c r="R1655" s="3" t="str">
        <f t="shared" si="103"/>
        <v>pop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5015.26</v>
      </c>
      <c r="Q1656" t="str">
        <f t="shared" si="102"/>
        <v>music</v>
      </c>
      <c r="R1656" s="3" t="str">
        <f t="shared" si="103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1731</v>
      </c>
      <c r="Q1657" t="str">
        <f t="shared" si="102"/>
        <v>music</v>
      </c>
      <c r="R1657" s="3" t="str">
        <f t="shared" si="103"/>
        <v>pop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4834.0599999999995</v>
      </c>
      <c r="Q1658" t="str">
        <f t="shared" si="102"/>
        <v>music</v>
      </c>
      <c r="R1658" s="3" t="str">
        <f t="shared" si="103"/>
        <v>pop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16879.285</v>
      </c>
      <c r="Q1659" t="str">
        <f t="shared" si="102"/>
        <v>music</v>
      </c>
      <c r="R1659" s="3" t="str">
        <f t="shared" si="103"/>
        <v>pop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17083.724999999999</v>
      </c>
      <c r="Q1660" t="str">
        <f t="shared" si="102"/>
        <v>music</v>
      </c>
      <c r="R1660" s="3" t="str">
        <f t="shared" si="103"/>
        <v>pop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4249</v>
      </c>
      <c r="Q1661" t="str">
        <f t="shared" si="102"/>
        <v>music</v>
      </c>
      <c r="R1661" s="3" t="str">
        <f t="shared" si="103"/>
        <v>pop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783.5</v>
      </c>
      <c r="Q1662" t="str">
        <f t="shared" si="102"/>
        <v>music</v>
      </c>
      <c r="R1662" s="3" t="str">
        <f t="shared" si="103"/>
        <v>pop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4550.5</v>
      </c>
      <c r="Q1663" t="str">
        <f t="shared" si="102"/>
        <v>music</v>
      </c>
      <c r="R1663" s="3" t="str">
        <f t="shared" si="103"/>
        <v>pop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8154.5</v>
      </c>
      <c r="Q1664" t="str">
        <f t="shared" si="102"/>
        <v>music</v>
      </c>
      <c r="R1664" s="3" t="str">
        <f t="shared" si="103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4645.5</v>
      </c>
      <c r="Q1665" t="str">
        <f t="shared" si="102"/>
        <v>music</v>
      </c>
      <c r="R1665" s="3" t="str">
        <f t="shared" si="103"/>
        <v>pop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2070.1099999999997</v>
      </c>
      <c r="Q1666" t="str">
        <f t="shared" si="102"/>
        <v>music</v>
      </c>
      <c r="R1666" s="3" t="str">
        <f t="shared" si="103"/>
        <v>pop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AVERAGE(E1666:E1667)</f>
        <v>3620.6099999999997</v>
      </c>
      <c r="Q1667" t="str">
        <f t="shared" ref="Q1667:Q1730" si="106">LEFT(N1667,FIND("/",N1667)-1)</f>
        <v>music</v>
      </c>
      <c r="R1667" s="3" t="str">
        <f t="shared" ref="R1667:R1730" si="107">RIGHT(N1667,LEN(N1667)-FIND("/",N1667))</f>
        <v>pop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4101.5</v>
      </c>
      <c r="Q1668" t="str">
        <f t="shared" si="106"/>
        <v>music</v>
      </c>
      <c r="R1668" s="3" t="str">
        <f t="shared" si="107"/>
        <v>pop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4167.5</v>
      </c>
      <c r="Q1669" t="str">
        <f t="shared" si="106"/>
        <v>music</v>
      </c>
      <c r="R1669" s="3" t="str">
        <f t="shared" si="107"/>
        <v>pop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6262</v>
      </c>
      <c r="Q1670" t="str">
        <f t="shared" si="106"/>
        <v>music</v>
      </c>
      <c r="R1670" s="3" t="str">
        <f t="shared" si="107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5503</v>
      </c>
      <c r="Q1671" t="str">
        <f t="shared" si="106"/>
        <v>music</v>
      </c>
      <c r="R1671" s="3" t="str">
        <f t="shared" si="107"/>
        <v>pop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1910.5</v>
      </c>
      <c r="Q1672" t="str">
        <f t="shared" si="106"/>
        <v>music</v>
      </c>
      <c r="R1672" s="3" t="str">
        <f t="shared" si="107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1519.7350000000001</v>
      </c>
      <c r="Q1673" t="str">
        <f t="shared" si="106"/>
        <v>music</v>
      </c>
      <c r="R1673" s="3" t="str">
        <f t="shared" si="107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1966.7350000000001</v>
      </c>
      <c r="Q1674" t="str">
        <f t="shared" si="106"/>
        <v>music</v>
      </c>
      <c r="R1674" s="3" t="str">
        <f t="shared" si="107"/>
        <v>pop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2305</v>
      </c>
      <c r="Q1675" t="str">
        <f t="shared" si="106"/>
        <v>music</v>
      </c>
      <c r="R1675" s="3" t="str">
        <f t="shared" si="107"/>
        <v>pop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6387.5</v>
      </c>
      <c r="Q1676" t="str">
        <f t="shared" si="106"/>
        <v>music</v>
      </c>
      <c r="R1676" s="3" t="str">
        <f t="shared" si="107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5729.58</v>
      </c>
      <c r="Q1677" t="str">
        <f t="shared" si="106"/>
        <v>music</v>
      </c>
      <c r="R1677" s="3" t="str">
        <f t="shared" si="107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2417.08</v>
      </c>
      <c r="Q1678" t="str">
        <f t="shared" si="106"/>
        <v>music</v>
      </c>
      <c r="R1678" s="3" t="str">
        <f t="shared" si="107"/>
        <v>pop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5080</v>
      </c>
      <c r="Q1679" t="str">
        <f t="shared" si="106"/>
        <v>music</v>
      </c>
      <c r="R1679" s="3" t="str">
        <f t="shared" si="107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4238</v>
      </c>
      <c r="Q1680" t="str">
        <f t="shared" si="106"/>
        <v>music</v>
      </c>
      <c r="R1680" s="3" t="str">
        <f t="shared" si="107"/>
        <v>pop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2638</v>
      </c>
      <c r="Q1681" t="str">
        <f t="shared" si="106"/>
        <v>music</v>
      </c>
      <c r="R1681" s="3" t="str">
        <f t="shared" si="107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2337.5</v>
      </c>
      <c r="Q1682" t="str">
        <f t="shared" si="106"/>
        <v>music</v>
      </c>
      <c r="R1682" s="3" t="str">
        <f t="shared" si="107"/>
        <v>pop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33549.69</v>
      </c>
      <c r="Q1683" t="str">
        <f t="shared" si="106"/>
        <v>music</v>
      </c>
      <c r="R1683" s="3" t="str">
        <f t="shared" si="107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32962.19</v>
      </c>
      <c r="Q1684" t="str">
        <f t="shared" si="106"/>
        <v>music</v>
      </c>
      <c r="R1684" s="3" t="str">
        <f t="shared" si="107"/>
        <v>faith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380</v>
      </c>
      <c r="Q1685" t="str">
        <f t="shared" si="106"/>
        <v>music</v>
      </c>
      <c r="R1685" s="3" t="str">
        <f t="shared" si="107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4745</v>
      </c>
      <c r="Q1686" t="str">
        <f t="shared" si="106"/>
        <v>music</v>
      </c>
      <c r="R1686" s="3" t="str">
        <f t="shared" si="107"/>
        <v>faith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4545</v>
      </c>
      <c r="Q1687" t="str">
        <f t="shared" si="106"/>
        <v>music</v>
      </c>
      <c r="R1687" s="3" t="str">
        <f t="shared" si="107"/>
        <v>faith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189</v>
      </c>
      <c r="Q1688" t="str">
        <f t="shared" si="106"/>
        <v>music</v>
      </c>
      <c r="R1688" s="3" t="str">
        <f t="shared" si="107"/>
        <v>faith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1571.5</v>
      </c>
      <c r="Q1689" t="str">
        <f t="shared" si="106"/>
        <v>music</v>
      </c>
      <c r="R1689" s="3" t="str">
        <f t="shared" si="107"/>
        <v>faith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2448.5</v>
      </c>
      <c r="Q1690" t="str">
        <f t="shared" si="106"/>
        <v>music</v>
      </c>
      <c r="R1690" s="3" t="str">
        <f t="shared" si="107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2086</v>
      </c>
      <c r="Q1691" t="str">
        <f t="shared" si="106"/>
        <v>music</v>
      </c>
      <c r="R1691" s="3" t="str">
        <f t="shared" si="107"/>
        <v>faith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1517.5</v>
      </c>
      <c r="Q1692" t="str">
        <f t="shared" si="106"/>
        <v>music</v>
      </c>
      <c r="R1692" s="3" t="str">
        <f t="shared" si="107"/>
        <v>faith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5338.5</v>
      </c>
      <c r="Q1693" t="str">
        <f t="shared" si="106"/>
        <v>music</v>
      </c>
      <c r="R1693" s="3" t="str">
        <f t="shared" si="107"/>
        <v>faith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6216</v>
      </c>
      <c r="Q1694" t="str">
        <f t="shared" si="106"/>
        <v>music</v>
      </c>
      <c r="R1694" s="3" t="str">
        <f t="shared" si="107"/>
        <v>faith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1335</v>
      </c>
      <c r="Q1695" t="str">
        <f t="shared" si="106"/>
        <v>music</v>
      </c>
      <c r="R1695" s="3" t="str">
        <f t="shared" si="107"/>
        <v>faith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142.5</v>
      </c>
      <c r="Q1696" t="str">
        <f t="shared" si="106"/>
        <v>music</v>
      </c>
      <c r="R1696" s="3" t="str">
        <f t="shared" si="107"/>
        <v>faith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705</v>
      </c>
      <c r="Q1697" t="str">
        <f t="shared" si="106"/>
        <v>music</v>
      </c>
      <c r="R1697" s="3" t="str">
        <f t="shared" si="107"/>
        <v>faith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702.5</v>
      </c>
      <c r="Q1698" t="str">
        <f t="shared" si="106"/>
        <v>music</v>
      </c>
      <c r="R1698" s="3" t="str">
        <f t="shared" si="107"/>
        <v>faith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1263</v>
      </c>
      <c r="Q1699" t="str">
        <f t="shared" si="106"/>
        <v>music</v>
      </c>
      <c r="R1699" s="3" t="str">
        <f t="shared" si="107"/>
        <v>faith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1263</v>
      </c>
      <c r="Q1700" t="str">
        <f t="shared" si="106"/>
        <v>music</v>
      </c>
      <c r="R1700" s="3" t="str">
        <f t="shared" si="107"/>
        <v>faith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108</v>
      </c>
      <c r="Q1701" t="str">
        <f t="shared" si="106"/>
        <v>music</v>
      </c>
      <c r="R1701" s="3" t="str">
        <f t="shared" si="107"/>
        <v>faith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2714</v>
      </c>
      <c r="Q1702" t="str">
        <f t="shared" si="106"/>
        <v>music</v>
      </c>
      <c r="R1702" s="3" t="str">
        <f t="shared" si="107"/>
        <v>faith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2611</v>
      </c>
      <c r="Q1703" t="str">
        <f t="shared" si="106"/>
        <v>music</v>
      </c>
      <c r="R1703" s="3" t="str">
        <f t="shared" si="107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5.5</v>
      </c>
      <c r="Q1704" t="str">
        <f t="shared" si="106"/>
        <v>music</v>
      </c>
      <c r="R1704" s="3" t="str">
        <f t="shared" si="107"/>
        <v>faith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26</v>
      </c>
      <c r="Q1705" t="str">
        <f t="shared" si="106"/>
        <v>music</v>
      </c>
      <c r="R1705" s="3" t="str">
        <f t="shared" si="107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676.5</v>
      </c>
      <c r="Q1706" t="str">
        <f t="shared" si="106"/>
        <v>music</v>
      </c>
      <c r="R1706" s="3" t="str">
        <f t="shared" si="107"/>
        <v>faith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651</v>
      </c>
      <c r="Q1707" t="str">
        <f t="shared" si="106"/>
        <v>music</v>
      </c>
      <c r="R1707" s="3" t="str">
        <f t="shared" si="107"/>
        <v>faith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tr">
        <f t="shared" si="106"/>
        <v>music</v>
      </c>
      <c r="R1708" s="3" t="str">
        <f t="shared" si="107"/>
        <v>faith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243.5</v>
      </c>
      <c r="Q1709" t="str">
        <f t="shared" si="106"/>
        <v>music</v>
      </c>
      <c r="R1709" s="3" t="str">
        <f t="shared" si="107"/>
        <v>faith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243.5</v>
      </c>
      <c r="Q1710" t="str">
        <f t="shared" si="106"/>
        <v>music</v>
      </c>
      <c r="R1710" s="3" t="str">
        <f t="shared" si="107"/>
        <v>faith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42.5</v>
      </c>
      <c r="Q1711" t="str">
        <f t="shared" si="106"/>
        <v>music</v>
      </c>
      <c r="R1711" s="3" t="str">
        <f t="shared" si="107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59.5</v>
      </c>
      <c r="Q1712" t="str">
        <f t="shared" si="106"/>
        <v>music</v>
      </c>
      <c r="R1712" s="3" t="str">
        <f t="shared" si="107"/>
        <v>faith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542</v>
      </c>
      <c r="Q1713" t="str">
        <f t="shared" si="106"/>
        <v>music</v>
      </c>
      <c r="R1713" s="3" t="str">
        <f t="shared" si="107"/>
        <v>faith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525</v>
      </c>
      <c r="Q1714" t="str">
        <f t="shared" si="106"/>
        <v>music</v>
      </c>
      <c r="R1714" s="3" t="str">
        <f t="shared" si="107"/>
        <v>faith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25</v>
      </c>
      <c r="Q1715" t="str">
        <f t="shared" si="106"/>
        <v>music</v>
      </c>
      <c r="R1715" s="3" t="str">
        <f t="shared" si="107"/>
        <v>faith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1008.5</v>
      </c>
      <c r="Q1716" t="str">
        <f t="shared" si="106"/>
        <v>music</v>
      </c>
      <c r="R1716" s="3" t="str">
        <f t="shared" si="107"/>
        <v>faith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989</v>
      </c>
      <c r="Q1717" t="str">
        <f t="shared" si="106"/>
        <v>music</v>
      </c>
      <c r="R1717" s="3" t="str">
        <f t="shared" si="107"/>
        <v>faith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80.5</v>
      </c>
      <c r="Q1718" t="str">
        <f t="shared" si="106"/>
        <v>music</v>
      </c>
      <c r="R1718" s="3" t="str">
        <f t="shared" si="107"/>
        <v>faith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772.5</v>
      </c>
      <c r="Q1719" t="str">
        <f t="shared" si="106"/>
        <v>music</v>
      </c>
      <c r="R1719" s="3" t="str">
        <f t="shared" si="107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735</v>
      </c>
      <c r="Q1720" t="str">
        <f t="shared" si="106"/>
        <v>music</v>
      </c>
      <c r="R1720" s="3" t="str">
        <f t="shared" si="107"/>
        <v>faith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55</v>
      </c>
      <c r="Q1721" t="str">
        <f t="shared" si="106"/>
        <v>music</v>
      </c>
      <c r="R1721" s="3" t="str">
        <f t="shared" si="107"/>
        <v>faith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130</v>
      </c>
      <c r="Q1722" t="str">
        <f t="shared" si="106"/>
        <v>music</v>
      </c>
      <c r="R1722" s="3" t="str">
        <f t="shared" si="107"/>
        <v>faith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112.5</v>
      </c>
      <c r="Q1723" t="str">
        <f t="shared" si="106"/>
        <v>music</v>
      </c>
      <c r="R1723" s="3" t="str">
        <f t="shared" si="107"/>
        <v>faith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0.5</v>
      </c>
      <c r="Q1724" t="str">
        <f t="shared" si="106"/>
        <v>music</v>
      </c>
      <c r="R1724" s="3" t="str">
        <f t="shared" si="107"/>
        <v>faith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325.5</v>
      </c>
      <c r="Q1725" t="str">
        <f t="shared" si="106"/>
        <v>music</v>
      </c>
      <c r="R1725" s="3" t="str">
        <f t="shared" si="107"/>
        <v>faith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342.5</v>
      </c>
      <c r="Q1726" t="str">
        <f t="shared" si="106"/>
        <v>music</v>
      </c>
      <c r="R1726" s="3" t="str">
        <f t="shared" si="107"/>
        <v>faith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297.5</v>
      </c>
      <c r="Q1727" t="str">
        <f t="shared" si="106"/>
        <v>music</v>
      </c>
      <c r="R1727" s="3" t="str">
        <f t="shared" si="107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1378</v>
      </c>
      <c r="Q1728" t="str">
        <f t="shared" si="106"/>
        <v>music</v>
      </c>
      <c r="R1728" s="3" t="str">
        <f t="shared" si="107"/>
        <v>faith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1098.5</v>
      </c>
      <c r="Q1729" t="str">
        <f t="shared" si="106"/>
        <v>music</v>
      </c>
      <c r="R1729" s="3" t="str">
        <f t="shared" si="107"/>
        <v>faith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428</v>
      </c>
      <c r="Q1730" t="str">
        <f t="shared" si="106"/>
        <v>music</v>
      </c>
      <c r="R1730" s="3" t="str">
        <f t="shared" si="107"/>
        <v>faith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AVERAGE(E1730:E1731)</f>
        <v>427.5</v>
      </c>
      <c r="Q1731" t="str">
        <f t="shared" ref="Q1731:Q1794" si="110">LEFT(N1731,FIND("/",N1731)-1)</f>
        <v>music</v>
      </c>
      <c r="R1731" s="3" t="str">
        <f t="shared" ref="R1731:R1794" si="111">RIGHT(N1731,LEN(N1731)-FIND("/",N1731))</f>
        <v>faith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tr">
        <f t="shared" si="110"/>
        <v>music</v>
      </c>
      <c r="R1732" s="3" t="str">
        <f t="shared" si="111"/>
        <v>faith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tr">
        <f t="shared" si="110"/>
        <v>music</v>
      </c>
      <c r="R1733" s="3" t="str">
        <f t="shared" si="111"/>
        <v>faith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tr">
        <f t="shared" si="110"/>
        <v>music</v>
      </c>
      <c r="R1734" s="3" t="str">
        <f t="shared" si="111"/>
        <v>faith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tr">
        <f t="shared" si="110"/>
        <v>music</v>
      </c>
      <c r="R1735" s="3" t="str">
        <f t="shared" si="111"/>
        <v>faith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0.5</v>
      </c>
      <c r="Q1736" t="str">
        <f t="shared" si="110"/>
        <v>music</v>
      </c>
      <c r="R1736" s="3" t="str">
        <f t="shared" si="111"/>
        <v>faith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55.5</v>
      </c>
      <c r="Q1737" t="str">
        <f t="shared" si="110"/>
        <v>music</v>
      </c>
      <c r="R1737" s="3" t="str">
        <f t="shared" si="111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66</v>
      </c>
      <c r="Q1738" t="str">
        <f t="shared" si="110"/>
        <v>music</v>
      </c>
      <c r="R1738" s="3" t="str">
        <f t="shared" si="111"/>
        <v>faith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436</v>
      </c>
      <c r="Q1739" t="str">
        <f t="shared" si="110"/>
        <v>music</v>
      </c>
      <c r="R1739" s="3" t="str">
        <f t="shared" si="111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435</v>
      </c>
      <c r="Q1740" t="str">
        <f t="shared" si="110"/>
        <v>music</v>
      </c>
      <c r="R1740" s="3" t="str">
        <f t="shared" si="111"/>
        <v>faith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10.5</v>
      </c>
      <c r="Q1741" t="str">
        <f t="shared" si="110"/>
        <v>music</v>
      </c>
      <c r="R1741" s="3" t="str">
        <f t="shared" si="111"/>
        <v>faith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0.5</v>
      </c>
      <c r="Q1742" t="str">
        <f t="shared" si="110"/>
        <v>music</v>
      </c>
      <c r="R1742" s="3" t="str">
        <f t="shared" si="111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665</v>
      </c>
      <c r="Q1743" t="str">
        <f t="shared" si="110"/>
        <v>photography</v>
      </c>
      <c r="R1743" s="3" t="str">
        <f t="shared" si="111"/>
        <v>photobooks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1752.5</v>
      </c>
      <c r="Q1744" t="str">
        <f t="shared" si="110"/>
        <v>photography</v>
      </c>
      <c r="R1744" s="3" t="str">
        <f t="shared" si="111"/>
        <v>photobooks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4100</v>
      </c>
      <c r="Q1745" t="str">
        <f t="shared" si="110"/>
        <v>photography</v>
      </c>
      <c r="R1745" s="3" t="str">
        <f t="shared" si="111"/>
        <v>photobooks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6270</v>
      </c>
      <c r="Q1746" t="str">
        <f t="shared" si="110"/>
        <v>photography</v>
      </c>
      <c r="R1746" s="3" t="str">
        <f t="shared" si="111"/>
        <v>photobooks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7248</v>
      </c>
      <c r="Q1747" t="str">
        <f t="shared" si="110"/>
        <v>photography</v>
      </c>
      <c r="R1747" s="3" t="str">
        <f t="shared" si="111"/>
        <v>photobooks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15098</v>
      </c>
      <c r="Q1748" t="str">
        <f t="shared" si="110"/>
        <v>photography</v>
      </c>
      <c r="R1748" s="3" t="str">
        <f t="shared" si="111"/>
        <v>photobooks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15830.5</v>
      </c>
      <c r="Q1749" t="str">
        <f t="shared" si="110"/>
        <v>photography</v>
      </c>
      <c r="R1749" s="3" t="str">
        <f t="shared" si="111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37210</v>
      </c>
      <c r="Q1750" t="str">
        <f t="shared" si="110"/>
        <v>photography</v>
      </c>
      <c r="R1750" s="3" t="str">
        <f t="shared" si="111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38692.25</v>
      </c>
      <c r="Q1751" t="str">
        <f t="shared" si="110"/>
        <v>photography</v>
      </c>
      <c r="R1751" s="3" t="str">
        <f t="shared" si="111"/>
        <v>photobooks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11245.75</v>
      </c>
      <c r="Q1752" t="str">
        <f t="shared" si="110"/>
        <v>photography</v>
      </c>
      <c r="R1752" s="3" t="str">
        <f t="shared" si="111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10185.5</v>
      </c>
      <c r="Q1753" t="str">
        <f t="shared" si="110"/>
        <v>photography</v>
      </c>
      <c r="R1753" s="3" t="str">
        <f t="shared" si="111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6706</v>
      </c>
      <c r="Q1754" t="str">
        <f t="shared" si="110"/>
        <v>photography</v>
      </c>
      <c r="R1754" s="3" t="str">
        <f t="shared" si="111"/>
        <v>photobooks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9661</v>
      </c>
      <c r="Q1755" t="str">
        <f t="shared" si="110"/>
        <v>photography</v>
      </c>
      <c r="R1755" s="3" t="str">
        <f t="shared" si="111"/>
        <v>photobooks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12797.5</v>
      </c>
      <c r="Q1756" t="str">
        <f t="shared" si="110"/>
        <v>photography</v>
      </c>
      <c r="R1756" s="3" t="str">
        <f t="shared" si="111"/>
        <v>photobooks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4712.5</v>
      </c>
      <c r="Q1757" t="str">
        <f t="shared" si="110"/>
        <v>photography</v>
      </c>
      <c r="R1757" s="3" t="str">
        <f t="shared" si="111"/>
        <v>photobooks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2842.8</v>
      </c>
      <c r="Q1758" t="str">
        <f t="shared" si="110"/>
        <v>photography</v>
      </c>
      <c r="R1758" s="3" t="str">
        <f t="shared" si="111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5727.8</v>
      </c>
      <c r="Q1759" t="str">
        <f t="shared" si="110"/>
        <v>photography</v>
      </c>
      <c r="R1759" s="3" t="str">
        <f t="shared" si="111"/>
        <v>photobooks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3473.5</v>
      </c>
      <c r="Q1760" t="str">
        <f t="shared" si="110"/>
        <v>photography</v>
      </c>
      <c r="R1760" s="3" t="str">
        <f t="shared" si="111"/>
        <v>photobooks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3238.5</v>
      </c>
      <c r="Q1761" t="str">
        <f t="shared" si="110"/>
        <v>photography</v>
      </c>
      <c r="R1761" s="3" t="str">
        <f t="shared" si="111"/>
        <v>photobooks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6801</v>
      </c>
      <c r="Q1762" t="str">
        <f t="shared" si="110"/>
        <v>photography</v>
      </c>
      <c r="R1762" s="3" t="str">
        <f t="shared" si="111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4213.5</v>
      </c>
      <c r="Q1763" t="str">
        <f t="shared" si="110"/>
        <v>photography</v>
      </c>
      <c r="R1763" s="3" t="str">
        <f t="shared" si="111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520</v>
      </c>
      <c r="Q1764" t="str">
        <f t="shared" si="110"/>
        <v>photography</v>
      </c>
      <c r="R1764" s="3" t="str">
        <f t="shared" si="111"/>
        <v>photobooks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6557</v>
      </c>
      <c r="Q1765" t="str">
        <f t="shared" si="110"/>
        <v>photography</v>
      </c>
      <c r="R1765" s="3" t="str">
        <f t="shared" si="111"/>
        <v>photobooks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7192.5</v>
      </c>
      <c r="Q1766" t="str">
        <f t="shared" si="110"/>
        <v>photography</v>
      </c>
      <c r="R1766" s="3" t="str">
        <f t="shared" si="111"/>
        <v>photobooks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4794.74</v>
      </c>
      <c r="Q1767" t="str">
        <f t="shared" si="110"/>
        <v>photography</v>
      </c>
      <c r="R1767" s="3" t="str">
        <f t="shared" si="111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3716.74</v>
      </c>
      <c r="Q1768" t="str">
        <f t="shared" si="110"/>
        <v>photography</v>
      </c>
      <c r="R1768" s="3" t="str">
        <f t="shared" si="111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1143</v>
      </c>
      <c r="Q1769" t="str">
        <f t="shared" si="110"/>
        <v>photography</v>
      </c>
      <c r="R1769" s="3" t="str">
        <f t="shared" si="111"/>
        <v>photobooks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1236.5</v>
      </c>
      <c r="Q1770" t="str">
        <f t="shared" si="110"/>
        <v>photography</v>
      </c>
      <c r="R1770" s="3" t="str">
        <f t="shared" si="111"/>
        <v>photobooks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634</v>
      </c>
      <c r="Q1771" t="str">
        <f t="shared" si="110"/>
        <v>photography</v>
      </c>
      <c r="R1771" s="3" t="str">
        <f t="shared" si="111"/>
        <v>photobooks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7463.5</v>
      </c>
      <c r="Q1772" t="str">
        <f t="shared" si="110"/>
        <v>photography</v>
      </c>
      <c r="R1772" s="3" t="str">
        <f t="shared" si="111"/>
        <v>photobooks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7370.5</v>
      </c>
      <c r="Q1773" t="str">
        <f t="shared" si="110"/>
        <v>photography</v>
      </c>
      <c r="R1773" s="3" t="str">
        <f t="shared" si="111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876.5</v>
      </c>
      <c r="Q1774" t="str">
        <f t="shared" si="110"/>
        <v>photography</v>
      </c>
      <c r="R1774" s="3" t="str">
        <f t="shared" si="111"/>
        <v>photobooks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1367.5</v>
      </c>
      <c r="Q1775" t="str">
        <f t="shared" si="110"/>
        <v>photography</v>
      </c>
      <c r="R1775" s="3" t="str">
        <f t="shared" si="111"/>
        <v>photobooks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1512.5</v>
      </c>
      <c r="Q1776" t="str">
        <f t="shared" si="110"/>
        <v>photography</v>
      </c>
      <c r="R1776" s="3" t="str">
        <f t="shared" si="111"/>
        <v>photobooks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11153</v>
      </c>
      <c r="Q1777" t="str">
        <f t="shared" si="110"/>
        <v>photography</v>
      </c>
      <c r="R1777" s="3" t="str">
        <f t="shared" si="111"/>
        <v>photobooks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10746.5</v>
      </c>
      <c r="Q1778" t="str">
        <f t="shared" si="110"/>
        <v>photography</v>
      </c>
      <c r="R1778" s="3" t="str">
        <f t="shared" si="111"/>
        <v>photobooks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493</v>
      </c>
      <c r="Q1779" t="str">
        <f t="shared" si="110"/>
        <v>photography</v>
      </c>
      <c r="R1779" s="3" t="str">
        <f t="shared" si="111"/>
        <v>photobooks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823</v>
      </c>
      <c r="Q1780" t="str">
        <f t="shared" si="110"/>
        <v>photography</v>
      </c>
      <c r="R1780" s="3" t="str">
        <f t="shared" si="111"/>
        <v>photobooks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2490.5</v>
      </c>
      <c r="Q1781" t="str">
        <f t="shared" si="110"/>
        <v>photography</v>
      </c>
      <c r="R1781" s="3" t="str">
        <f t="shared" si="111"/>
        <v>photobooks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7954.5</v>
      </c>
      <c r="Q1782" t="str">
        <f t="shared" si="110"/>
        <v>photography</v>
      </c>
      <c r="R1782" s="3" t="str">
        <f t="shared" si="111"/>
        <v>photobooks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6670</v>
      </c>
      <c r="Q1783" t="str">
        <f t="shared" si="110"/>
        <v>photography</v>
      </c>
      <c r="R1783" s="3" t="str">
        <f t="shared" si="111"/>
        <v>photobooks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3419.5</v>
      </c>
      <c r="Q1784" t="str">
        <f t="shared" si="110"/>
        <v>photography</v>
      </c>
      <c r="R1784" s="3" t="str">
        <f t="shared" si="111"/>
        <v>photobooks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7449.5</v>
      </c>
      <c r="Q1785" t="str">
        <f t="shared" si="110"/>
        <v>photography</v>
      </c>
      <c r="R1785" s="3" t="str">
        <f t="shared" si="111"/>
        <v>photobooks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5732.5</v>
      </c>
      <c r="Q1786" t="str">
        <f t="shared" si="110"/>
        <v>photography</v>
      </c>
      <c r="R1786" s="3" t="str">
        <f t="shared" si="111"/>
        <v>photobooks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3420.5</v>
      </c>
      <c r="Q1787" t="str">
        <f t="shared" si="110"/>
        <v>photography</v>
      </c>
      <c r="R1787" s="3" t="str">
        <f t="shared" si="111"/>
        <v>photobooks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2879</v>
      </c>
      <c r="Q1788" t="str">
        <f t="shared" si="110"/>
        <v>photography</v>
      </c>
      <c r="R1788" s="3" t="str">
        <f t="shared" si="111"/>
        <v>photobooks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1219</v>
      </c>
      <c r="Q1789" t="str">
        <f t="shared" si="110"/>
        <v>photography</v>
      </c>
      <c r="R1789" s="3" t="str">
        <f t="shared" si="111"/>
        <v>photobooks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804.5</v>
      </c>
      <c r="Q1790" t="str">
        <f t="shared" si="110"/>
        <v>photography</v>
      </c>
      <c r="R1790" s="3" t="str">
        <f t="shared" si="111"/>
        <v>photobooks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58</v>
      </c>
      <c r="Q1791" t="str">
        <f t="shared" si="110"/>
        <v>photography</v>
      </c>
      <c r="R1791" s="3" t="str">
        <f t="shared" si="111"/>
        <v>photobooks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838</v>
      </c>
      <c r="Q1792" t="str">
        <f t="shared" si="110"/>
        <v>photography</v>
      </c>
      <c r="R1792" s="3" t="str">
        <f t="shared" si="111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871.5</v>
      </c>
      <c r="Q1793" t="str">
        <f t="shared" si="110"/>
        <v>photography</v>
      </c>
      <c r="R1793" s="3" t="str">
        <f t="shared" si="111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7694</v>
      </c>
      <c r="Q1794" t="str">
        <f t="shared" si="110"/>
        <v>photography</v>
      </c>
      <c r="R1794" s="3" t="str">
        <f t="shared" si="111"/>
        <v>photobooks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AVERAGE(E1794:E1795)</f>
        <v>7660.5</v>
      </c>
      <c r="Q1795" t="str">
        <f t="shared" ref="Q1795:Q1858" si="114">LEFT(N1795,FIND("/",N1795)-1)</f>
        <v>photography</v>
      </c>
      <c r="R1795" s="3" t="str">
        <f t="shared" ref="R1795:R1858" si="115">RIGHT(N1795,LEN(N1795)-FIND("/",N1795))</f>
        <v>photobooks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518.5</v>
      </c>
      <c r="Q1796" t="str">
        <f t="shared" si="114"/>
        <v>photography</v>
      </c>
      <c r="R1796" s="3" t="str">
        <f t="shared" si="115"/>
        <v>photobooks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5921.5</v>
      </c>
      <c r="Q1797" t="str">
        <f t="shared" si="114"/>
        <v>photography</v>
      </c>
      <c r="R1797" s="3" t="str">
        <f t="shared" si="115"/>
        <v>photobooks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7518</v>
      </c>
      <c r="Q1798" t="str">
        <f t="shared" si="114"/>
        <v>photography</v>
      </c>
      <c r="R1798" s="3" t="str">
        <f t="shared" si="115"/>
        <v>photobooks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5472.5</v>
      </c>
      <c r="Q1799" t="str">
        <f t="shared" si="114"/>
        <v>photography</v>
      </c>
      <c r="R1799" s="3" t="str">
        <f t="shared" si="115"/>
        <v>photobooks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4468.5</v>
      </c>
      <c r="Q1800" t="str">
        <f t="shared" si="114"/>
        <v>photography</v>
      </c>
      <c r="R1800" s="3" t="str">
        <f t="shared" si="115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1125.915</v>
      </c>
      <c r="Q1801" t="str">
        <f t="shared" si="114"/>
        <v>photography</v>
      </c>
      <c r="R1801" s="3" t="str">
        <f t="shared" si="115"/>
        <v>photobooks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4764.915</v>
      </c>
      <c r="Q1802" t="str">
        <f t="shared" si="114"/>
        <v>photography</v>
      </c>
      <c r="R1802" s="3" t="str">
        <f t="shared" si="115"/>
        <v>photobooks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5907.5</v>
      </c>
      <c r="Q1803" t="str">
        <f t="shared" si="114"/>
        <v>photography</v>
      </c>
      <c r="R1803" s="3" t="str">
        <f t="shared" si="115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2026</v>
      </c>
      <c r="Q1804" t="str">
        <f t="shared" si="114"/>
        <v>photography</v>
      </c>
      <c r="R1804" s="3" t="str">
        <f t="shared" si="115"/>
        <v>photobooks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3543.5</v>
      </c>
      <c r="Q1805" t="str">
        <f t="shared" si="114"/>
        <v>photography</v>
      </c>
      <c r="R1805" s="3" t="str">
        <f t="shared" si="115"/>
        <v>photobooks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5421</v>
      </c>
      <c r="Q1806" t="str">
        <f t="shared" si="114"/>
        <v>photography</v>
      </c>
      <c r="R1806" s="3" t="str">
        <f t="shared" si="115"/>
        <v>photobooks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6821.5</v>
      </c>
      <c r="Q1807" t="str">
        <f t="shared" si="114"/>
        <v>photography</v>
      </c>
      <c r="R1807" s="3" t="str">
        <f t="shared" si="115"/>
        <v>photobooks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4391</v>
      </c>
      <c r="Q1808" t="str">
        <f t="shared" si="114"/>
        <v>photography</v>
      </c>
      <c r="R1808" s="3" t="str">
        <f t="shared" si="115"/>
        <v>photobooks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572</v>
      </c>
      <c r="Q1809" t="str">
        <f t="shared" si="114"/>
        <v>photography</v>
      </c>
      <c r="R1809" s="3" t="str">
        <f t="shared" si="115"/>
        <v>photobooks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6073.5</v>
      </c>
      <c r="Q1810" t="str">
        <f t="shared" si="114"/>
        <v>photography</v>
      </c>
      <c r="R1810" s="3" t="str">
        <f t="shared" si="115"/>
        <v>photobooks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5987</v>
      </c>
      <c r="Q1811" t="str">
        <f t="shared" si="114"/>
        <v>photography</v>
      </c>
      <c r="R1811" s="3" t="str">
        <f t="shared" si="115"/>
        <v>photobooks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197.5</v>
      </c>
      <c r="Q1812" t="str">
        <f t="shared" si="114"/>
        <v>photography</v>
      </c>
      <c r="R1812" s="3" t="str">
        <f t="shared" si="115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27.5</v>
      </c>
      <c r="Q1813" t="str">
        <f t="shared" si="114"/>
        <v>photography</v>
      </c>
      <c r="R1813" s="3" t="str">
        <f t="shared" si="115"/>
        <v>photobooks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452.5</v>
      </c>
      <c r="Q1814" t="str">
        <f t="shared" si="114"/>
        <v>photography</v>
      </c>
      <c r="R1814" s="3" t="str">
        <f t="shared" si="115"/>
        <v>photobooks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432.5</v>
      </c>
      <c r="Q1815" t="str">
        <f t="shared" si="114"/>
        <v>photography</v>
      </c>
      <c r="R1815" s="3" t="str">
        <f t="shared" si="115"/>
        <v>photobooks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2951</v>
      </c>
      <c r="Q1816" t="str">
        <f t="shared" si="114"/>
        <v>photography</v>
      </c>
      <c r="R1816" s="3" t="str">
        <f t="shared" si="115"/>
        <v>photobooks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2951</v>
      </c>
      <c r="Q1817" t="str">
        <f t="shared" si="114"/>
        <v>photography</v>
      </c>
      <c r="R1817" s="3" t="str">
        <f t="shared" si="115"/>
        <v>photobooks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254.5</v>
      </c>
      <c r="Q1818" t="str">
        <f t="shared" si="114"/>
        <v>photography</v>
      </c>
      <c r="R1818" s="3" t="str">
        <f t="shared" si="115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4964</v>
      </c>
      <c r="Q1819" t="str">
        <f t="shared" si="114"/>
        <v>photography</v>
      </c>
      <c r="R1819" s="3" t="str">
        <f t="shared" si="115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4709.5</v>
      </c>
      <c r="Q1820" t="str">
        <f t="shared" si="114"/>
        <v>photography</v>
      </c>
      <c r="R1820" s="3" t="str">
        <f t="shared" si="115"/>
        <v>photobooks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12.5</v>
      </c>
      <c r="Q1821" t="str">
        <f t="shared" si="114"/>
        <v>photography</v>
      </c>
      <c r="R1821" s="3" t="str">
        <f t="shared" si="115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866</v>
      </c>
      <c r="Q1822" t="str">
        <f t="shared" si="114"/>
        <v>photography</v>
      </c>
      <c r="R1822" s="3" t="str">
        <f t="shared" si="115"/>
        <v>photobooks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2539.625</v>
      </c>
      <c r="Q1823" t="str">
        <f t="shared" si="114"/>
        <v>music</v>
      </c>
      <c r="R1823" s="3" t="str">
        <f t="shared" si="115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1836.125</v>
      </c>
      <c r="Q1824" t="str">
        <f t="shared" si="114"/>
        <v>music</v>
      </c>
      <c r="R1824" s="3" t="str">
        <f t="shared" si="115"/>
        <v>rock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555.5</v>
      </c>
      <c r="Q1825" t="str">
        <f t="shared" si="114"/>
        <v>music</v>
      </c>
      <c r="R1825" s="3" t="str">
        <f t="shared" si="115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1906.5</v>
      </c>
      <c r="Q1826" t="str">
        <f t="shared" si="114"/>
        <v>music</v>
      </c>
      <c r="R1826" s="3" t="str">
        <f t="shared" si="115"/>
        <v>rock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2551.5</v>
      </c>
      <c r="Q1827" t="str">
        <f t="shared" si="114"/>
        <v>music</v>
      </c>
      <c r="R1827" s="3" t="str">
        <f t="shared" si="115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2060.5</v>
      </c>
      <c r="Q1828" t="str">
        <f t="shared" si="114"/>
        <v>music</v>
      </c>
      <c r="R1828" s="3" t="str">
        <f t="shared" si="115"/>
        <v>rock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5036.5</v>
      </c>
      <c r="Q1829" t="str">
        <f t="shared" si="114"/>
        <v>music</v>
      </c>
      <c r="R1829" s="3" t="str">
        <f t="shared" si="115"/>
        <v>rock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14042.5</v>
      </c>
      <c r="Q1830" t="str">
        <f t="shared" si="114"/>
        <v>music</v>
      </c>
      <c r="R1830" s="3" t="str">
        <f t="shared" si="115"/>
        <v>rock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11266.125</v>
      </c>
      <c r="Q1831" t="str">
        <f t="shared" si="114"/>
        <v>music</v>
      </c>
      <c r="R1831" s="3" t="str">
        <f t="shared" si="115"/>
        <v>rock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8865.125</v>
      </c>
      <c r="Q1832" t="str">
        <f t="shared" si="114"/>
        <v>music</v>
      </c>
      <c r="R1832" s="3" t="str">
        <f t="shared" si="115"/>
        <v>rock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8130</v>
      </c>
      <c r="Q1833" t="str">
        <f t="shared" si="114"/>
        <v>music</v>
      </c>
      <c r="R1833" s="3" t="str">
        <f t="shared" si="115"/>
        <v>rock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765</v>
      </c>
      <c r="Q1834" t="str">
        <f t="shared" si="114"/>
        <v>music</v>
      </c>
      <c r="R1834" s="3" t="str">
        <f t="shared" si="115"/>
        <v>rock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775</v>
      </c>
      <c r="Q1835" t="str">
        <f t="shared" si="114"/>
        <v>music</v>
      </c>
      <c r="R1835" s="3" t="str">
        <f t="shared" si="115"/>
        <v>rock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6427.5</v>
      </c>
      <c r="Q1836" t="str">
        <f t="shared" si="114"/>
        <v>music</v>
      </c>
      <c r="R1836" s="3" t="str">
        <f t="shared" si="115"/>
        <v>rock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6162.5</v>
      </c>
      <c r="Q1837" t="str">
        <f t="shared" si="114"/>
        <v>music</v>
      </c>
      <c r="R1837" s="3" t="str">
        <f t="shared" si="115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5268.5</v>
      </c>
      <c r="Q1838" t="str">
        <f t="shared" si="114"/>
        <v>music</v>
      </c>
      <c r="R1838" s="3" t="str">
        <f t="shared" si="115"/>
        <v>rock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5929</v>
      </c>
      <c r="Q1839" t="str">
        <f t="shared" si="114"/>
        <v>music</v>
      </c>
      <c r="R1839" s="3" t="str">
        <f t="shared" si="115"/>
        <v>rock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1421.2449999999999</v>
      </c>
      <c r="Q1840" t="str">
        <f t="shared" si="114"/>
        <v>music</v>
      </c>
      <c r="R1840" s="3" t="str">
        <f t="shared" si="115"/>
        <v>rock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1527.2449999999999</v>
      </c>
      <c r="Q1841" t="str">
        <f t="shared" si="114"/>
        <v>music</v>
      </c>
      <c r="R1841" s="3" t="str">
        <f t="shared" si="115"/>
        <v>rock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1516.5</v>
      </c>
      <c r="Q1842" t="str">
        <f t="shared" si="114"/>
        <v>music</v>
      </c>
      <c r="R1842" s="3" t="str">
        <f t="shared" si="115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1507.5</v>
      </c>
      <c r="Q1843" t="str">
        <f t="shared" si="114"/>
        <v>music</v>
      </c>
      <c r="R1843" s="3" t="str">
        <f t="shared" si="115"/>
        <v>rock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2270</v>
      </c>
      <c r="Q1844" t="str">
        <f t="shared" si="114"/>
        <v>music</v>
      </c>
      <c r="R1844" s="3" t="str">
        <f t="shared" si="115"/>
        <v>rock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7452.8050000000003</v>
      </c>
      <c r="Q1845" t="str">
        <f t="shared" si="114"/>
        <v>music</v>
      </c>
      <c r="R1845" s="3" t="str">
        <f t="shared" si="115"/>
        <v>rock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6960.8050000000003</v>
      </c>
      <c r="Q1846" t="str">
        <f t="shared" si="114"/>
        <v>music</v>
      </c>
      <c r="R1846" s="3" t="str">
        <f t="shared" si="115"/>
        <v>rock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1260.5</v>
      </c>
      <c r="Q1847" t="str">
        <f t="shared" si="114"/>
        <v>music</v>
      </c>
      <c r="R1847" s="3" t="str">
        <f t="shared" si="115"/>
        <v>rock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10844.5</v>
      </c>
      <c r="Q1848" t="str">
        <f t="shared" si="114"/>
        <v>music</v>
      </c>
      <c r="R1848" s="3" t="str">
        <f t="shared" si="115"/>
        <v>rock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11855.5</v>
      </c>
      <c r="Q1849" t="str">
        <f t="shared" si="114"/>
        <v>music</v>
      </c>
      <c r="R1849" s="3" t="str">
        <f t="shared" si="115"/>
        <v>rock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3121.5</v>
      </c>
      <c r="Q1850" t="str">
        <f t="shared" si="114"/>
        <v>music</v>
      </c>
      <c r="R1850" s="3" t="str">
        <f t="shared" si="115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1761</v>
      </c>
      <c r="Q1851" t="str">
        <f t="shared" si="114"/>
        <v>music</v>
      </c>
      <c r="R1851" s="3" t="str">
        <f t="shared" si="115"/>
        <v>rock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4719</v>
      </c>
      <c r="Q1852" t="str">
        <f t="shared" si="114"/>
        <v>music</v>
      </c>
      <c r="R1852" s="3" t="str">
        <f t="shared" si="115"/>
        <v>rock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5219</v>
      </c>
      <c r="Q1853" t="str">
        <f t="shared" si="114"/>
        <v>music</v>
      </c>
      <c r="R1853" s="3" t="str">
        <f t="shared" si="115"/>
        <v>rock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9423</v>
      </c>
      <c r="Q1854" t="str">
        <f t="shared" si="114"/>
        <v>music</v>
      </c>
      <c r="R1854" s="3" t="str">
        <f t="shared" si="115"/>
        <v>rock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9180</v>
      </c>
      <c r="Q1855" t="str">
        <f t="shared" si="114"/>
        <v>music</v>
      </c>
      <c r="R1855" s="3" t="str">
        <f t="shared" si="115"/>
        <v>rock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8066.7749999999996</v>
      </c>
      <c r="Q1856" t="str">
        <f t="shared" si="114"/>
        <v>music</v>
      </c>
      <c r="R1856" s="3" t="str">
        <f t="shared" si="115"/>
        <v>rock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14399.355</v>
      </c>
      <c r="Q1857" t="str">
        <f t="shared" si="114"/>
        <v>music</v>
      </c>
      <c r="R1857" s="3" t="str">
        <f t="shared" si="115"/>
        <v>rock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7752.58</v>
      </c>
      <c r="Q1858" t="str">
        <f t="shared" si="114"/>
        <v>music</v>
      </c>
      <c r="R1858" s="3" t="str">
        <f t="shared" si="115"/>
        <v>rock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AVERAGE(E1858:E1859)</f>
        <v>2512.5</v>
      </c>
      <c r="Q1859" t="str">
        <f t="shared" ref="Q1859:Q1922" si="118">LEFT(N1859,FIND("/",N1859)-1)</f>
        <v>music</v>
      </c>
      <c r="R1859" s="3" t="str">
        <f t="shared" ref="R1859:R1922" si="119">RIGHT(N1859,LEN(N1859)-FIND("/",N1859))</f>
        <v>rock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4520.7749999999996</v>
      </c>
      <c r="Q1860" t="str">
        <f t="shared" si="118"/>
        <v>music</v>
      </c>
      <c r="R1860" s="3" t="str">
        <f t="shared" si="119"/>
        <v>rock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4998.2749999999996</v>
      </c>
      <c r="Q1861" t="str">
        <f t="shared" si="118"/>
        <v>music</v>
      </c>
      <c r="R1861" s="3" t="str">
        <f t="shared" si="119"/>
        <v>rock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2478</v>
      </c>
      <c r="Q1862" t="str">
        <f t="shared" si="118"/>
        <v>music</v>
      </c>
      <c r="R1862" s="3" t="str">
        <f t="shared" si="119"/>
        <v>rock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500.5</v>
      </c>
      <c r="Q1863" t="str">
        <f t="shared" si="118"/>
        <v>games</v>
      </c>
      <c r="R1863" s="3" t="str">
        <f t="shared" si="119"/>
        <v>mobile games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727.5</v>
      </c>
      <c r="Q1864" t="str">
        <f t="shared" si="118"/>
        <v>games</v>
      </c>
      <c r="R1864" s="3" t="str">
        <f t="shared" si="119"/>
        <v>mobile games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732.5</v>
      </c>
      <c r="Q1865" t="str">
        <f t="shared" si="118"/>
        <v>games</v>
      </c>
      <c r="R1865" s="3" t="str">
        <f t="shared" si="119"/>
        <v>mobile games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1399</v>
      </c>
      <c r="Q1866" t="str">
        <f t="shared" si="118"/>
        <v>games</v>
      </c>
      <c r="R1866" s="3" t="str">
        <f t="shared" si="119"/>
        <v>mobile games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1396</v>
      </c>
      <c r="Q1867" t="str">
        <f t="shared" si="118"/>
        <v>games</v>
      </c>
      <c r="R1867" s="3" t="str">
        <f t="shared" si="119"/>
        <v>mobile games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64.5</v>
      </c>
      <c r="Q1868" t="str">
        <f t="shared" si="118"/>
        <v>games</v>
      </c>
      <c r="R1868" s="3" t="str">
        <f t="shared" si="119"/>
        <v>mobile games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67.5</v>
      </c>
      <c r="Q1869" t="str">
        <f t="shared" si="118"/>
        <v>games</v>
      </c>
      <c r="R1869" s="3" t="str">
        <f t="shared" si="119"/>
        <v>mobile games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613.5</v>
      </c>
      <c r="Q1870" t="str">
        <f t="shared" si="118"/>
        <v>games</v>
      </c>
      <c r="R1870" s="3" t="str">
        <f t="shared" si="119"/>
        <v>mobile games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608.5</v>
      </c>
      <c r="Q1871" t="str">
        <f t="shared" si="118"/>
        <v>games</v>
      </c>
      <c r="R1871" s="3" t="str">
        <f t="shared" si="119"/>
        <v>mobile games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180.5</v>
      </c>
      <c r="Q1872" t="str">
        <f t="shared" si="118"/>
        <v>games</v>
      </c>
      <c r="R1872" s="3" t="str">
        <f t="shared" si="119"/>
        <v>mobile games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2513.5</v>
      </c>
      <c r="Q1873" t="str">
        <f t="shared" si="118"/>
        <v>games</v>
      </c>
      <c r="R1873" s="3" t="str">
        <f t="shared" si="119"/>
        <v>mobile games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2439</v>
      </c>
      <c r="Q1874" t="str">
        <f t="shared" si="118"/>
        <v>games</v>
      </c>
      <c r="R1874" s="3" t="str">
        <f t="shared" si="119"/>
        <v>mobile games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124</v>
      </c>
      <c r="Q1875" t="str">
        <f t="shared" si="118"/>
        <v>games</v>
      </c>
      <c r="R1875" s="3" t="str">
        <f t="shared" si="119"/>
        <v>mobile games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31</v>
      </c>
      <c r="Q1876" t="str">
        <f t="shared" si="118"/>
        <v>games</v>
      </c>
      <c r="R1876" s="3" t="str">
        <f t="shared" si="119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38.5</v>
      </c>
      <c r="Q1877" t="str">
        <f t="shared" si="118"/>
        <v>games</v>
      </c>
      <c r="R1877" s="3" t="str">
        <f t="shared" si="119"/>
        <v>mobile games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25.5</v>
      </c>
      <c r="Q1878" t="str">
        <f t="shared" si="118"/>
        <v>games</v>
      </c>
      <c r="R1878" s="3" t="str">
        <f t="shared" si="119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tr">
        <f t="shared" si="118"/>
        <v>games</v>
      </c>
      <c r="R1879" s="3" t="str">
        <f t="shared" si="119"/>
        <v>mobile games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tr">
        <f t="shared" si="118"/>
        <v>games</v>
      </c>
      <c r="R1880" s="3" t="str">
        <f t="shared" si="119"/>
        <v>mobile games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tr">
        <f t="shared" si="118"/>
        <v>games</v>
      </c>
      <c r="R1881" s="3" t="str">
        <f t="shared" si="119"/>
        <v>mobile games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505</v>
      </c>
      <c r="Q1882" t="str">
        <f t="shared" si="118"/>
        <v>games</v>
      </c>
      <c r="R1882" s="3" t="str">
        <f t="shared" si="119"/>
        <v>mobile games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2228.8450000000003</v>
      </c>
      <c r="Q1883" t="str">
        <f t="shared" si="118"/>
        <v>music</v>
      </c>
      <c r="R1883" s="3" t="str">
        <f t="shared" si="119"/>
        <v>indie rock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3416.8450000000003</v>
      </c>
      <c r="Q1884" t="str">
        <f t="shared" si="118"/>
        <v>music</v>
      </c>
      <c r="R1884" s="3" t="str">
        <f t="shared" si="119"/>
        <v>indie rock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2213.5</v>
      </c>
      <c r="Q1885" t="str">
        <f t="shared" si="118"/>
        <v>music</v>
      </c>
      <c r="R1885" s="3" t="str">
        <f t="shared" si="119"/>
        <v>indie rock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1199</v>
      </c>
      <c r="Q1886" t="str">
        <f t="shared" si="118"/>
        <v>music</v>
      </c>
      <c r="R1886" s="3" t="str">
        <f t="shared" si="119"/>
        <v>indie rock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3336.5</v>
      </c>
      <c r="Q1887" t="str">
        <f t="shared" si="118"/>
        <v>music</v>
      </c>
      <c r="R1887" s="3" t="str">
        <f t="shared" si="119"/>
        <v>indie rock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3273.5</v>
      </c>
      <c r="Q1888" t="str">
        <f t="shared" si="118"/>
        <v>music</v>
      </c>
      <c r="R1888" s="3" t="str">
        <f t="shared" si="119"/>
        <v>indie rock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2280</v>
      </c>
      <c r="Q1889" t="str">
        <f t="shared" si="118"/>
        <v>music</v>
      </c>
      <c r="R1889" s="3" t="str">
        <f t="shared" si="119"/>
        <v>indie rock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3743.5</v>
      </c>
      <c r="Q1890" t="str">
        <f t="shared" si="118"/>
        <v>music</v>
      </c>
      <c r="R1890" s="3" t="str">
        <f t="shared" si="119"/>
        <v>indie rock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3142</v>
      </c>
      <c r="Q1891" t="str">
        <f t="shared" si="118"/>
        <v>music</v>
      </c>
      <c r="R1891" s="3" t="str">
        <f t="shared" si="119"/>
        <v>indie rock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9741.0650000000005</v>
      </c>
      <c r="Q1892" t="str">
        <f t="shared" si="118"/>
        <v>music</v>
      </c>
      <c r="R1892" s="3" t="str">
        <f t="shared" si="119"/>
        <v>indie rock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13952.565000000001</v>
      </c>
      <c r="Q1893" t="str">
        <f t="shared" si="118"/>
        <v>music</v>
      </c>
      <c r="R1893" s="3" t="str">
        <f t="shared" si="119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5619</v>
      </c>
      <c r="Q1894" t="str">
        <f t="shared" si="118"/>
        <v>music</v>
      </c>
      <c r="R1894" s="3" t="str">
        <f t="shared" si="119"/>
        <v>indie rock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1641.5</v>
      </c>
      <c r="Q1895" t="str">
        <f t="shared" si="118"/>
        <v>music</v>
      </c>
      <c r="R1895" s="3" t="str">
        <f t="shared" si="119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1872.5</v>
      </c>
      <c r="Q1896" t="str">
        <f t="shared" si="118"/>
        <v>music</v>
      </c>
      <c r="R1896" s="3" t="str">
        <f t="shared" si="119"/>
        <v>indie rock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5186.5</v>
      </c>
      <c r="Q1897" t="str">
        <f t="shared" si="118"/>
        <v>music</v>
      </c>
      <c r="R1897" s="3" t="str">
        <f t="shared" si="119"/>
        <v>indie rock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4893.5</v>
      </c>
      <c r="Q1898" t="str">
        <f t="shared" si="118"/>
        <v>music</v>
      </c>
      <c r="R1898" s="3" t="str">
        <f t="shared" si="119"/>
        <v>indie rock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3532.5</v>
      </c>
      <c r="Q1899" t="str">
        <f t="shared" si="118"/>
        <v>music</v>
      </c>
      <c r="R1899" s="3" t="str">
        <f t="shared" si="119"/>
        <v>indie rock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3975.5</v>
      </c>
      <c r="Q1900" t="str">
        <f t="shared" si="118"/>
        <v>music</v>
      </c>
      <c r="R1900" s="3" t="str">
        <f t="shared" si="119"/>
        <v>indie rock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1322.5</v>
      </c>
      <c r="Q1901" t="str">
        <f t="shared" si="118"/>
        <v>music</v>
      </c>
      <c r="R1901" s="3" t="str">
        <f t="shared" si="119"/>
        <v>indie rock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1967.0550000000001</v>
      </c>
      <c r="Q1902" t="str">
        <f t="shared" si="118"/>
        <v>music</v>
      </c>
      <c r="R1902" s="3" t="str">
        <f t="shared" si="119"/>
        <v>indie rock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2702.0550000000003</v>
      </c>
      <c r="Q1903" t="str">
        <f t="shared" si="118"/>
        <v>technology</v>
      </c>
      <c r="R1903" s="3" t="str">
        <f t="shared" si="119"/>
        <v>gadgets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1341</v>
      </c>
      <c r="Q1904" t="str">
        <f t="shared" si="118"/>
        <v>technology</v>
      </c>
      <c r="R1904" s="3" t="str">
        <f t="shared" si="119"/>
        <v>gadgets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705</v>
      </c>
      <c r="Q1905" t="str">
        <f t="shared" si="118"/>
        <v>technology</v>
      </c>
      <c r="R1905" s="3" t="str">
        <f t="shared" si="119"/>
        <v>gadgets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724</v>
      </c>
      <c r="Q1906" t="str">
        <f t="shared" si="118"/>
        <v>technology</v>
      </c>
      <c r="R1906" s="3" t="str">
        <f t="shared" si="119"/>
        <v>gadgets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46</v>
      </c>
      <c r="Q1907" t="str">
        <f t="shared" si="118"/>
        <v>technology</v>
      </c>
      <c r="R1907" s="3" t="str">
        <f t="shared" si="119"/>
        <v>gadgets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10711</v>
      </c>
      <c r="Q1908" t="str">
        <f t="shared" si="118"/>
        <v>technology</v>
      </c>
      <c r="R1908" s="3" t="str">
        <f t="shared" si="119"/>
        <v>gadgets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10732.5</v>
      </c>
      <c r="Q1909" t="str">
        <f t="shared" si="118"/>
        <v>technology</v>
      </c>
      <c r="R1909" s="3" t="str">
        <f t="shared" si="119"/>
        <v>gadgets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259</v>
      </c>
      <c r="Q1910" t="str">
        <f t="shared" si="118"/>
        <v>technology</v>
      </c>
      <c r="R1910" s="3" t="str">
        <f t="shared" si="119"/>
        <v>gadgets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2686</v>
      </c>
      <c r="Q1911" t="str">
        <f t="shared" si="118"/>
        <v>technology</v>
      </c>
      <c r="R1911" s="3" t="str">
        <f t="shared" si="119"/>
        <v>gadgets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19212.5</v>
      </c>
      <c r="Q1912" t="str">
        <f t="shared" si="118"/>
        <v>technology</v>
      </c>
      <c r="R1912" s="3" t="str">
        <f t="shared" si="119"/>
        <v>gadgets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16748</v>
      </c>
      <c r="Q1913" t="str">
        <f t="shared" si="118"/>
        <v>technology</v>
      </c>
      <c r="R1913" s="3" t="str">
        <f t="shared" si="119"/>
        <v>gadgets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1487.5</v>
      </c>
      <c r="Q1914" t="str">
        <f t="shared" si="118"/>
        <v>technology</v>
      </c>
      <c r="R1914" s="3" t="str">
        <f t="shared" si="119"/>
        <v>gadgets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1801</v>
      </c>
      <c r="Q1915" t="str">
        <f t="shared" si="118"/>
        <v>technology</v>
      </c>
      <c r="R1915" s="3" t="str">
        <f t="shared" si="119"/>
        <v>gadgets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348.5</v>
      </c>
      <c r="Q1916" t="str">
        <f t="shared" si="118"/>
        <v>technology</v>
      </c>
      <c r="R1916" s="3" t="str">
        <f t="shared" si="119"/>
        <v>gadgets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34</v>
      </c>
      <c r="Q1917" t="str">
        <f t="shared" si="118"/>
        <v>technology</v>
      </c>
      <c r="R1917" s="3" t="str">
        <f t="shared" si="119"/>
        <v>gadgets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55</v>
      </c>
      <c r="Q1918" t="str">
        <f t="shared" si="118"/>
        <v>technology</v>
      </c>
      <c r="R1918" s="3" t="str">
        <f t="shared" si="119"/>
        <v>gadgets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102563.5</v>
      </c>
      <c r="Q1919" t="str">
        <f t="shared" si="118"/>
        <v>technology</v>
      </c>
      <c r="R1919" s="3" t="str">
        <f t="shared" si="119"/>
        <v>gadgets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102642.5</v>
      </c>
      <c r="Q1920" t="str">
        <f t="shared" si="118"/>
        <v>technology</v>
      </c>
      <c r="R1920" s="3" t="str">
        <f t="shared" si="119"/>
        <v>gadgets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248.5</v>
      </c>
      <c r="Q1921" t="str">
        <f t="shared" si="118"/>
        <v>technology</v>
      </c>
      <c r="R1921" s="3" t="str">
        <f t="shared" si="119"/>
        <v>gadgets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2270</v>
      </c>
      <c r="Q1922" t="str">
        <f t="shared" si="118"/>
        <v>technology</v>
      </c>
      <c r="R1922" s="3" t="str">
        <f t="shared" si="119"/>
        <v>gadgets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AVERAGE(E1922:E1923)</f>
        <v>3177.5</v>
      </c>
      <c r="Q1923" t="str">
        <f t="shared" ref="Q1923:Q1986" si="122">LEFT(N1923,FIND("/",N1923)-1)</f>
        <v>music</v>
      </c>
      <c r="R1923" s="3" t="str">
        <f t="shared" ref="R1923:R1986" si="123">RIGHT(N1923,LEN(N1923)-FIND("/",N1923))</f>
        <v>indie rock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2181.5</v>
      </c>
      <c r="Q1924" t="str">
        <f t="shared" si="122"/>
        <v>music</v>
      </c>
      <c r="R1924" s="3" t="str">
        <f t="shared" si="123"/>
        <v>indie rock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1306</v>
      </c>
      <c r="Q1925" t="str">
        <f t="shared" si="122"/>
        <v>music</v>
      </c>
      <c r="R1925" s="3" t="str">
        <f t="shared" si="123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1866.5</v>
      </c>
      <c r="Q1926" t="str">
        <f t="shared" si="122"/>
        <v>music</v>
      </c>
      <c r="R1926" s="3" t="str">
        <f t="shared" si="123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2543.5</v>
      </c>
      <c r="Q1927" t="str">
        <f t="shared" si="122"/>
        <v>music</v>
      </c>
      <c r="R1927" s="3" t="str">
        <f t="shared" si="123"/>
        <v>indie rock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2292.8450000000003</v>
      </c>
      <c r="Q1928" t="str">
        <f t="shared" si="122"/>
        <v>music</v>
      </c>
      <c r="R1928" s="3" t="str">
        <f t="shared" si="123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1775.345</v>
      </c>
      <c r="Q1929" t="str">
        <f t="shared" si="122"/>
        <v>music</v>
      </c>
      <c r="R1929" s="3" t="str">
        <f t="shared" si="123"/>
        <v>indie rock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1625</v>
      </c>
      <c r="Q1930" t="str">
        <f t="shared" si="122"/>
        <v>music</v>
      </c>
      <c r="R1930" s="3" t="str">
        <f t="shared" si="123"/>
        <v>indie rock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2920</v>
      </c>
      <c r="Q1931" t="str">
        <f t="shared" si="122"/>
        <v>music</v>
      </c>
      <c r="R1931" s="3" t="str">
        <f t="shared" si="123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2240</v>
      </c>
      <c r="Q1932" t="str">
        <f t="shared" si="122"/>
        <v>music</v>
      </c>
      <c r="R1932" s="3" t="str">
        <f t="shared" si="123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1841.01</v>
      </c>
      <c r="Q1933" t="str">
        <f t="shared" si="122"/>
        <v>music</v>
      </c>
      <c r="R1933" s="3" t="str">
        <f t="shared" si="123"/>
        <v>indie rock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4014.51</v>
      </c>
      <c r="Q1934" t="str">
        <f t="shared" si="122"/>
        <v>music</v>
      </c>
      <c r="R1934" s="3" t="str">
        <f t="shared" si="123"/>
        <v>indie rock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7981.5</v>
      </c>
      <c r="Q1935" t="str">
        <f t="shared" si="122"/>
        <v>music</v>
      </c>
      <c r="R1935" s="3" t="str">
        <f t="shared" si="123"/>
        <v>indie rock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8263.5</v>
      </c>
      <c r="Q1936" t="str">
        <f t="shared" si="122"/>
        <v>music</v>
      </c>
      <c r="R1936" s="3" t="str">
        <f t="shared" si="123"/>
        <v>indie rock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4445.5</v>
      </c>
      <c r="Q1937" t="str">
        <f t="shared" si="122"/>
        <v>music</v>
      </c>
      <c r="R1937" s="3" t="str">
        <f t="shared" si="123"/>
        <v>indie rock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5724.5050000000001</v>
      </c>
      <c r="Q1938" t="str">
        <f t="shared" si="122"/>
        <v>music</v>
      </c>
      <c r="R1938" s="3" t="str">
        <f t="shared" si="123"/>
        <v>indie rock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4931.24</v>
      </c>
      <c r="Q1939" t="str">
        <f t="shared" si="122"/>
        <v>music</v>
      </c>
      <c r="R1939" s="3" t="str">
        <f t="shared" si="123"/>
        <v>indie rock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9256.7350000000006</v>
      </c>
      <c r="Q1940" t="str">
        <f t="shared" si="122"/>
        <v>music</v>
      </c>
      <c r="R1940" s="3" t="str">
        <f t="shared" si="123"/>
        <v>indie rock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14230</v>
      </c>
      <c r="Q1941" t="str">
        <f t="shared" si="122"/>
        <v>music</v>
      </c>
      <c r="R1941" s="3" t="str">
        <f t="shared" si="123"/>
        <v>indie rock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6090.5</v>
      </c>
      <c r="Q1942" t="str">
        <f t="shared" si="122"/>
        <v>music</v>
      </c>
      <c r="R1942" s="3" t="str">
        <f t="shared" si="123"/>
        <v>indie rock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158203.44500000001</v>
      </c>
      <c r="Q1943" t="str">
        <f t="shared" si="122"/>
        <v>technology</v>
      </c>
      <c r="R1943" s="3" t="str">
        <f t="shared" si="123"/>
        <v>hardware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161801.155</v>
      </c>
      <c r="Q1944" t="str">
        <f t="shared" si="122"/>
        <v>technology</v>
      </c>
      <c r="R1944" s="3" t="str">
        <f t="shared" si="123"/>
        <v>hardware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89415.71</v>
      </c>
      <c r="Q1945" t="str">
        <f t="shared" si="122"/>
        <v>technology</v>
      </c>
      <c r="R1945" s="3" t="str">
        <f t="shared" si="123"/>
        <v>hardware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242873.60000000001</v>
      </c>
      <c r="Q1946" t="str">
        <f t="shared" si="122"/>
        <v>technology</v>
      </c>
      <c r="R1946" s="3" t="str">
        <f t="shared" si="123"/>
        <v>hardware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331620.09999999998</v>
      </c>
      <c r="Q1947" t="str">
        <f t="shared" si="122"/>
        <v>technology</v>
      </c>
      <c r="R1947" s="3" t="str">
        <f t="shared" si="123"/>
        <v>hardware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179624.5</v>
      </c>
      <c r="Q1948" t="str">
        <f t="shared" si="122"/>
        <v>technology</v>
      </c>
      <c r="R1948" s="3" t="str">
        <f t="shared" si="123"/>
        <v>hardware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6018.0349999999999</v>
      </c>
      <c r="Q1949" t="str">
        <f t="shared" si="122"/>
        <v>technology</v>
      </c>
      <c r="R1949" s="3" t="str">
        <f t="shared" si="123"/>
        <v>hardware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400508.03499999997</v>
      </c>
      <c r="Q1950" t="str">
        <f t="shared" si="122"/>
        <v>technology</v>
      </c>
      <c r="R1950" s="3" t="str">
        <f t="shared" si="123"/>
        <v>hardware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426606.15</v>
      </c>
      <c r="Q1951" t="str">
        <f t="shared" si="122"/>
        <v>technology</v>
      </c>
      <c r="R1951" s="3" t="str">
        <f t="shared" si="123"/>
        <v>hardware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74625.13</v>
      </c>
      <c r="Q1952" t="str">
        <f t="shared" si="122"/>
        <v>technology</v>
      </c>
      <c r="R1952" s="3" t="str">
        <f t="shared" si="123"/>
        <v>hardware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101235.48000000001</v>
      </c>
      <c r="Q1953" t="str">
        <f t="shared" si="122"/>
        <v>technology</v>
      </c>
      <c r="R1953" s="3" t="str">
        <f t="shared" si="123"/>
        <v>hardware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87843.665000000008</v>
      </c>
      <c r="Q1954" t="str">
        <f t="shared" si="122"/>
        <v>technology</v>
      </c>
      <c r="R1954" s="3" t="str">
        <f t="shared" si="123"/>
        <v>hardware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51678.665000000001</v>
      </c>
      <c r="Q1955" t="str">
        <f t="shared" si="122"/>
        <v>technology</v>
      </c>
      <c r="R1955" s="3" t="str">
        <f t="shared" si="123"/>
        <v>hardware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191683</v>
      </c>
      <c r="Q1956" t="str">
        <f t="shared" si="122"/>
        <v>technology</v>
      </c>
      <c r="R1956" s="3" t="str">
        <f t="shared" si="123"/>
        <v>hardware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258442.01</v>
      </c>
      <c r="Q1957" t="str">
        <f t="shared" si="122"/>
        <v>technology</v>
      </c>
      <c r="R1957" s="3" t="str">
        <f t="shared" si="123"/>
        <v>hardware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171915.01</v>
      </c>
      <c r="Q1958" t="str">
        <f t="shared" si="122"/>
        <v>technology</v>
      </c>
      <c r="R1958" s="3" t="str">
        <f t="shared" si="123"/>
        <v>hardware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113335.705</v>
      </c>
      <c r="Q1959" t="str">
        <f t="shared" si="122"/>
        <v>technology</v>
      </c>
      <c r="R1959" s="3" t="str">
        <f t="shared" si="123"/>
        <v>hardware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75370.714999999997</v>
      </c>
      <c r="Q1960" t="str">
        <f t="shared" si="122"/>
        <v>technology</v>
      </c>
      <c r="R1960" s="3" t="str">
        <f t="shared" si="123"/>
        <v>hardware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58081.73</v>
      </c>
      <c r="Q1961" t="str">
        <f t="shared" si="122"/>
        <v>technology</v>
      </c>
      <c r="R1961" s="3" t="str">
        <f t="shared" si="123"/>
        <v>hardware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49102.720000000001</v>
      </c>
      <c r="Q1962" t="str">
        <f t="shared" si="122"/>
        <v>technology</v>
      </c>
      <c r="R1962" s="3" t="str">
        <f t="shared" si="123"/>
        <v>hardware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96535.06</v>
      </c>
      <c r="Q1963" t="str">
        <f t="shared" si="122"/>
        <v>technology</v>
      </c>
      <c r="R1963" s="3" t="str">
        <f t="shared" si="123"/>
        <v>hardware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64915.31</v>
      </c>
      <c r="Q1964" t="str">
        <f t="shared" si="122"/>
        <v>technology</v>
      </c>
      <c r="R1964" s="3" t="str">
        <f t="shared" si="123"/>
        <v>hardware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21700.25</v>
      </c>
      <c r="Q1965" t="str">
        <f t="shared" si="122"/>
        <v>technology</v>
      </c>
      <c r="R1965" s="3" t="str">
        <f t="shared" si="123"/>
        <v>hardware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127825.56</v>
      </c>
      <c r="Q1966" t="str">
        <f t="shared" si="122"/>
        <v>technology</v>
      </c>
      <c r="R1966" s="3" t="str">
        <f t="shared" si="123"/>
        <v>hardware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122328.56</v>
      </c>
      <c r="Q1967" t="str">
        <f t="shared" si="122"/>
        <v>technology</v>
      </c>
      <c r="R1967" s="3" t="str">
        <f t="shared" si="123"/>
        <v>hardware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109928.545</v>
      </c>
      <c r="Q1968" t="str">
        <f t="shared" si="122"/>
        <v>technology</v>
      </c>
      <c r="R1968" s="3" t="str">
        <f t="shared" si="123"/>
        <v>hardware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140384.54499999998</v>
      </c>
      <c r="Q1969" t="str">
        <f t="shared" si="122"/>
        <v>technology</v>
      </c>
      <c r="R1969" s="3" t="str">
        <f t="shared" si="123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108254.5</v>
      </c>
      <c r="Q1970" t="str">
        <f t="shared" si="122"/>
        <v>technology</v>
      </c>
      <c r="R1970" s="3" t="str">
        <f t="shared" si="123"/>
        <v>hardware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129149.5</v>
      </c>
      <c r="Q1971" t="str">
        <f t="shared" si="122"/>
        <v>technology</v>
      </c>
      <c r="R1971" s="3" t="str">
        <f t="shared" si="123"/>
        <v>hardware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86203</v>
      </c>
      <c r="Q1972" t="str">
        <f t="shared" si="122"/>
        <v>technology</v>
      </c>
      <c r="R1972" s="3" t="str">
        <f t="shared" si="123"/>
        <v>hardware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554350.43500000006</v>
      </c>
      <c r="Q1973" t="str">
        <f t="shared" si="122"/>
        <v>technology</v>
      </c>
      <c r="R1973" s="3" t="str">
        <f t="shared" si="123"/>
        <v>hardware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534486.43500000006</v>
      </c>
      <c r="Q1974" t="str">
        <f t="shared" si="122"/>
        <v>technology</v>
      </c>
      <c r="R1974" s="3" t="str">
        <f t="shared" si="123"/>
        <v>hardware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262693.505</v>
      </c>
      <c r="Q1975" t="str">
        <f t="shared" si="122"/>
        <v>technology</v>
      </c>
      <c r="R1975" s="3" t="str">
        <f t="shared" si="123"/>
        <v>hardware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291812.10499999998</v>
      </c>
      <c r="Q1976" t="str">
        <f t="shared" si="122"/>
        <v>technology</v>
      </c>
      <c r="R1976" s="3" t="str">
        <f t="shared" si="123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54246.27</v>
      </c>
      <c r="Q1977" t="str">
        <f t="shared" si="122"/>
        <v>technology</v>
      </c>
      <c r="R1977" s="3" t="str">
        <f t="shared" si="123"/>
        <v>hardware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23628.67</v>
      </c>
      <c r="Q1978" t="str">
        <f t="shared" si="122"/>
        <v>technology</v>
      </c>
      <c r="R1978" s="3" t="str">
        <f t="shared" si="123"/>
        <v>hardware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107514.5</v>
      </c>
      <c r="Q1979" t="str">
        <f t="shared" si="122"/>
        <v>technology</v>
      </c>
      <c r="R1979" s="3" t="str">
        <f t="shared" si="123"/>
        <v>hardware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357293.78500000003</v>
      </c>
      <c r="Q1980" t="str">
        <f t="shared" si="122"/>
        <v>technology</v>
      </c>
      <c r="R1980" s="3" t="str">
        <f t="shared" si="123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371612.44</v>
      </c>
      <c r="Q1981" t="str">
        <f t="shared" si="122"/>
        <v>technology</v>
      </c>
      <c r="R1981" s="3" t="str">
        <f t="shared" si="123"/>
        <v>hardware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203607.16</v>
      </c>
      <c r="Q1982" t="str">
        <f t="shared" si="122"/>
        <v>technology</v>
      </c>
      <c r="R1982" s="3" t="str">
        <f t="shared" si="123"/>
        <v>hardware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88896.505000000005</v>
      </c>
      <c r="Q1983" t="str">
        <f t="shared" si="122"/>
        <v>photography</v>
      </c>
      <c r="R1983" s="3" t="str">
        <f t="shared" si="123"/>
        <v>people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190.5</v>
      </c>
      <c r="Q1984" t="str">
        <f t="shared" si="122"/>
        <v>photography</v>
      </c>
      <c r="R1984" s="3" t="str">
        <f t="shared" si="123"/>
        <v>people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709.5</v>
      </c>
      <c r="Q1985" t="str">
        <f t="shared" si="122"/>
        <v>photography</v>
      </c>
      <c r="R1985" s="3" t="str">
        <f t="shared" si="123"/>
        <v>people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2295.5</v>
      </c>
      <c r="Q1986" t="str">
        <f t="shared" si="122"/>
        <v>photography</v>
      </c>
      <c r="R1986" s="3" t="str">
        <f t="shared" si="123"/>
        <v>people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AVERAGE(E1986:E1987)</f>
        <v>1611.5</v>
      </c>
      <c r="Q1987" t="str">
        <f t="shared" ref="Q1987:Q2050" si="126">LEFT(N1987,FIND("/",N1987)-1)</f>
        <v>photography</v>
      </c>
      <c r="R1987" s="3" t="str">
        <f t="shared" ref="R1987:R2050" si="127">RIGHT(N1987,LEN(N1987)-FIND("/",N1987))</f>
        <v>people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26</v>
      </c>
      <c r="Q1988" t="str">
        <f t="shared" si="126"/>
        <v>photography</v>
      </c>
      <c r="R1988" s="3" t="str">
        <f t="shared" si="127"/>
        <v>people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1168.5</v>
      </c>
      <c r="Q1989" t="str">
        <f t="shared" si="126"/>
        <v>photography</v>
      </c>
      <c r="R1989" s="3" t="str">
        <f t="shared" si="127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1180.5</v>
      </c>
      <c r="Q1990" t="str">
        <f t="shared" si="126"/>
        <v>photography</v>
      </c>
      <c r="R1990" s="3" t="str">
        <f t="shared" si="127"/>
        <v>people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37.5</v>
      </c>
      <c r="Q1991" t="str">
        <f t="shared" si="126"/>
        <v>photography</v>
      </c>
      <c r="R1991" s="3" t="str">
        <f t="shared" si="127"/>
        <v>people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279.5</v>
      </c>
      <c r="Q1992" t="str">
        <f t="shared" si="126"/>
        <v>photography</v>
      </c>
      <c r="R1992" s="3" t="str">
        <f t="shared" si="127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324.5</v>
      </c>
      <c r="Q1993" t="str">
        <f t="shared" si="126"/>
        <v>photography</v>
      </c>
      <c r="R1993" s="3" t="str">
        <f t="shared" si="127"/>
        <v>people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71</v>
      </c>
      <c r="Q1994" t="str">
        <f t="shared" si="126"/>
        <v>photography</v>
      </c>
      <c r="R1994" s="3" t="str">
        <f t="shared" si="127"/>
        <v>people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1</v>
      </c>
      <c r="Q1995" t="str">
        <f t="shared" si="126"/>
        <v>photography</v>
      </c>
      <c r="R1995" s="3" t="str">
        <f t="shared" si="127"/>
        <v>people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tr">
        <f t="shared" si="126"/>
        <v>photography</v>
      </c>
      <c r="R1996" s="3" t="str">
        <f t="shared" si="127"/>
        <v>people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39</v>
      </c>
      <c r="Q1997" t="str">
        <f t="shared" si="126"/>
        <v>photography</v>
      </c>
      <c r="R1997" s="3" t="str">
        <f t="shared" si="127"/>
        <v>people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39</v>
      </c>
      <c r="Q1998" t="str">
        <f t="shared" si="126"/>
        <v>photography</v>
      </c>
      <c r="R1998" s="3" t="str">
        <f t="shared" si="127"/>
        <v>people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tr">
        <f t="shared" si="126"/>
        <v>photography</v>
      </c>
      <c r="R1999" s="3" t="str">
        <f t="shared" si="127"/>
        <v>people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327.5</v>
      </c>
      <c r="Q2000" t="str">
        <f t="shared" si="126"/>
        <v>photography</v>
      </c>
      <c r="R2000" s="3" t="str">
        <f t="shared" si="127"/>
        <v>people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445.5</v>
      </c>
      <c r="Q2001" t="str">
        <f t="shared" si="126"/>
        <v>photography</v>
      </c>
      <c r="R2001" s="3" t="str">
        <f t="shared" si="127"/>
        <v>people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430.5</v>
      </c>
      <c r="Q2002" t="str">
        <f t="shared" si="126"/>
        <v>photography</v>
      </c>
      <c r="R2002" s="3" t="str">
        <f t="shared" si="127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105398</v>
      </c>
      <c r="Q2003" t="str">
        <f t="shared" si="126"/>
        <v>technology</v>
      </c>
      <c r="R2003" s="3" t="str">
        <f t="shared" si="127"/>
        <v>hardware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159284.05499999999</v>
      </c>
      <c r="Q2004" t="str">
        <f t="shared" si="126"/>
        <v>technology</v>
      </c>
      <c r="R2004" s="3" t="str">
        <f t="shared" si="127"/>
        <v>hardware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54978.555</v>
      </c>
      <c r="Q2005" t="str">
        <f t="shared" si="126"/>
        <v>technology</v>
      </c>
      <c r="R2005" s="3" t="str">
        <f t="shared" si="127"/>
        <v>hardware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59385.120000000003</v>
      </c>
      <c r="Q2006" t="str">
        <f t="shared" si="126"/>
        <v>technology</v>
      </c>
      <c r="R2006" s="3" t="str">
        <f t="shared" si="127"/>
        <v>hardware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77157.135000000009</v>
      </c>
      <c r="Q2007" t="str">
        <f t="shared" si="126"/>
        <v>technology</v>
      </c>
      <c r="R2007" s="3" t="str">
        <f t="shared" si="127"/>
        <v>hardware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80512.014999999999</v>
      </c>
      <c r="Q2008" t="str">
        <f t="shared" si="126"/>
        <v>technology</v>
      </c>
      <c r="R2008" s="3" t="str">
        <f t="shared" si="127"/>
        <v>hardware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67745.460000000006</v>
      </c>
      <c r="Q2009" t="str">
        <f t="shared" si="126"/>
        <v>technology</v>
      </c>
      <c r="R2009" s="3" t="str">
        <f t="shared" si="127"/>
        <v>hardware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6704.96</v>
      </c>
      <c r="Q2010" t="str">
        <f t="shared" si="126"/>
        <v>technology</v>
      </c>
      <c r="R2010" s="3" t="str">
        <f t="shared" si="127"/>
        <v>hardware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77209</v>
      </c>
      <c r="Q2011" t="str">
        <f t="shared" si="126"/>
        <v>technology</v>
      </c>
      <c r="R2011" s="3" t="str">
        <f t="shared" si="127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124297.45</v>
      </c>
      <c r="Q2012" t="str">
        <f t="shared" si="126"/>
        <v>technology</v>
      </c>
      <c r="R2012" s="3" t="str">
        <f t="shared" si="127"/>
        <v>hardware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252898.95</v>
      </c>
      <c r="Q2013" t="str">
        <f t="shared" si="126"/>
        <v>technology</v>
      </c>
      <c r="R2013" s="3" t="str">
        <f t="shared" si="127"/>
        <v>hardware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210763.5</v>
      </c>
      <c r="Q2014" t="str">
        <f t="shared" si="126"/>
        <v>technology</v>
      </c>
      <c r="R2014" s="3" t="str">
        <f t="shared" si="127"/>
        <v>hardware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401803.5</v>
      </c>
      <c r="Q2015" t="str">
        <f t="shared" si="126"/>
        <v>technology</v>
      </c>
      <c r="R2015" s="3" t="str">
        <f t="shared" si="127"/>
        <v>hardware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1567998.335</v>
      </c>
      <c r="Q2016" t="str">
        <f t="shared" si="126"/>
        <v>technology</v>
      </c>
      <c r="R2016" s="3" t="str">
        <f t="shared" si="127"/>
        <v>hardware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1176135.3399999999</v>
      </c>
      <c r="Q2017" t="str">
        <f t="shared" si="126"/>
        <v>technology</v>
      </c>
      <c r="R2017" s="3" t="str">
        <f t="shared" si="127"/>
        <v>hardware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50145.114999999998</v>
      </c>
      <c r="Q2018" t="str">
        <f t="shared" si="126"/>
        <v>technology</v>
      </c>
      <c r="R2018" s="3" t="str">
        <f t="shared" si="127"/>
        <v>hardware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61714.91</v>
      </c>
      <c r="Q2019" t="str">
        <f t="shared" si="126"/>
        <v>technology</v>
      </c>
      <c r="R2019" s="3" t="str">
        <f t="shared" si="127"/>
        <v>hardware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48866.914999999994</v>
      </c>
      <c r="Q2020" t="str">
        <f t="shared" si="126"/>
        <v>technology</v>
      </c>
      <c r="R2020" s="3" t="str">
        <f t="shared" si="127"/>
        <v>hardware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130211.065</v>
      </c>
      <c r="Q2021" t="str">
        <f t="shared" si="126"/>
        <v>technology</v>
      </c>
      <c r="R2021" s="3" t="str">
        <f t="shared" si="127"/>
        <v>hardware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98424.45</v>
      </c>
      <c r="Q2022" t="str">
        <f t="shared" si="126"/>
        <v>technology</v>
      </c>
      <c r="R2022" s="3" t="str">
        <f t="shared" si="127"/>
        <v>hardware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8470</v>
      </c>
      <c r="Q2023" t="str">
        <f t="shared" si="126"/>
        <v>technology</v>
      </c>
      <c r="R2023" s="3" t="str">
        <f t="shared" si="127"/>
        <v>hardware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69596</v>
      </c>
      <c r="Q2024" t="str">
        <f t="shared" si="126"/>
        <v>technology</v>
      </c>
      <c r="R2024" s="3" t="str">
        <f t="shared" si="127"/>
        <v>hardware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143298</v>
      </c>
      <c r="Q2025" t="str">
        <f t="shared" si="126"/>
        <v>technology</v>
      </c>
      <c r="R2025" s="3" t="str">
        <f t="shared" si="127"/>
        <v>hardware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92436.5</v>
      </c>
      <c r="Q2026" t="str">
        <f t="shared" si="126"/>
        <v>technology</v>
      </c>
      <c r="R2026" s="3" t="str">
        <f t="shared" si="127"/>
        <v>hardware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92167</v>
      </c>
      <c r="Q2027" t="str">
        <f t="shared" si="126"/>
        <v>technology</v>
      </c>
      <c r="R2027" s="3" t="str">
        <f t="shared" si="127"/>
        <v>hardware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97145.384999999995</v>
      </c>
      <c r="Q2028" t="str">
        <f t="shared" si="126"/>
        <v>technology</v>
      </c>
      <c r="R2028" s="3" t="str">
        <f t="shared" si="127"/>
        <v>hardware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76809.884999999995</v>
      </c>
      <c r="Q2029" t="str">
        <f t="shared" si="126"/>
        <v>technology</v>
      </c>
      <c r="R2029" s="3" t="str">
        <f t="shared" si="127"/>
        <v>hardware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62017</v>
      </c>
      <c r="Q2030" t="str">
        <f t="shared" si="126"/>
        <v>technology</v>
      </c>
      <c r="R2030" s="3" t="str">
        <f t="shared" si="127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6407.5</v>
      </c>
      <c r="Q2031" t="str">
        <f t="shared" si="126"/>
        <v>technology</v>
      </c>
      <c r="R2031" s="3" t="str">
        <f t="shared" si="127"/>
        <v>hardware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41582</v>
      </c>
      <c r="Q2032" t="str">
        <f t="shared" si="126"/>
        <v>technology</v>
      </c>
      <c r="R2032" s="3" t="str">
        <f t="shared" si="127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67154.5</v>
      </c>
      <c r="Q2033" t="str">
        <f t="shared" si="126"/>
        <v>technology</v>
      </c>
      <c r="R2033" s="3" t="str">
        <f t="shared" si="127"/>
        <v>hardware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68111</v>
      </c>
      <c r="Q2034" t="str">
        <f t="shared" si="126"/>
        <v>technology</v>
      </c>
      <c r="R2034" s="3" t="str">
        <f t="shared" si="127"/>
        <v>hardware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60358</v>
      </c>
      <c r="Q2035" t="str">
        <f t="shared" si="126"/>
        <v>technology</v>
      </c>
      <c r="R2035" s="3" t="str">
        <f t="shared" si="127"/>
        <v>hardware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173194.29500000001</v>
      </c>
      <c r="Q2036" t="str">
        <f t="shared" si="126"/>
        <v>technology</v>
      </c>
      <c r="R2036" s="3" t="str">
        <f t="shared" si="127"/>
        <v>hardware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235274.36500000002</v>
      </c>
      <c r="Q2037" t="str">
        <f t="shared" si="126"/>
        <v>technology</v>
      </c>
      <c r="R2037" s="3" t="str">
        <f t="shared" si="127"/>
        <v>hardware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104164.82</v>
      </c>
      <c r="Q2038" t="str">
        <f t="shared" si="126"/>
        <v>technology</v>
      </c>
      <c r="R2038" s="3" t="str">
        <f t="shared" si="127"/>
        <v>hardware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34774.07</v>
      </c>
      <c r="Q2039" t="str">
        <f t="shared" si="126"/>
        <v>technology</v>
      </c>
      <c r="R2039" s="3" t="str">
        <f t="shared" si="127"/>
        <v>hardware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31844.32</v>
      </c>
      <c r="Q2040" t="str">
        <f t="shared" si="126"/>
        <v>technology</v>
      </c>
      <c r="R2040" s="3" t="str">
        <f t="shared" si="127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101956</v>
      </c>
      <c r="Q2041" t="str">
        <f t="shared" si="126"/>
        <v>technology</v>
      </c>
      <c r="R2041" s="3" t="str">
        <f t="shared" si="127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88858.07</v>
      </c>
      <c r="Q2042" t="str">
        <f t="shared" si="126"/>
        <v>technology</v>
      </c>
      <c r="R2042" s="3" t="str">
        <f t="shared" si="127"/>
        <v>hardware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12361.07</v>
      </c>
      <c r="Q2043" t="str">
        <f t="shared" si="126"/>
        <v>technology</v>
      </c>
      <c r="R2043" s="3" t="str">
        <f t="shared" si="127"/>
        <v>hardware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14815</v>
      </c>
      <c r="Q2044" t="str">
        <f t="shared" si="126"/>
        <v>technology</v>
      </c>
      <c r="R2044" s="3" t="str">
        <f t="shared" si="127"/>
        <v>hardware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9682</v>
      </c>
      <c r="Q2045" t="str">
        <f t="shared" si="126"/>
        <v>technology</v>
      </c>
      <c r="R2045" s="3" t="str">
        <f t="shared" si="127"/>
        <v>hardware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11621.5</v>
      </c>
      <c r="Q2046" t="str">
        <f t="shared" si="126"/>
        <v>technology</v>
      </c>
      <c r="R2046" s="3" t="str">
        <f t="shared" si="127"/>
        <v>hardware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28186.005000000001</v>
      </c>
      <c r="Q2047" t="str">
        <f t="shared" si="126"/>
        <v>technology</v>
      </c>
      <c r="R2047" s="3" t="str">
        <f t="shared" si="127"/>
        <v>hardware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26125.005000000001</v>
      </c>
      <c r="Q2048" t="str">
        <f t="shared" si="126"/>
        <v>technology</v>
      </c>
      <c r="R2048" s="3" t="str">
        <f t="shared" si="127"/>
        <v>hardware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56524.5</v>
      </c>
      <c r="Q2049" t="str">
        <f t="shared" si="126"/>
        <v>technology</v>
      </c>
      <c r="R2049" s="3" t="str">
        <f t="shared" si="127"/>
        <v>hardware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113510.72500000001</v>
      </c>
      <c r="Q2050" t="str">
        <f t="shared" si="126"/>
        <v>technology</v>
      </c>
      <c r="R2050" s="3" t="str">
        <f t="shared" si="127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AVERAGE(E2050:E2051)</f>
        <v>93088.9</v>
      </c>
      <c r="Q2051" t="str">
        <f t="shared" ref="Q2051:Q2114" si="130">LEFT(N2051,FIND("/",N2051)-1)</f>
        <v>technology</v>
      </c>
      <c r="R2051" s="3" t="str">
        <f t="shared" ref="R2051:R2114" si="131">RIGHT(N2051,LEN(N2051)-FIND("/",N2051))</f>
        <v>hardware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53711.175000000003</v>
      </c>
      <c r="Q2052" t="str">
        <f t="shared" si="130"/>
        <v>technology</v>
      </c>
      <c r="R2052" s="3" t="str">
        <f t="shared" si="131"/>
        <v>hardware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28878</v>
      </c>
      <c r="Q2053" t="str">
        <f t="shared" si="130"/>
        <v>technology</v>
      </c>
      <c r="R2053" s="3" t="str">
        <f t="shared" si="131"/>
        <v>hardware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93476.5</v>
      </c>
      <c r="Q2054" t="str">
        <f t="shared" si="130"/>
        <v>technology</v>
      </c>
      <c r="R2054" s="3" t="str">
        <f t="shared" si="131"/>
        <v>hardware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90787.5</v>
      </c>
      <c r="Q2055" t="str">
        <f t="shared" si="130"/>
        <v>technology</v>
      </c>
      <c r="R2055" s="3" t="str">
        <f t="shared" si="131"/>
        <v>hardware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22404</v>
      </c>
      <c r="Q2056" t="str">
        <f t="shared" si="130"/>
        <v>technology</v>
      </c>
      <c r="R2056" s="3" t="str">
        <f t="shared" si="131"/>
        <v>hardware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24901</v>
      </c>
      <c r="Q2057" t="str">
        <f t="shared" si="130"/>
        <v>technology</v>
      </c>
      <c r="R2057" s="3" t="str">
        <f t="shared" si="131"/>
        <v>hardware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43385.5</v>
      </c>
      <c r="Q2058" t="str">
        <f t="shared" si="130"/>
        <v>technology</v>
      </c>
      <c r="R2058" s="3" t="str">
        <f t="shared" si="131"/>
        <v>hardware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53530.415000000001</v>
      </c>
      <c r="Q2059" t="str">
        <f t="shared" si="130"/>
        <v>technology</v>
      </c>
      <c r="R2059" s="3" t="str">
        <f t="shared" si="131"/>
        <v>hardware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17321.415000000001</v>
      </c>
      <c r="Q2060" t="str">
        <f t="shared" si="130"/>
        <v>technology</v>
      </c>
      <c r="R2060" s="3" t="str">
        <f t="shared" si="131"/>
        <v>hardware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23672.5</v>
      </c>
      <c r="Q2061" t="str">
        <f t="shared" si="130"/>
        <v>technology</v>
      </c>
      <c r="R2061" s="3" t="str">
        <f t="shared" si="131"/>
        <v>hardware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46068.5</v>
      </c>
      <c r="Q2062" t="str">
        <f t="shared" si="130"/>
        <v>technology</v>
      </c>
      <c r="R2062" s="3" t="str">
        <f t="shared" si="131"/>
        <v>hardware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27248</v>
      </c>
      <c r="Q2063" t="str">
        <f t="shared" si="130"/>
        <v>technology</v>
      </c>
      <c r="R2063" s="3" t="str">
        <f t="shared" si="131"/>
        <v>hardware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60186.5</v>
      </c>
      <c r="Q2064" t="str">
        <f t="shared" si="130"/>
        <v>technology</v>
      </c>
      <c r="R2064" s="3" t="str">
        <f t="shared" si="131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60449.5</v>
      </c>
      <c r="Q2065" t="str">
        <f t="shared" si="130"/>
        <v>technology</v>
      </c>
      <c r="R2065" s="3" t="str">
        <f t="shared" si="131"/>
        <v>hardware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253353.13500000001</v>
      </c>
      <c r="Q2066" t="str">
        <f t="shared" si="130"/>
        <v>technology</v>
      </c>
      <c r="R2066" s="3" t="str">
        <f t="shared" si="131"/>
        <v>hardware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290235.16000000003</v>
      </c>
      <c r="Q2067" t="str">
        <f t="shared" si="130"/>
        <v>technology</v>
      </c>
      <c r="R2067" s="3" t="str">
        <f t="shared" si="131"/>
        <v>hardware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42029.025000000001</v>
      </c>
      <c r="Q2068" t="str">
        <f t="shared" si="130"/>
        <v>technology</v>
      </c>
      <c r="R2068" s="3" t="str">
        <f t="shared" si="131"/>
        <v>hardware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2500</v>
      </c>
      <c r="Q2069" t="str">
        <f t="shared" si="130"/>
        <v>technology</v>
      </c>
      <c r="R2069" s="3" t="str">
        <f t="shared" si="131"/>
        <v>hardware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13466.985000000001</v>
      </c>
      <c r="Q2070" t="str">
        <f t="shared" si="130"/>
        <v>technology</v>
      </c>
      <c r="R2070" s="3" t="str">
        <f t="shared" si="131"/>
        <v>hardware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45254.65</v>
      </c>
      <c r="Q2071" t="str">
        <f t="shared" si="130"/>
        <v>technology</v>
      </c>
      <c r="R2071" s="3" t="str">
        <f t="shared" si="131"/>
        <v>hardware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230431.16500000001</v>
      </c>
      <c r="Q2072" t="str">
        <f t="shared" si="130"/>
        <v>technology</v>
      </c>
      <c r="R2072" s="3" t="str">
        <f t="shared" si="131"/>
        <v>hardware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226402.5</v>
      </c>
      <c r="Q2073" t="str">
        <f t="shared" si="130"/>
        <v>technology</v>
      </c>
      <c r="R2073" s="3" t="str">
        <f t="shared" si="131"/>
        <v>hardware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67659.5</v>
      </c>
      <c r="Q2074" t="str">
        <f t="shared" si="130"/>
        <v>technology</v>
      </c>
      <c r="R2074" s="3" t="str">
        <f t="shared" si="131"/>
        <v>hardware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115888.65</v>
      </c>
      <c r="Q2075" t="str">
        <f t="shared" si="130"/>
        <v>technology</v>
      </c>
      <c r="R2075" s="3" t="str">
        <f t="shared" si="131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76609.649999999994</v>
      </c>
      <c r="Q2076" t="str">
        <f t="shared" si="130"/>
        <v>technology</v>
      </c>
      <c r="R2076" s="3" t="str">
        <f t="shared" si="131"/>
        <v>hardware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84217.8</v>
      </c>
      <c r="Q2077" t="str">
        <f t="shared" si="130"/>
        <v>technology</v>
      </c>
      <c r="R2077" s="3" t="str">
        <f t="shared" si="131"/>
        <v>hardware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570207.79500000004</v>
      </c>
      <c r="Q2078" t="str">
        <f t="shared" si="130"/>
        <v>technology</v>
      </c>
      <c r="R2078" s="3" t="str">
        <f t="shared" si="131"/>
        <v>hardware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515174.495</v>
      </c>
      <c r="Q2079" t="str">
        <f t="shared" si="130"/>
        <v>technology</v>
      </c>
      <c r="R2079" s="3" t="str">
        <f t="shared" si="131"/>
        <v>hardware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41997.5</v>
      </c>
      <c r="Q2080" t="str">
        <f t="shared" si="130"/>
        <v>technology</v>
      </c>
      <c r="R2080" s="3" t="str">
        <f t="shared" si="131"/>
        <v>hardware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27529</v>
      </c>
      <c r="Q2081" t="str">
        <f t="shared" si="130"/>
        <v>technology</v>
      </c>
      <c r="R2081" s="3" t="str">
        <f t="shared" si="131"/>
        <v>hardware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16947.5</v>
      </c>
      <c r="Q2082" t="str">
        <f t="shared" si="130"/>
        <v>technology</v>
      </c>
      <c r="R2082" s="3" t="str">
        <f t="shared" si="131"/>
        <v>hardware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4544</v>
      </c>
      <c r="Q2083" t="str">
        <f t="shared" si="130"/>
        <v>music</v>
      </c>
      <c r="R2083" s="3" t="str">
        <f t="shared" si="131"/>
        <v>indie rock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2835.5</v>
      </c>
      <c r="Q2084" t="str">
        <f t="shared" si="130"/>
        <v>music</v>
      </c>
      <c r="R2084" s="3" t="str">
        <f t="shared" si="131"/>
        <v>indie rock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1255.5</v>
      </c>
      <c r="Q2085" t="str">
        <f t="shared" si="130"/>
        <v>music</v>
      </c>
      <c r="R2085" s="3" t="str">
        <f t="shared" si="131"/>
        <v>indie rock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2050</v>
      </c>
      <c r="Q2086" t="str">
        <f t="shared" si="130"/>
        <v>music</v>
      </c>
      <c r="R2086" s="3" t="str">
        <f t="shared" si="131"/>
        <v>indie rock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5331</v>
      </c>
      <c r="Q2087" t="str">
        <f t="shared" si="130"/>
        <v>music</v>
      </c>
      <c r="R2087" s="3" t="str">
        <f t="shared" si="131"/>
        <v>indie rock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5720</v>
      </c>
      <c r="Q2088" t="str">
        <f t="shared" si="130"/>
        <v>music</v>
      </c>
      <c r="R2088" s="3" t="str">
        <f t="shared" si="131"/>
        <v>indie rock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2790.5</v>
      </c>
      <c r="Q2089" t="str">
        <f t="shared" si="130"/>
        <v>music</v>
      </c>
      <c r="R2089" s="3" t="str">
        <f t="shared" si="131"/>
        <v>indie rock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2509.16</v>
      </c>
      <c r="Q2090" t="str">
        <f t="shared" si="130"/>
        <v>music</v>
      </c>
      <c r="R2090" s="3" t="str">
        <f t="shared" si="131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3237.665</v>
      </c>
      <c r="Q2091" t="str">
        <f t="shared" si="130"/>
        <v>music</v>
      </c>
      <c r="R2091" s="3" t="str">
        <f t="shared" si="131"/>
        <v>indie rock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6106.62</v>
      </c>
      <c r="Q2092" t="str">
        <f t="shared" si="130"/>
        <v>music</v>
      </c>
      <c r="R2092" s="3" t="str">
        <f t="shared" si="131"/>
        <v>indie rock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15443.715</v>
      </c>
      <c r="Q2093" t="str">
        <f t="shared" si="130"/>
        <v>music</v>
      </c>
      <c r="R2093" s="3" t="str">
        <f t="shared" si="131"/>
        <v>indie rock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13880.6</v>
      </c>
      <c r="Q2094" t="str">
        <f t="shared" si="130"/>
        <v>music</v>
      </c>
      <c r="R2094" s="3" t="str">
        <f t="shared" si="131"/>
        <v>indie rock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3807</v>
      </c>
      <c r="Q2095" t="str">
        <f t="shared" si="130"/>
        <v>music</v>
      </c>
      <c r="R2095" s="3" t="str">
        <f t="shared" si="131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2878</v>
      </c>
      <c r="Q2096" t="str">
        <f t="shared" si="130"/>
        <v>music</v>
      </c>
      <c r="R2096" s="3" t="str">
        <f t="shared" si="131"/>
        <v>indie rock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3359.5</v>
      </c>
      <c r="Q2097" t="str">
        <f t="shared" si="130"/>
        <v>music</v>
      </c>
      <c r="R2097" s="3" t="str">
        <f t="shared" si="131"/>
        <v>indie rock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1555</v>
      </c>
      <c r="Q2098" t="str">
        <f t="shared" si="130"/>
        <v>music</v>
      </c>
      <c r="R2098" s="3" t="str">
        <f t="shared" si="131"/>
        <v>indie rock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1805</v>
      </c>
      <c r="Q2099" t="str">
        <f t="shared" si="130"/>
        <v>music</v>
      </c>
      <c r="R2099" s="3" t="str">
        <f t="shared" si="131"/>
        <v>indie rock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4510</v>
      </c>
      <c r="Q2100" t="str">
        <f t="shared" si="130"/>
        <v>music</v>
      </c>
      <c r="R2100" s="3" t="str">
        <f t="shared" si="131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4995.5</v>
      </c>
      <c r="Q2101" t="str">
        <f t="shared" si="130"/>
        <v>music</v>
      </c>
      <c r="R2101" s="3" t="str">
        <f t="shared" si="131"/>
        <v>indie rock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2395.5</v>
      </c>
      <c r="Q2102" t="str">
        <f t="shared" si="130"/>
        <v>music</v>
      </c>
      <c r="R2102" s="3" t="str">
        <f t="shared" si="131"/>
        <v>indie rock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1542.5</v>
      </c>
      <c r="Q2103" t="str">
        <f t="shared" si="130"/>
        <v>music</v>
      </c>
      <c r="R2103" s="3" t="str">
        <f t="shared" si="131"/>
        <v>indie rock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1812.5</v>
      </c>
      <c r="Q2104" t="str">
        <f t="shared" si="130"/>
        <v>music</v>
      </c>
      <c r="R2104" s="3" t="str">
        <f t="shared" si="131"/>
        <v>indie rock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6362</v>
      </c>
      <c r="Q2105" t="str">
        <f t="shared" si="130"/>
        <v>music</v>
      </c>
      <c r="R2105" s="3" t="str">
        <f t="shared" si="131"/>
        <v>indie rock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6200</v>
      </c>
      <c r="Q2106" t="str">
        <f t="shared" si="130"/>
        <v>music</v>
      </c>
      <c r="R2106" s="3" t="str">
        <f t="shared" si="131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3058</v>
      </c>
      <c r="Q2107" t="str">
        <f t="shared" si="130"/>
        <v>music</v>
      </c>
      <c r="R2107" s="3" t="str">
        <f t="shared" si="131"/>
        <v>indie rock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3717.5</v>
      </c>
      <c r="Q2108" t="str">
        <f t="shared" si="130"/>
        <v>music</v>
      </c>
      <c r="R2108" s="3" t="str">
        <f t="shared" si="131"/>
        <v>indie rock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2254.83</v>
      </c>
      <c r="Q2109" t="str">
        <f t="shared" si="130"/>
        <v>music</v>
      </c>
      <c r="R2109" s="3" t="str">
        <f t="shared" si="131"/>
        <v>indie rock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9662.33</v>
      </c>
      <c r="Q2110" t="str">
        <f t="shared" si="130"/>
        <v>music</v>
      </c>
      <c r="R2110" s="3" t="str">
        <f t="shared" si="131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10715.5</v>
      </c>
      <c r="Q2111" t="str">
        <f t="shared" si="130"/>
        <v>music</v>
      </c>
      <c r="R2111" s="3" t="str">
        <f t="shared" si="131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3134</v>
      </c>
      <c r="Q2112" t="str">
        <f t="shared" si="130"/>
        <v>music</v>
      </c>
      <c r="R2112" s="3" t="str">
        <f t="shared" si="131"/>
        <v>indie rock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2068.5</v>
      </c>
      <c r="Q2113" t="str">
        <f t="shared" si="130"/>
        <v>music</v>
      </c>
      <c r="R2113" s="3" t="str">
        <f t="shared" si="131"/>
        <v>indie rock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1215</v>
      </c>
      <c r="Q2114" t="str">
        <f t="shared" si="130"/>
        <v>music</v>
      </c>
      <c r="R2114" s="3" t="str">
        <f t="shared" si="131"/>
        <v>indie rock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AVERAGE(E2114:E2115)</f>
        <v>3820</v>
      </c>
      <c r="Q2115" t="str">
        <f t="shared" ref="Q2115:Q2178" si="134">LEFT(N2115,FIND("/",N2115)-1)</f>
        <v>music</v>
      </c>
      <c r="R2115" s="3" t="str">
        <f t="shared" ref="R2115:R2178" si="135">RIGHT(N2115,LEN(N2115)-FIND("/",N2115))</f>
        <v>indie rock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6287.5</v>
      </c>
      <c r="Q2116" t="str">
        <f t="shared" si="134"/>
        <v>music</v>
      </c>
      <c r="R2116" s="3" t="str">
        <f t="shared" si="135"/>
        <v>indie rock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4310</v>
      </c>
      <c r="Q2117" t="str">
        <f t="shared" si="134"/>
        <v>music</v>
      </c>
      <c r="R2117" s="3" t="str">
        <f t="shared" si="135"/>
        <v>indie rock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25909.5</v>
      </c>
      <c r="Q2118" t="str">
        <f t="shared" si="134"/>
        <v>music</v>
      </c>
      <c r="R2118" s="3" t="str">
        <f t="shared" si="135"/>
        <v>indie rock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25103.5</v>
      </c>
      <c r="Q2119" t="str">
        <f t="shared" si="134"/>
        <v>music</v>
      </c>
      <c r="R2119" s="3" t="str">
        <f t="shared" si="135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1559.5549999999998</v>
      </c>
      <c r="Q2120" t="str">
        <f t="shared" si="134"/>
        <v>music</v>
      </c>
      <c r="R2120" s="3" t="str">
        <f t="shared" si="135"/>
        <v>indie rock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1680.5549999999998</v>
      </c>
      <c r="Q2121" t="str">
        <f t="shared" si="134"/>
        <v>music</v>
      </c>
      <c r="R2121" s="3" t="str">
        <f t="shared" si="135"/>
        <v>indie rock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5042.7150000000001</v>
      </c>
      <c r="Q2122" t="str">
        <f t="shared" si="134"/>
        <v>music</v>
      </c>
      <c r="R2122" s="3" t="str">
        <f t="shared" si="135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4177.2150000000001</v>
      </c>
      <c r="Q2123" t="str">
        <f t="shared" si="134"/>
        <v>games</v>
      </c>
      <c r="R2123" s="3" t="str">
        <f t="shared" si="135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297</v>
      </c>
      <c r="Q2124" t="str">
        <f t="shared" si="134"/>
        <v>games</v>
      </c>
      <c r="R2124" s="3" t="str">
        <f t="shared" si="135"/>
        <v>video games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180</v>
      </c>
      <c r="Q2125" t="str">
        <f t="shared" si="134"/>
        <v>games</v>
      </c>
      <c r="R2125" s="3" t="str">
        <f t="shared" si="135"/>
        <v>video games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82.5</v>
      </c>
      <c r="Q2126" t="str">
        <f t="shared" si="134"/>
        <v>games</v>
      </c>
      <c r="R2126" s="3" t="str">
        <f t="shared" si="135"/>
        <v>video games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483.5</v>
      </c>
      <c r="Q2127" t="str">
        <f t="shared" si="134"/>
        <v>games</v>
      </c>
      <c r="R2127" s="3" t="str">
        <f t="shared" si="135"/>
        <v>video games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431</v>
      </c>
      <c r="Q2128" t="str">
        <f t="shared" si="134"/>
        <v>games</v>
      </c>
      <c r="R2128" s="3" t="str">
        <f t="shared" si="135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4043</v>
      </c>
      <c r="Q2129" t="str">
        <f t="shared" si="134"/>
        <v>games</v>
      </c>
      <c r="R2129" s="3" t="str">
        <f t="shared" si="135"/>
        <v>video games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4050.5</v>
      </c>
      <c r="Q2130" t="str">
        <f t="shared" si="134"/>
        <v>games</v>
      </c>
      <c r="R2130" s="3" t="str">
        <f t="shared" si="135"/>
        <v>video games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130.5</v>
      </c>
      <c r="Q2131" t="str">
        <f t="shared" si="134"/>
        <v>games</v>
      </c>
      <c r="R2131" s="3" t="str">
        <f t="shared" si="135"/>
        <v>video games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160.5</v>
      </c>
      <c r="Q2132" t="str">
        <f t="shared" si="134"/>
        <v>games</v>
      </c>
      <c r="R2132" s="3" t="str">
        <f t="shared" si="135"/>
        <v>video games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55</v>
      </c>
      <c r="Q2133" t="str">
        <f t="shared" si="134"/>
        <v>games</v>
      </c>
      <c r="R2133" s="3" t="str">
        <f t="shared" si="135"/>
        <v>video games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1068.9949999999999</v>
      </c>
      <c r="Q2134" t="str">
        <f t="shared" si="134"/>
        <v>games</v>
      </c>
      <c r="R2134" s="3" t="str">
        <f t="shared" si="135"/>
        <v>video games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1064.4949999999999</v>
      </c>
      <c r="Q2135" t="str">
        <f t="shared" si="134"/>
        <v>games</v>
      </c>
      <c r="R2135" s="3" t="str">
        <f t="shared" si="135"/>
        <v>video games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60</v>
      </c>
      <c r="Q2136" t="str">
        <f t="shared" si="134"/>
        <v>games</v>
      </c>
      <c r="R2136" s="3" t="str">
        <f t="shared" si="135"/>
        <v>video games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291</v>
      </c>
      <c r="Q2137" t="str">
        <f t="shared" si="134"/>
        <v>games</v>
      </c>
      <c r="R2137" s="3" t="str">
        <f t="shared" si="135"/>
        <v>video games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262.84500000000003</v>
      </c>
      <c r="Q2138" t="str">
        <f t="shared" si="134"/>
        <v>games</v>
      </c>
      <c r="R2138" s="3" t="str">
        <f t="shared" si="135"/>
        <v>video games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7125.3450000000003</v>
      </c>
      <c r="Q2139" t="str">
        <f t="shared" si="134"/>
        <v>games</v>
      </c>
      <c r="R2139" s="3" t="str">
        <f t="shared" si="135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7165.5</v>
      </c>
      <c r="Q2140" t="str">
        <f t="shared" si="134"/>
        <v>games</v>
      </c>
      <c r="R2140" s="3" t="str">
        <f t="shared" si="135"/>
        <v>video games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877</v>
      </c>
      <c r="Q2141" t="str">
        <f t="shared" si="134"/>
        <v>games</v>
      </c>
      <c r="R2141" s="3" t="str">
        <f t="shared" si="135"/>
        <v>video games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1093</v>
      </c>
      <c r="Q2142" t="str">
        <f t="shared" si="134"/>
        <v>games</v>
      </c>
      <c r="R2142" s="3" t="str">
        <f t="shared" si="135"/>
        <v>video games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280</v>
      </c>
      <c r="Q2143" t="str">
        <f t="shared" si="134"/>
        <v>games</v>
      </c>
      <c r="R2143" s="3" t="str">
        <f t="shared" si="135"/>
        <v>video games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300.5</v>
      </c>
      <c r="Q2144" t="str">
        <f t="shared" si="134"/>
        <v>games</v>
      </c>
      <c r="R2144" s="3" t="str">
        <f t="shared" si="135"/>
        <v>video games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413</v>
      </c>
      <c r="Q2145" t="str">
        <f t="shared" si="134"/>
        <v>games</v>
      </c>
      <c r="R2145" s="3" t="str">
        <f t="shared" si="135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416</v>
      </c>
      <c r="Q2146" t="str">
        <f t="shared" si="134"/>
        <v>games</v>
      </c>
      <c r="R2146" s="3" t="str">
        <f t="shared" si="135"/>
        <v>video games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2586</v>
      </c>
      <c r="Q2147" t="str">
        <f t="shared" si="134"/>
        <v>games</v>
      </c>
      <c r="R2147" s="3" t="str">
        <f t="shared" si="135"/>
        <v>video games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2283</v>
      </c>
      <c r="Q2148" t="str">
        <f t="shared" si="134"/>
        <v>games</v>
      </c>
      <c r="R2148" s="3" t="str">
        <f t="shared" si="135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1358.5</v>
      </c>
      <c r="Q2149" t="str">
        <f t="shared" si="134"/>
        <v>games</v>
      </c>
      <c r="R2149" s="3" t="str">
        <f t="shared" si="135"/>
        <v>video games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1359</v>
      </c>
      <c r="Q2150" t="str">
        <f t="shared" si="134"/>
        <v>games</v>
      </c>
      <c r="R2150" s="3" t="str">
        <f t="shared" si="135"/>
        <v>video games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1</v>
      </c>
      <c r="Q2151" t="str">
        <f t="shared" si="134"/>
        <v>games</v>
      </c>
      <c r="R2151" s="3" t="str">
        <f t="shared" si="135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202.5</v>
      </c>
      <c r="Q2152" t="str">
        <f t="shared" si="134"/>
        <v>games</v>
      </c>
      <c r="R2152" s="3" t="str">
        <f t="shared" si="135"/>
        <v>video games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261.5</v>
      </c>
      <c r="Q2153" t="str">
        <f t="shared" si="134"/>
        <v>games</v>
      </c>
      <c r="R2153" s="3" t="str">
        <f t="shared" si="135"/>
        <v>video games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84</v>
      </c>
      <c r="Q2154" t="str">
        <f t="shared" si="134"/>
        <v>games</v>
      </c>
      <c r="R2154" s="3" t="str">
        <f t="shared" si="135"/>
        <v>video games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42</v>
      </c>
      <c r="Q2155" t="str">
        <f t="shared" si="134"/>
        <v>games</v>
      </c>
      <c r="R2155" s="3" t="str">
        <f t="shared" si="135"/>
        <v>video games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18</v>
      </c>
      <c r="Q2156" t="str">
        <f t="shared" si="134"/>
        <v>games</v>
      </c>
      <c r="R2156" s="3" t="str">
        <f t="shared" si="135"/>
        <v>video games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58.5</v>
      </c>
      <c r="Q2157" t="str">
        <f t="shared" si="134"/>
        <v>games</v>
      </c>
      <c r="R2157" s="3" t="str">
        <f t="shared" si="135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804</v>
      </c>
      <c r="Q2158" t="str">
        <f t="shared" si="134"/>
        <v>games</v>
      </c>
      <c r="R2158" s="3" t="str">
        <f t="shared" si="135"/>
        <v>video games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11318.5</v>
      </c>
      <c r="Q2159" t="str">
        <f t="shared" si="134"/>
        <v>games</v>
      </c>
      <c r="R2159" s="3" t="str">
        <f t="shared" si="135"/>
        <v>video games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20457.055</v>
      </c>
      <c r="Q2160" t="str">
        <f t="shared" si="134"/>
        <v>games</v>
      </c>
      <c r="R2160" s="3" t="str">
        <f t="shared" si="135"/>
        <v>video games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9898.0550000000003</v>
      </c>
      <c r="Q2161" t="str">
        <f t="shared" si="134"/>
        <v>games</v>
      </c>
      <c r="R2161" s="3" t="str">
        <f t="shared" si="135"/>
        <v>video games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55.5</v>
      </c>
      <c r="Q2162" t="str">
        <f t="shared" si="134"/>
        <v>games</v>
      </c>
      <c r="R2162" s="3" t="str">
        <f t="shared" si="135"/>
        <v>video games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274</v>
      </c>
      <c r="Q2163" t="str">
        <f t="shared" si="134"/>
        <v>music</v>
      </c>
      <c r="R2163" s="3" t="str">
        <f t="shared" si="135"/>
        <v>rock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2757.5</v>
      </c>
      <c r="Q2164" t="str">
        <f t="shared" si="134"/>
        <v>music</v>
      </c>
      <c r="R2164" s="3" t="str">
        <f t="shared" si="135"/>
        <v>rock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4178.5</v>
      </c>
      <c r="Q2165" t="str">
        <f t="shared" si="134"/>
        <v>music</v>
      </c>
      <c r="R2165" s="3" t="str">
        <f t="shared" si="135"/>
        <v>rock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4475</v>
      </c>
      <c r="Q2166" t="str">
        <f t="shared" si="134"/>
        <v>music</v>
      </c>
      <c r="R2166" s="3" t="str">
        <f t="shared" si="135"/>
        <v>rock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4555.5</v>
      </c>
      <c r="Q2167" t="str">
        <f t="shared" si="134"/>
        <v>music</v>
      </c>
      <c r="R2167" s="3" t="str">
        <f t="shared" si="135"/>
        <v>rock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3199</v>
      </c>
      <c r="Q2168" t="str">
        <f t="shared" si="134"/>
        <v>music</v>
      </c>
      <c r="R2168" s="3" t="str">
        <f t="shared" si="135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1556</v>
      </c>
      <c r="Q2169" t="str">
        <f t="shared" si="134"/>
        <v>music</v>
      </c>
      <c r="R2169" s="3" t="str">
        <f t="shared" si="135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11032.344999999999</v>
      </c>
      <c r="Q2170" t="str">
        <f t="shared" si="134"/>
        <v>music</v>
      </c>
      <c r="R2170" s="3" t="str">
        <f t="shared" si="135"/>
        <v>rock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11018.844999999999</v>
      </c>
      <c r="Q2171" t="str">
        <f t="shared" si="134"/>
        <v>music</v>
      </c>
      <c r="R2171" s="3" t="str">
        <f t="shared" si="135"/>
        <v>rock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393</v>
      </c>
      <c r="Q2172" t="str">
        <f t="shared" si="134"/>
        <v>music</v>
      </c>
      <c r="R2172" s="3" t="str">
        <f t="shared" si="135"/>
        <v>rock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2438</v>
      </c>
      <c r="Q2173" t="str">
        <f t="shared" si="134"/>
        <v>music</v>
      </c>
      <c r="R2173" s="3" t="str">
        <f t="shared" si="135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2621.5</v>
      </c>
      <c r="Q2174" t="str">
        <f t="shared" si="134"/>
        <v>music</v>
      </c>
      <c r="R2174" s="3" t="str">
        <f t="shared" si="135"/>
        <v>rock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3165.5</v>
      </c>
      <c r="Q2175" t="str">
        <f t="shared" si="134"/>
        <v>music</v>
      </c>
      <c r="R2175" s="3" t="str">
        <f t="shared" si="135"/>
        <v>rock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4725</v>
      </c>
      <c r="Q2176" t="str">
        <f t="shared" si="134"/>
        <v>music</v>
      </c>
      <c r="R2176" s="3" t="str">
        <f t="shared" si="135"/>
        <v>rock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2934.5</v>
      </c>
      <c r="Q2177" t="str">
        <f t="shared" si="134"/>
        <v>music</v>
      </c>
      <c r="R2177" s="3" t="str">
        <f t="shared" si="135"/>
        <v>rock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4025.5</v>
      </c>
      <c r="Q2178" t="str">
        <f t="shared" si="134"/>
        <v>music</v>
      </c>
      <c r="R2178" s="3" t="str">
        <f t="shared" si="135"/>
        <v>rock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AVERAGE(E2178:E2179)</f>
        <v>4402</v>
      </c>
      <c r="Q2179" t="str">
        <f t="shared" ref="Q2179:Q2242" si="138">LEFT(N2179,FIND("/",N2179)-1)</f>
        <v>music</v>
      </c>
      <c r="R2179" s="3" t="str">
        <f t="shared" ref="R2179:R2242" si="139">RIGHT(N2179,LEN(N2179)-FIND("/",N2179))</f>
        <v>rock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18581.5</v>
      </c>
      <c r="Q2180" t="str">
        <f t="shared" si="138"/>
        <v>music</v>
      </c>
      <c r="R2180" s="3" t="str">
        <f t="shared" si="139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18137</v>
      </c>
      <c r="Q2181" t="str">
        <f t="shared" si="138"/>
        <v>music</v>
      </c>
      <c r="R2181" s="3" t="str">
        <f t="shared" si="139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3486.605</v>
      </c>
      <c r="Q2182" t="str">
        <f t="shared" si="138"/>
        <v>music</v>
      </c>
      <c r="R2182" s="3" t="str">
        <f t="shared" si="139"/>
        <v>rock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4210.6049999999996</v>
      </c>
      <c r="Q2183" t="str">
        <f t="shared" si="138"/>
        <v>games</v>
      </c>
      <c r="R2183" s="3" t="str">
        <f t="shared" si="139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9393.5</v>
      </c>
      <c r="Q2184" t="str">
        <f t="shared" si="138"/>
        <v>games</v>
      </c>
      <c r="R2184" s="3" t="str">
        <f t="shared" si="139"/>
        <v>tabletop games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12266</v>
      </c>
      <c r="Q2185" t="str">
        <f t="shared" si="138"/>
        <v>games</v>
      </c>
      <c r="R2185" s="3" t="str">
        <f t="shared" si="139"/>
        <v>tabletop games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18640.5</v>
      </c>
      <c r="Q2186" t="str">
        <f t="shared" si="138"/>
        <v>games</v>
      </c>
      <c r="R2186" s="3" t="str">
        <f t="shared" si="139"/>
        <v>tabletop games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60661.25</v>
      </c>
      <c r="Q2187" t="str">
        <f t="shared" si="138"/>
        <v>games</v>
      </c>
      <c r="R2187" s="3" t="str">
        <f t="shared" si="139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57391.75</v>
      </c>
      <c r="Q2188" t="str">
        <f t="shared" si="138"/>
        <v>games</v>
      </c>
      <c r="R2188" s="3" t="str">
        <f t="shared" si="139"/>
        <v>tabletop games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112431.75</v>
      </c>
      <c r="Q2189" t="str">
        <f t="shared" si="138"/>
        <v>games</v>
      </c>
      <c r="R2189" s="3" t="str">
        <f t="shared" si="139"/>
        <v>tabletop games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112786.75</v>
      </c>
      <c r="Q2190" t="str">
        <f t="shared" si="138"/>
        <v>games</v>
      </c>
      <c r="R2190" s="3" t="str">
        <f t="shared" si="139"/>
        <v>tabletop games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14342</v>
      </c>
      <c r="Q2191" t="str">
        <f t="shared" si="138"/>
        <v>games</v>
      </c>
      <c r="R2191" s="3" t="str">
        <f t="shared" si="139"/>
        <v>tabletop games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20557.5</v>
      </c>
      <c r="Q2192" t="str">
        <f t="shared" si="138"/>
        <v>games</v>
      </c>
      <c r="R2192" s="3" t="str">
        <f t="shared" si="139"/>
        <v>tabletop games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17987</v>
      </c>
      <c r="Q2193" t="str">
        <f t="shared" si="138"/>
        <v>games</v>
      </c>
      <c r="R2193" s="3" t="str">
        <f t="shared" si="139"/>
        <v>tabletop games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65323.41</v>
      </c>
      <c r="Q2194" t="str">
        <f t="shared" si="138"/>
        <v>games</v>
      </c>
      <c r="R2194" s="3" t="str">
        <f t="shared" si="139"/>
        <v>tabletop games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98802.41</v>
      </c>
      <c r="Q2195" t="str">
        <f t="shared" si="138"/>
        <v>games</v>
      </c>
      <c r="R2195" s="3" t="str">
        <f t="shared" si="139"/>
        <v>tabletop games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60796.5</v>
      </c>
      <c r="Q2196" t="str">
        <f t="shared" si="138"/>
        <v>games</v>
      </c>
      <c r="R2196" s="3" t="str">
        <f t="shared" si="139"/>
        <v>tabletop games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29636</v>
      </c>
      <c r="Q2197" t="str">
        <f t="shared" si="138"/>
        <v>games</v>
      </c>
      <c r="R2197" s="3" t="str">
        <f t="shared" si="139"/>
        <v>tabletop games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10736</v>
      </c>
      <c r="Q2198" t="str">
        <f t="shared" si="138"/>
        <v>games</v>
      </c>
      <c r="R2198" s="3" t="str">
        <f t="shared" si="139"/>
        <v>tabletop games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150623.16500000001</v>
      </c>
      <c r="Q2199" t="str">
        <f t="shared" si="138"/>
        <v>games</v>
      </c>
      <c r="R2199" s="3" t="str">
        <f t="shared" si="139"/>
        <v>tabletop games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169233.16500000001</v>
      </c>
      <c r="Q2200" t="str">
        <f t="shared" si="138"/>
        <v>games</v>
      </c>
      <c r="R2200" s="3" t="str">
        <f t="shared" si="139"/>
        <v>tabletop games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33192.5</v>
      </c>
      <c r="Q2201" t="str">
        <f t="shared" si="138"/>
        <v>games</v>
      </c>
      <c r="R2201" s="3" t="str">
        <f t="shared" si="139"/>
        <v>tabletop games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12035.5</v>
      </c>
      <c r="Q2202" t="str">
        <f t="shared" si="138"/>
        <v>games</v>
      </c>
      <c r="R2202" s="3" t="str">
        <f t="shared" si="139"/>
        <v>tabletop games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5631.9949999999999</v>
      </c>
      <c r="Q2203" t="str">
        <f t="shared" si="138"/>
        <v>music</v>
      </c>
      <c r="R2203" s="3" t="str">
        <f t="shared" si="139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14294.12</v>
      </c>
      <c r="Q2204" t="str">
        <f t="shared" si="138"/>
        <v>music</v>
      </c>
      <c r="R2204" s="3" t="str">
        <f t="shared" si="139"/>
        <v>electronic music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15179.125</v>
      </c>
      <c r="Q2205" t="str">
        <f t="shared" si="138"/>
        <v>music</v>
      </c>
      <c r="R2205" s="3" t="str">
        <f t="shared" si="139"/>
        <v>electronic music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2092</v>
      </c>
      <c r="Q2206" t="str">
        <f t="shared" si="138"/>
        <v>music</v>
      </c>
      <c r="R2206" s="3" t="str">
        <f t="shared" si="139"/>
        <v>electronic music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1566.5</v>
      </c>
      <c r="Q2207" t="str">
        <f t="shared" si="138"/>
        <v>music</v>
      </c>
      <c r="R2207" s="3" t="str">
        <f t="shared" si="139"/>
        <v>electronic music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1135</v>
      </c>
      <c r="Q2208" t="str">
        <f t="shared" si="138"/>
        <v>music</v>
      </c>
      <c r="R2208" s="3" t="str">
        <f t="shared" si="139"/>
        <v>electronic music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1565</v>
      </c>
      <c r="Q2209" t="str">
        <f t="shared" si="138"/>
        <v>music</v>
      </c>
      <c r="R2209" s="3" t="str">
        <f t="shared" si="139"/>
        <v>electronic music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1508</v>
      </c>
      <c r="Q2210" t="str">
        <f t="shared" si="138"/>
        <v>music</v>
      </c>
      <c r="R2210" s="3" t="str">
        <f t="shared" si="139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885</v>
      </c>
      <c r="Q2211" t="str">
        <f t="shared" si="138"/>
        <v>music</v>
      </c>
      <c r="R2211" s="3" t="str">
        <f t="shared" si="139"/>
        <v>electronic music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2605.5</v>
      </c>
      <c r="Q2212" t="str">
        <f t="shared" si="138"/>
        <v>music</v>
      </c>
      <c r="R2212" s="3" t="str">
        <f t="shared" si="139"/>
        <v>electronic music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4673.5</v>
      </c>
      <c r="Q2213" t="str">
        <f t="shared" si="138"/>
        <v>music</v>
      </c>
      <c r="R2213" s="3" t="str">
        <f t="shared" si="139"/>
        <v>electronic music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5876.5</v>
      </c>
      <c r="Q2214" t="str">
        <f t="shared" si="138"/>
        <v>music</v>
      </c>
      <c r="R2214" s="3" t="str">
        <f t="shared" si="139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3436.5</v>
      </c>
      <c r="Q2215" t="str">
        <f t="shared" si="138"/>
        <v>music</v>
      </c>
      <c r="R2215" s="3" t="str">
        <f t="shared" si="139"/>
        <v>electronic music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882.505</v>
      </c>
      <c r="Q2216" t="str">
        <f t="shared" si="138"/>
        <v>music</v>
      </c>
      <c r="R2216" s="3" t="str">
        <f t="shared" si="139"/>
        <v>electronic music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1307.5050000000001</v>
      </c>
      <c r="Q2217" t="str">
        <f t="shared" si="138"/>
        <v>music</v>
      </c>
      <c r="R2217" s="3" t="str">
        <f t="shared" si="139"/>
        <v>electronic music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588.5</v>
      </c>
      <c r="Q2218" t="str">
        <f t="shared" si="138"/>
        <v>music</v>
      </c>
      <c r="R2218" s="3" t="str">
        <f t="shared" si="139"/>
        <v>electronic music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371</v>
      </c>
      <c r="Q2219" t="str">
        <f t="shared" si="138"/>
        <v>music</v>
      </c>
      <c r="R2219" s="3" t="str">
        <f t="shared" si="139"/>
        <v>electronic music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1440.83</v>
      </c>
      <c r="Q2220" t="str">
        <f t="shared" si="138"/>
        <v>music</v>
      </c>
      <c r="R2220" s="3" t="str">
        <f t="shared" si="139"/>
        <v>electronic music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1735.83</v>
      </c>
      <c r="Q2221" t="str">
        <f t="shared" si="138"/>
        <v>music</v>
      </c>
      <c r="R2221" s="3" t="str">
        <f t="shared" si="139"/>
        <v>electronic music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2277.5</v>
      </c>
      <c r="Q2222" t="str">
        <f t="shared" si="138"/>
        <v>music</v>
      </c>
      <c r="R2222" s="3" t="str">
        <f t="shared" si="139"/>
        <v>electronic music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5824.5</v>
      </c>
      <c r="Q2223" t="str">
        <f t="shared" si="138"/>
        <v>games</v>
      </c>
      <c r="R2223" s="3" t="str">
        <f t="shared" si="139"/>
        <v>tabletop games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4461</v>
      </c>
      <c r="Q2224" t="str">
        <f t="shared" si="138"/>
        <v>games</v>
      </c>
      <c r="R2224" s="3" t="str">
        <f t="shared" si="139"/>
        <v>tabletop games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10722</v>
      </c>
      <c r="Q2225" t="str">
        <f t="shared" si="138"/>
        <v>games</v>
      </c>
      <c r="R2225" s="3" t="str">
        <f t="shared" si="139"/>
        <v>tabletop games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22473</v>
      </c>
      <c r="Q2226" t="str">
        <f t="shared" si="138"/>
        <v>games</v>
      </c>
      <c r="R2226" s="3" t="str">
        <f t="shared" si="139"/>
        <v>tabletop games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111365.005</v>
      </c>
      <c r="Q2227" t="str">
        <f t="shared" si="138"/>
        <v>games</v>
      </c>
      <c r="R2227" s="3" t="str">
        <f t="shared" si="139"/>
        <v>tabletop games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108969.16</v>
      </c>
      <c r="Q2228" t="str">
        <f t="shared" si="138"/>
        <v>games</v>
      </c>
      <c r="R2228" s="3" t="str">
        <f t="shared" si="139"/>
        <v>tabletop games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19991.154999999999</v>
      </c>
      <c r="Q2229" t="str">
        <f t="shared" si="138"/>
        <v>games</v>
      </c>
      <c r="R2229" s="3" t="str">
        <f t="shared" si="139"/>
        <v>tabletop games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16101.95</v>
      </c>
      <c r="Q2230" t="str">
        <f t="shared" si="138"/>
        <v>games</v>
      </c>
      <c r="R2230" s="3" t="str">
        <f t="shared" si="139"/>
        <v>tabletop games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12724.615</v>
      </c>
      <c r="Q2231" t="str">
        <f t="shared" si="138"/>
        <v>games</v>
      </c>
      <c r="R2231" s="3" t="str">
        <f t="shared" si="139"/>
        <v>tabletop games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12205.165000000001</v>
      </c>
      <c r="Q2232" t="str">
        <f t="shared" si="138"/>
        <v>games</v>
      </c>
      <c r="R2232" s="3" t="str">
        <f t="shared" si="139"/>
        <v>tabletop games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20504.620000000003</v>
      </c>
      <c r="Q2233" t="str">
        <f t="shared" si="138"/>
        <v>games</v>
      </c>
      <c r="R2233" s="3" t="str">
        <f t="shared" si="139"/>
        <v>tabletop games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27546.620000000003</v>
      </c>
      <c r="Q2234" t="str">
        <f t="shared" si="138"/>
        <v>games</v>
      </c>
      <c r="R2234" s="3" t="str">
        <f t="shared" si="139"/>
        <v>tabletop games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16545.5</v>
      </c>
      <c r="Q2235" t="str">
        <f t="shared" si="138"/>
        <v>games</v>
      </c>
      <c r="R2235" s="3" t="str">
        <f t="shared" si="139"/>
        <v>tabletop games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4733</v>
      </c>
      <c r="Q2236" t="str">
        <f t="shared" si="138"/>
        <v>games</v>
      </c>
      <c r="R2236" s="3" t="str">
        <f t="shared" si="139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10548</v>
      </c>
      <c r="Q2237" t="str">
        <f t="shared" si="138"/>
        <v>games</v>
      </c>
      <c r="R2237" s="3" t="str">
        <f t="shared" si="139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17485</v>
      </c>
      <c r="Q2238" t="str">
        <f t="shared" si="138"/>
        <v>games</v>
      </c>
      <c r="R2238" s="3" t="str">
        <f t="shared" si="139"/>
        <v>tabletop games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39283</v>
      </c>
      <c r="Q2239" t="str">
        <f t="shared" si="138"/>
        <v>games</v>
      </c>
      <c r="R2239" s="3" t="str">
        <f t="shared" si="139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34511.5</v>
      </c>
      <c r="Q2240" t="str">
        <f t="shared" si="138"/>
        <v>games</v>
      </c>
      <c r="R2240" s="3" t="str">
        <f t="shared" si="139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18751.334999999999</v>
      </c>
      <c r="Q2241" t="str">
        <f t="shared" si="138"/>
        <v>games</v>
      </c>
      <c r="R2241" s="3" t="str">
        <f t="shared" si="139"/>
        <v>tabletop games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22770.334999999999</v>
      </c>
      <c r="Q2242" t="str">
        <f t="shared" si="138"/>
        <v>games</v>
      </c>
      <c r="R2242" s="3" t="str">
        <f t="shared" si="139"/>
        <v>tabletop games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AVERAGE(E2242:E2243)</f>
        <v>10799</v>
      </c>
      <c r="Q2243" t="str">
        <f t="shared" ref="Q2243:Q2306" si="142">LEFT(N2243,FIND("/",N2243)-1)</f>
        <v>games</v>
      </c>
      <c r="R2243" s="3" t="str">
        <f t="shared" ref="R2243:R2306" si="143">RIGHT(N2243,LEN(N2243)-FIND("/",N2243))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72036.88</v>
      </c>
      <c r="Q2244" t="str">
        <f t="shared" si="142"/>
        <v>games</v>
      </c>
      <c r="R2244" s="3" t="str">
        <f t="shared" si="143"/>
        <v>tabletop games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72656.13</v>
      </c>
      <c r="Q2245" t="str">
        <f t="shared" si="142"/>
        <v>games</v>
      </c>
      <c r="R2245" s="3" t="str">
        <f t="shared" si="143"/>
        <v>tabletop games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14076.75</v>
      </c>
      <c r="Q2246" t="str">
        <f t="shared" si="142"/>
        <v>games</v>
      </c>
      <c r="R2246" s="3" t="str">
        <f t="shared" si="143"/>
        <v>tabletop games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62366</v>
      </c>
      <c r="Q2247" t="str">
        <f t="shared" si="142"/>
        <v>games</v>
      </c>
      <c r="R2247" s="3" t="str">
        <f t="shared" si="143"/>
        <v>tabletop games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54192</v>
      </c>
      <c r="Q2248" t="str">
        <f t="shared" si="142"/>
        <v>games</v>
      </c>
      <c r="R2248" s="3" t="str">
        <f t="shared" si="143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10913.5</v>
      </c>
      <c r="Q2249" t="str">
        <f t="shared" si="142"/>
        <v>games</v>
      </c>
      <c r="R2249" s="3" t="str">
        <f t="shared" si="143"/>
        <v>tabletop games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13414.5</v>
      </c>
      <c r="Q2250" t="str">
        <f t="shared" si="142"/>
        <v>games</v>
      </c>
      <c r="R2250" s="3" t="str">
        <f t="shared" si="143"/>
        <v>tabletop games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6706</v>
      </c>
      <c r="Q2251" t="str">
        <f t="shared" si="142"/>
        <v>games</v>
      </c>
      <c r="R2251" s="3" t="str">
        <f t="shared" si="143"/>
        <v>tabletop games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124842.5</v>
      </c>
      <c r="Q2252" t="str">
        <f t="shared" si="142"/>
        <v>games</v>
      </c>
      <c r="R2252" s="3" t="str">
        <f t="shared" si="143"/>
        <v>tabletop games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127603.095</v>
      </c>
      <c r="Q2253" t="str">
        <f t="shared" si="142"/>
        <v>games</v>
      </c>
      <c r="R2253" s="3" t="str">
        <f t="shared" si="143"/>
        <v>tabletop games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17966.595000000001</v>
      </c>
      <c r="Q2254" t="str">
        <f t="shared" si="142"/>
        <v>games</v>
      </c>
      <c r="R2254" s="3" t="str">
        <f t="shared" si="143"/>
        <v>tabletop games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16760</v>
      </c>
      <c r="Q2255" t="str">
        <f t="shared" si="142"/>
        <v>games</v>
      </c>
      <c r="R2255" s="3" t="str">
        <f t="shared" si="143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5657</v>
      </c>
      <c r="Q2256" t="str">
        <f t="shared" si="142"/>
        <v>games</v>
      </c>
      <c r="R2256" s="3" t="str">
        <f t="shared" si="143"/>
        <v>tabletop games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6811</v>
      </c>
      <c r="Q2257" t="str">
        <f t="shared" si="142"/>
        <v>games</v>
      </c>
      <c r="R2257" s="3" t="str">
        <f t="shared" si="143"/>
        <v>tabletop games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6196</v>
      </c>
      <c r="Q2258" t="str">
        <f t="shared" si="142"/>
        <v>games</v>
      </c>
      <c r="R2258" s="3" t="str">
        <f t="shared" si="143"/>
        <v>tabletop games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8486.25</v>
      </c>
      <c r="Q2259" t="str">
        <f t="shared" si="142"/>
        <v>games</v>
      </c>
      <c r="R2259" s="3" t="str">
        <f t="shared" si="143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9563.25</v>
      </c>
      <c r="Q2260" t="str">
        <f t="shared" si="142"/>
        <v>games</v>
      </c>
      <c r="R2260" s="3" t="str">
        <f t="shared" si="143"/>
        <v>tabletop games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10947</v>
      </c>
      <c r="Q2261" t="str">
        <f t="shared" si="142"/>
        <v>games</v>
      </c>
      <c r="R2261" s="3" t="str">
        <f t="shared" si="143"/>
        <v>tabletop games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13422</v>
      </c>
      <c r="Q2262" t="str">
        <f t="shared" si="142"/>
        <v>games</v>
      </c>
      <c r="R2262" s="3" t="str">
        <f t="shared" si="143"/>
        <v>tabletop games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7984</v>
      </c>
      <c r="Q2263" t="str">
        <f t="shared" si="142"/>
        <v>games</v>
      </c>
      <c r="R2263" s="3" t="str">
        <f t="shared" si="143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6441</v>
      </c>
      <c r="Q2264" t="str">
        <f t="shared" si="142"/>
        <v>games</v>
      </c>
      <c r="R2264" s="3" t="str">
        <f t="shared" si="143"/>
        <v>tabletop games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6876.5</v>
      </c>
      <c r="Q2265" t="str">
        <f t="shared" si="142"/>
        <v>games</v>
      </c>
      <c r="R2265" s="3" t="str">
        <f t="shared" si="143"/>
        <v>tabletop games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9734</v>
      </c>
      <c r="Q2266" t="str">
        <f t="shared" si="142"/>
        <v>games</v>
      </c>
      <c r="R2266" s="3" t="str">
        <f t="shared" si="143"/>
        <v>tabletop games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5699.5</v>
      </c>
      <c r="Q2267" t="str">
        <f t="shared" si="142"/>
        <v>games</v>
      </c>
      <c r="R2267" s="3" t="str">
        <f t="shared" si="143"/>
        <v>tabletop games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2700.5</v>
      </c>
      <c r="Q2268" t="str">
        <f t="shared" si="142"/>
        <v>games</v>
      </c>
      <c r="R2268" s="3" t="str">
        <f t="shared" si="143"/>
        <v>tabletop games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40454.5</v>
      </c>
      <c r="Q2269" t="str">
        <f t="shared" si="142"/>
        <v>games</v>
      </c>
      <c r="R2269" s="3" t="str">
        <f t="shared" si="143"/>
        <v>tabletop games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52416.5</v>
      </c>
      <c r="Q2270" t="str">
        <f t="shared" si="142"/>
        <v>games</v>
      </c>
      <c r="R2270" s="3" t="str">
        <f t="shared" si="143"/>
        <v>tabletop games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36884.5</v>
      </c>
      <c r="Q2271" t="str">
        <f t="shared" si="142"/>
        <v>games</v>
      </c>
      <c r="R2271" s="3" t="str">
        <f t="shared" si="143"/>
        <v>tabletop games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112551.5</v>
      </c>
      <c r="Q2272" t="str">
        <f t="shared" si="142"/>
        <v>games</v>
      </c>
      <c r="R2272" s="3" t="str">
        <f t="shared" si="143"/>
        <v>tabletop games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118340</v>
      </c>
      <c r="Q2273" t="str">
        <f t="shared" si="142"/>
        <v>games</v>
      </c>
      <c r="R2273" s="3" t="str">
        <f t="shared" si="143"/>
        <v>tabletop games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35092</v>
      </c>
      <c r="Q2274" t="str">
        <f t="shared" si="142"/>
        <v>games</v>
      </c>
      <c r="R2274" s="3" t="str">
        <f t="shared" si="143"/>
        <v>tabletop games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9537.5</v>
      </c>
      <c r="Q2275" t="str">
        <f t="shared" si="142"/>
        <v>games</v>
      </c>
      <c r="R2275" s="3" t="str">
        <f t="shared" si="143"/>
        <v>tabletop games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4249.5</v>
      </c>
      <c r="Q2276" t="str">
        <f t="shared" si="142"/>
        <v>games</v>
      </c>
      <c r="R2276" s="3" t="str">
        <f t="shared" si="143"/>
        <v>tabletop games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2820.25</v>
      </c>
      <c r="Q2277" t="str">
        <f t="shared" si="142"/>
        <v>games</v>
      </c>
      <c r="R2277" s="3" t="str">
        <f t="shared" si="143"/>
        <v>tabletop games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3753.25</v>
      </c>
      <c r="Q2278" t="str">
        <f t="shared" si="142"/>
        <v>games</v>
      </c>
      <c r="R2278" s="3" t="str">
        <f t="shared" si="143"/>
        <v>tabletop games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8424</v>
      </c>
      <c r="Q2279" t="str">
        <f t="shared" si="142"/>
        <v>games</v>
      </c>
      <c r="R2279" s="3" t="str">
        <f t="shared" si="143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8703</v>
      </c>
      <c r="Q2280" t="str">
        <f t="shared" si="142"/>
        <v>games</v>
      </c>
      <c r="R2280" s="3" t="str">
        <f t="shared" si="143"/>
        <v>tabletop games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3476</v>
      </c>
      <c r="Q2281" t="str">
        <f t="shared" si="142"/>
        <v>games</v>
      </c>
      <c r="R2281" s="3" t="str">
        <f t="shared" si="143"/>
        <v>tabletop games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20544.25</v>
      </c>
      <c r="Q2282" t="str">
        <f t="shared" si="142"/>
        <v>games</v>
      </c>
      <c r="R2282" s="3" t="str">
        <f t="shared" si="143"/>
        <v>tabletop games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20052.75</v>
      </c>
      <c r="Q2283" t="str">
        <f t="shared" si="142"/>
        <v>music</v>
      </c>
      <c r="R2283" s="3" t="str">
        <f t="shared" si="143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972.5</v>
      </c>
      <c r="Q2284" t="str">
        <f t="shared" si="142"/>
        <v>music</v>
      </c>
      <c r="R2284" s="3" t="str">
        <f t="shared" si="143"/>
        <v>rock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2207.83</v>
      </c>
      <c r="Q2285" t="str">
        <f t="shared" si="142"/>
        <v>music</v>
      </c>
      <c r="R2285" s="3" t="str">
        <f t="shared" si="143"/>
        <v>rock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4699.4650000000001</v>
      </c>
      <c r="Q2286" t="str">
        <f t="shared" si="142"/>
        <v>music</v>
      </c>
      <c r="R2286" s="3" t="str">
        <f t="shared" si="143"/>
        <v>rock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5007.1350000000002</v>
      </c>
      <c r="Q2287" t="str">
        <f t="shared" si="142"/>
        <v>music</v>
      </c>
      <c r="R2287" s="3" t="str">
        <f t="shared" si="143"/>
        <v>rock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2571</v>
      </c>
      <c r="Q2288" t="str">
        <f t="shared" si="142"/>
        <v>music</v>
      </c>
      <c r="R2288" s="3" t="str">
        <f t="shared" si="143"/>
        <v>rock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3449.9949999999999</v>
      </c>
      <c r="Q2289" t="str">
        <f t="shared" si="142"/>
        <v>music</v>
      </c>
      <c r="R2289" s="3" t="str">
        <f t="shared" si="143"/>
        <v>rock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3199.9949999999999</v>
      </c>
      <c r="Q2290" t="str">
        <f t="shared" si="142"/>
        <v>music</v>
      </c>
      <c r="R2290" s="3" t="str">
        <f t="shared" si="143"/>
        <v>rock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1306</v>
      </c>
      <c r="Q2291" t="str">
        <f t="shared" si="142"/>
        <v>music</v>
      </c>
      <c r="R2291" s="3" t="str">
        <f t="shared" si="143"/>
        <v>rock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1586</v>
      </c>
      <c r="Q2292" t="str">
        <f t="shared" si="142"/>
        <v>music</v>
      </c>
      <c r="R2292" s="3" t="str">
        <f t="shared" si="143"/>
        <v>rock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2940.5</v>
      </c>
      <c r="Q2293" t="str">
        <f t="shared" si="142"/>
        <v>music</v>
      </c>
      <c r="R2293" s="3" t="str">
        <f t="shared" si="143"/>
        <v>rock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3232.5050000000001</v>
      </c>
      <c r="Q2294" t="str">
        <f t="shared" si="142"/>
        <v>music</v>
      </c>
      <c r="R2294" s="3" t="str">
        <f t="shared" si="143"/>
        <v>rock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1532.5050000000001</v>
      </c>
      <c r="Q2295" t="str">
        <f t="shared" si="142"/>
        <v>music</v>
      </c>
      <c r="R2295" s="3" t="str">
        <f t="shared" si="143"/>
        <v>rock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4112.0200000000004</v>
      </c>
      <c r="Q2296" t="str">
        <f t="shared" si="142"/>
        <v>music</v>
      </c>
      <c r="R2296" s="3" t="str">
        <f t="shared" si="143"/>
        <v>rock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4403.5200000000004</v>
      </c>
      <c r="Q2297" t="str">
        <f t="shared" si="142"/>
        <v>music</v>
      </c>
      <c r="R2297" s="3" t="str">
        <f t="shared" si="143"/>
        <v>rock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5969</v>
      </c>
      <c r="Q2298" t="str">
        <f t="shared" si="142"/>
        <v>music</v>
      </c>
      <c r="R2298" s="3" t="str">
        <f t="shared" si="143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5720.5</v>
      </c>
      <c r="Q2299" t="str">
        <f t="shared" si="142"/>
        <v>music</v>
      </c>
      <c r="R2299" s="3" t="str">
        <f t="shared" si="143"/>
        <v>rock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16264</v>
      </c>
      <c r="Q2300" t="str">
        <f t="shared" si="142"/>
        <v>music</v>
      </c>
      <c r="R2300" s="3" t="str">
        <f t="shared" si="143"/>
        <v>rock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16286.25</v>
      </c>
      <c r="Q2301" t="str">
        <f t="shared" si="142"/>
        <v>music</v>
      </c>
      <c r="R2301" s="3" t="str">
        <f t="shared" si="143"/>
        <v>rock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930.25</v>
      </c>
      <c r="Q2302" t="str">
        <f t="shared" si="142"/>
        <v>music</v>
      </c>
      <c r="R2302" s="3" t="str">
        <f t="shared" si="143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3745.11</v>
      </c>
      <c r="Q2303" t="str">
        <f t="shared" si="142"/>
        <v>music</v>
      </c>
      <c r="R2303" s="3" t="str">
        <f t="shared" si="143"/>
        <v>indie rock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5302.6100000000006</v>
      </c>
      <c r="Q2304" t="str">
        <f t="shared" si="142"/>
        <v>music</v>
      </c>
      <c r="R2304" s="3" t="str">
        <f t="shared" si="143"/>
        <v>indie rock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5489.3050000000003</v>
      </c>
      <c r="Q2305" t="str">
        <f t="shared" si="142"/>
        <v>music</v>
      </c>
      <c r="R2305" s="3" t="str">
        <f t="shared" si="143"/>
        <v>indie rock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6547.8150000000005</v>
      </c>
      <c r="Q2306" t="str">
        <f t="shared" si="142"/>
        <v>music</v>
      </c>
      <c r="R2306" s="3" t="str">
        <f t="shared" si="143"/>
        <v>indie rock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AVERAGE(E2306:E2307)</f>
        <v>12131.51</v>
      </c>
      <c r="Q2307" t="str">
        <f t="shared" ref="Q2307:Q2370" si="146">LEFT(N2307,FIND("/",N2307)-1)</f>
        <v>music</v>
      </c>
      <c r="R2307" s="3" t="str">
        <f t="shared" ref="R2307:R2370" si="147">RIGHT(N2307,LEN(N2307)-FIND("/",N2307))</f>
        <v>indie rock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10978.775</v>
      </c>
      <c r="Q2308" t="str">
        <f t="shared" si="146"/>
        <v>music</v>
      </c>
      <c r="R2308" s="3" t="str">
        <f t="shared" si="147"/>
        <v>indie rock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2915.9050000000002</v>
      </c>
      <c r="Q2309" t="str">
        <f t="shared" si="146"/>
        <v>music</v>
      </c>
      <c r="R2309" s="3" t="str">
        <f t="shared" si="147"/>
        <v>indie rock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26374.185000000001</v>
      </c>
      <c r="Q2310" t="str">
        <f t="shared" si="146"/>
        <v>music</v>
      </c>
      <c r="R2310" s="3" t="str">
        <f t="shared" si="147"/>
        <v>indie rock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28526.79</v>
      </c>
      <c r="Q2311" t="str">
        <f t="shared" si="146"/>
        <v>music</v>
      </c>
      <c r="R2311" s="3" t="str">
        <f t="shared" si="147"/>
        <v>indie rock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42867.915000000001</v>
      </c>
      <c r="Q2312" t="str">
        <f t="shared" si="146"/>
        <v>music</v>
      </c>
      <c r="R2312" s="3" t="str">
        <f t="shared" si="147"/>
        <v>indie rock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44352.68</v>
      </c>
      <c r="Q2313" t="str">
        <f t="shared" si="146"/>
        <v>music</v>
      </c>
      <c r="R2313" s="3" t="str">
        <f t="shared" si="147"/>
        <v>indie rock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6303</v>
      </c>
      <c r="Q2314" t="str">
        <f t="shared" si="146"/>
        <v>music</v>
      </c>
      <c r="R2314" s="3" t="str">
        <f t="shared" si="147"/>
        <v>indie rock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6014.01</v>
      </c>
      <c r="Q2315" t="str">
        <f t="shared" si="146"/>
        <v>music</v>
      </c>
      <c r="R2315" s="3" t="str">
        <f t="shared" si="147"/>
        <v>indie rock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5337.83</v>
      </c>
      <c r="Q2316" t="str">
        <f t="shared" si="146"/>
        <v>music</v>
      </c>
      <c r="R2316" s="3" t="str">
        <f t="shared" si="147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2224.3200000000002</v>
      </c>
      <c r="Q2317" t="str">
        <f t="shared" si="146"/>
        <v>music</v>
      </c>
      <c r="R2317" s="3" t="str">
        <f t="shared" si="147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9085.7000000000007</v>
      </c>
      <c r="Q2318" t="str">
        <f t="shared" si="146"/>
        <v>music</v>
      </c>
      <c r="R2318" s="3" t="str">
        <f t="shared" si="147"/>
        <v>indie rock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8011.2</v>
      </c>
      <c r="Q2319" t="str">
        <f t="shared" si="146"/>
        <v>music</v>
      </c>
      <c r="R2319" s="3" t="str">
        <f t="shared" si="147"/>
        <v>indie rock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3234.5</v>
      </c>
      <c r="Q2320" t="str">
        <f t="shared" si="146"/>
        <v>music</v>
      </c>
      <c r="R2320" s="3" t="str">
        <f t="shared" si="147"/>
        <v>indie rock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4642</v>
      </c>
      <c r="Q2321" t="str">
        <f t="shared" si="146"/>
        <v>music</v>
      </c>
      <c r="R2321" s="3" t="str">
        <f t="shared" si="147"/>
        <v>indie rock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4332</v>
      </c>
      <c r="Q2322" t="str">
        <f t="shared" si="146"/>
        <v>music</v>
      </c>
      <c r="R2322" s="3" t="str">
        <f t="shared" si="147"/>
        <v>indie rock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4781.5</v>
      </c>
      <c r="Q2323" t="str">
        <f t="shared" si="146"/>
        <v>food</v>
      </c>
      <c r="R2323" s="3" t="str">
        <f t="shared" si="147"/>
        <v>small batch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2107.5</v>
      </c>
      <c r="Q2324" t="str">
        <f t="shared" si="146"/>
        <v>food</v>
      </c>
      <c r="R2324" s="3" t="str">
        <f t="shared" si="147"/>
        <v>small batch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102.5</v>
      </c>
      <c r="Q2325" t="str">
        <f t="shared" si="146"/>
        <v>food</v>
      </c>
      <c r="R2325" s="3" t="str">
        <f t="shared" si="147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837.5</v>
      </c>
      <c r="Q2326" t="str">
        <f t="shared" si="146"/>
        <v>food</v>
      </c>
      <c r="R2326" s="3" t="str">
        <f t="shared" si="147"/>
        <v>small batch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817.5</v>
      </c>
      <c r="Q2327" t="str">
        <f t="shared" si="146"/>
        <v>food</v>
      </c>
      <c r="R2327" s="3" t="str">
        <f t="shared" si="147"/>
        <v>small batch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94</v>
      </c>
      <c r="Q2328" t="str">
        <f t="shared" si="146"/>
        <v>food</v>
      </c>
      <c r="R2328" s="3" t="str">
        <f t="shared" si="147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92120.505000000005</v>
      </c>
      <c r="Q2329" t="str">
        <f t="shared" si="146"/>
        <v>food</v>
      </c>
      <c r="R2329" s="3" t="str">
        <f t="shared" si="147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104789.005</v>
      </c>
      <c r="Q2330" t="str">
        <f t="shared" si="146"/>
        <v>food</v>
      </c>
      <c r="R2330" s="3" t="str">
        <f t="shared" si="147"/>
        <v>small batch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25962.5</v>
      </c>
      <c r="Q2331" t="str">
        <f t="shared" si="146"/>
        <v>food</v>
      </c>
      <c r="R2331" s="3" t="str">
        <f t="shared" si="147"/>
        <v>small batch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31164</v>
      </c>
      <c r="Q2332" t="str">
        <f t="shared" si="146"/>
        <v>food</v>
      </c>
      <c r="R2332" s="3" t="str">
        <f t="shared" si="147"/>
        <v>small batch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23696.55</v>
      </c>
      <c r="Q2333" t="str">
        <f t="shared" si="146"/>
        <v>food</v>
      </c>
      <c r="R2333" s="3" t="str">
        <f t="shared" si="147"/>
        <v>small batch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19061.05</v>
      </c>
      <c r="Q2334" t="str">
        <f t="shared" si="146"/>
        <v>food</v>
      </c>
      <c r="R2334" s="3" t="str">
        <f t="shared" si="147"/>
        <v>small batch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13925</v>
      </c>
      <c r="Q2335" t="str">
        <f t="shared" si="146"/>
        <v>food</v>
      </c>
      <c r="R2335" s="3" t="str">
        <f t="shared" si="147"/>
        <v>small batch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2675.5</v>
      </c>
      <c r="Q2336" t="str">
        <f t="shared" si="146"/>
        <v>food</v>
      </c>
      <c r="R2336" s="3" t="str">
        <f t="shared" si="147"/>
        <v>small batch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14823</v>
      </c>
      <c r="Q2337" t="str">
        <f t="shared" si="146"/>
        <v>food</v>
      </c>
      <c r="R2337" s="3" t="str">
        <f t="shared" si="147"/>
        <v>small batch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64857.254999999997</v>
      </c>
      <c r="Q2338" t="str">
        <f t="shared" si="146"/>
        <v>food</v>
      </c>
      <c r="R2338" s="3" t="str">
        <f t="shared" si="147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58712.754999999997</v>
      </c>
      <c r="Q2339" t="str">
        <f t="shared" si="146"/>
        <v>food</v>
      </c>
      <c r="R2339" s="3" t="str">
        <f t="shared" si="147"/>
        <v>small batch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14225.25</v>
      </c>
      <c r="Q2340" t="str">
        <f t="shared" si="146"/>
        <v>food</v>
      </c>
      <c r="R2340" s="3" t="str">
        <f t="shared" si="147"/>
        <v>small batch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44361.75</v>
      </c>
      <c r="Q2341" t="str">
        <f t="shared" si="146"/>
        <v>food</v>
      </c>
      <c r="R2341" s="3" t="str">
        <f t="shared" si="147"/>
        <v>small batch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57931.5</v>
      </c>
      <c r="Q2342" t="str">
        <f t="shared" si="146"/>
        <v>food</v>
      </c>
      <c r="R2342" s="3" t="str">
        <f t="shared" si="147"/>
        <v>small batch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21155.5</v>
      </c>
      <c r="Q2343" t="str">
        <f t="shared" si="146"/>
        <v>technology</v>
      </c>
      <c r="R2343" s="3" t="str">
        <f t="shared" si="147"/>
        <v>web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tr">
        <f t="shared" si="146"/>
        <v>technology</v>
      </c>
      <c r="R2344" s="3" t="str">
        <f t="shared" si="147"/>
        <v>web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150</v>
      </c>
      <c r="Q2345" t="str">
        <f t="shared" si="146"/>
        <v>technology</v>
      </c>
      <c r="R2345" s="3" t="str">
        <f t="shared" si="147"/>
        <v>web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150.5</v>
      </c>
      <c r="Q2346" t="str">
        <f t="shared" si="146"/>
        <v>technology</v>
      </c>
      <c r="R2346" s="3" t="str">
        <f t="shared" si="147"/>
        <v>web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0.5</v>
      </c>
      <c r="Q2347" t="str">
        <f t="shared" si="146"/>
        <v>technology</v>
      </c>
      <c r="R2347" s="3" t="str">
        <f t="shared" si="147"/>
        <v>web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19.5</v>
      </c>
      <c r="Q2348" t="str">
        <f t="shared" si="146"/>
        <v>technology</v>
      </c>
      <c r="R2348" s="3" t="str">
        <f t="shared" si="147"/>
        <v>web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27</v>
      </c>
      <c r="Q2349" t="str">
        <f t="shared" si="146"/>
        <v>technology</v>
      </c>
      <c r="R2349" s="3" t="str">
        <f t="shared" si="147"/>
        <v>web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142.5</v>
      </c>
      <c r="Q2350" t="str">
        <f t="shared" si="146"/>
        <v>technology</v>
      </c>
      <c r="R2350" s="3" t="str">
        <f t="shared" si="147"/>
        <v>web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135</v>
      </c>
      <c r="Q2351" t="str">
        <f t="shared" si="146"/>
        <v>technology</v>
      </c>
      <c r="R2351" s="3" t="str">
        <f t="shared" si="147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tr">
        <f t="shared" si="146"/>
        <v>technology</v>
      </c>
      <c r="R2352" s="3" t="str">
        <f t="shared" si="147"/>
        <v>web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54</v>
      </c>
      <c r="Q2353" t="str">
        <f t="shared" si="146"/>
        <v>technology</v>
      </c>
      <c r="R2353" s="3" t="str">
        <f t="shared" si="147"/>
        <v>web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54</v>
      </c>
      <c r="Q2354" t="str">
        <f t="shared" si="146"/>
        <v>technology</v>
      </c>
      <c r="R2354" s="3" t="str">
        <f t="shared" si="147"/>
        <v>web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tr">
        <f t="shared" si="146"/>
        <v>technology</v>
      </c>
      <c r="R2355" s="3" t="str">
        <f t="shared" si="147"/>
        <v>web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12.5</v>
      </c>
      <c r="Q2356" t="str">
        <f t="shared" si="146"/>
        <v>technology</v>
      </c>
      <c r="R2356" s="3" t="str">
        <f t="shared" si="147"/>
        <v>web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40</v>
      </c>
      <c r="Q2357" t="str">
        <f t="shared" si="146"/>
        <v>technology</v>
      </c>
      <c r="R2357" s="3" t="str">
        <f t="shared" si="147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27.5</v>
      </c>
      <c r="Q2358" t="str">
        <f t="shared" si="146"/>
        <v>technology</v>
      </c>
      <c r="R2358" s="3" t="str">
        <f t="shared" si="147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tr">
        <f t="shared" si="146"/>
        <v>technology</v>
      </c>
      <c r="R2359" s="3" t="str">
        <f t="shared" si="147"/>
        <v>web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tr">
        <f t="shared" si="146"/>
        <v>technology</v>
      </c>
      <c r="R2360" s="3" t="str">
        <f t="shared" si="147"/>
        <v>web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550.5</v>
      </c>
      <c r="Q2361" t="str">
        <f t="shared" si="146"/>
        <v>technology</v>
      </c>
      <c r="R2361" s="3" t="str">
        <f t="shared" si="147"/>
        <v>web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551.5</v>
      </c>
      <c r="Q2362" t="str">
        <f t="shared" si="146"/>
        <v>technology</v>
      </c>
      <c r="R2362" s="3" t="str">
        <f t="shared" si="147"/>
        <v>web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1</v>
      </c>
      <c r="Q2363" t="str">
        <f t="shared" si="146"/>
        <v>technology</v>
      </c>
      <c r="R2363" s="3" t="str">
        <f t="shared" si="147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s="3" t="str">
        <f t="shared" si="147"/>
        <v>web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60</v>
      </c>
      <c r="Q2365" t="str">
        <f t="shared" si="146"/>
        <v>technology</v>
      </c>
      <c r="R2365" s="3" t="str">
        <f t="shared" si="147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tr">
        <f t="shared" si="146"/>
        <v>technology</v>
      </c>
      <c r="R2366" s="3" t="str">
        <f t="shared" si="147"/>
        <v>web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tr">
        <f t="shared" si="146"/>
        <v>technology</v>
      </c>
      <c r="R2367" s="3" t="str">
        <f t="shared" si="147"/>
        <v>web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1315</v>
      </c>
      <c r="Q2368" t="str">
        <f t="shared" si="146"/>
        <v>technology</v>
      </c>
      <c r="R2368" s="3" t="str">
        <f t="shared" si="147"/>
        <v>web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1650</v>
      </c>
      <c r="Q2369" t="str">
        <f t="shared" si="146"/>
        <v>technology</v>
      </c>
      <c r="R2369" s="3" t="str">
        <f t="shared" si="147"/>
        <v>web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385</v>
      </c>
      <c r="Q2370" t="str">
        <f t="shared" si="146"/>
        <v>technology</v>
      </c>
      <c r="R2370" s="3" t="str">
        <f t="shared" si="147"/>
        <v>web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AVERAGE(E2370:E2371)</f>
        <v>50</v>
      </c>
      <c r="Q2371" t="str">
        <f t="shared" ref="Q2371:Q2434" si="150">LEFT(N2371,FIND("/",N2371)-1)</f>
        <v>technology</v>
      </c>
      <c r="R2371" s="3" t="str">
        <f t="shared" ref="R2371:R2434" si="151">RIGHT(N2371,LEN(N2371)-FIND("/",N2371))</f>
        <v>web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41</v>
      </c>
      <c r="Q2372" t="str">
        <f t="shared" si="150"/>
        <v>technology</v>
      </c>
      <c r="R2372" s="3" t="str">
        <f t="shared" si="151"/>
        <v>web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41</v>
      </c>
      <c r="Q2373" t="str">
        <f t="shared" si="150"/>
        <v>technology</v>
      </c>
      <c r="R2373" s="3" t="str">
        <f t="shared" si="151"/>
        <v>web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90</v>
      </c>
      <c r="Q2374" t="str">
        <f t="shared" si="150"/>
        <v>technology</v>
      </c>
      <c r="R2374" s="3" t="str">
        <f t="shared" si="151"/>
        <v>web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115</v>
      </c>
      <c r="Q2375" t="str">
        <f t="shared" si="150"/>
        <v>technology</v>
      </c>
      <c r="R2375" s="3" t="str">
        <f t="shared" si="151"/>
        <v>web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30</v>
      </c>
      <c r="Q2376" t="str">
        <f t="shared" si="150"/>
        <v>technology</v>
      </c>
      <c r="R2376" s="3" t="str">
        <f t="shared" si="151"/>
        <v>web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5</v>
      </c>
      <c r="Q2377" t="str">
        <f t="shared" si="150"/>
        <v>technology</v>
      </c>
      <c r="R2377" s="3" t="str">
        <f t="shared" si="151"/>
        <v>web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163.16499999999999</v>
      </c>
      <c r="Q2378" t="str">
        <f t="shared" si="150"/>
        <v>technology</v>
      </c>
      <c r="R2378" s="3" t="str">
        <f t="shared" si="151"/>
        <v>web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163.16499999999999</v>
      </c>
      <c r="Q2379" t="str">
        <f t="shared" si="150"/>
        <v>technology</v>
      </c>
      <c r="R2379" s="3" t="str">
        <f t="shared" si="151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tr">
        <f t="shared" si="150"/>
        <v>technology</v>
      </c>
      <c r="R2380" s="3" t="str">
        <f t="shared" si="151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tr">
        <f t="shared" si="150"/>
        <v>technology</v>
      </c>
      <c r="R2381" s="3" t="str">
        <f t="shared" si="151"/>
        <v>web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27.5</v>
      </c>
      <c r="Q2382" t="str">
        <f t="shared" si="150"/>
        <v>technology</v>
      </c>
      <c r="R2382" s="3" t="str">
        <f t="shared" si="151"/>
        <v>web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813</v>
      </c>
      <c r="Q2383" t="str">
        <f t="shared" si="150"/>
        <v>technology</v>
      </c>
      <c r="R2383" s="3" t="str">
        <f t="shared" si="151"/>
        <v>web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823</v>
      </c>
      <c r="Q2384" t="str">
        <f t="shared" si="150"/>
        <v>technology</v>
      </c>
      <c r="R2384" s="3" t="str">
        <f t="shared" si="151"/>
        <v>web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255</v>
      </c>
      <c r="Q2385" t="str">
        <f t="shared" si="150"/>
        <v>technology</v>
      </c>
      <c r="R2385" s="3" t="str">
        <f t="shared" si="151"/>
        <v>web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221.5</v>
      </c>
      <c r="Q2386" t="str">
        <f t="shared" si="150"/>
        <v>technology</v>
      </c>
      <c r="R2386" s="3" t="str">
        <f t="shared" si="151"/>
        <v>web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398</v>
      </c>
      <c r="Q2387" t="str">
        <f t="shared" si="150"/>
        <v>technology</v>
      </c>
      <c r="R2387" s="3" t="str">
        <f t="shared" si="151"/>
        <v>web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394</v>
      </c>
      <c r="Q2388" t="str">
        <f t="shared" si="150"/>
        <v>technology</v>
      </c>
      <c r="R2388" s="3" t="str">
        <f t="shared" si="151"/>
        <v>web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513</v>
      </c>
      <c r="Q2389" t="str">
        <f t="shared" si="150"/>
        <v>technology</v>
      </c>
      <c r="R2389" s="3" t="str">
        <f t="shared" si="151"/>
        <v>web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744.5</v>
      </c>
      <c r="Q2390" t="str">
        <f t="shared" si="150"/>
        <v>technology</v>
      </c>
      <c r="R2390" s="3" t="str">
        <f t="shared" si="151"/>
        <v>web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246.5</v>
      </c>
      <c r="Q2391" t="str">
        <f t="shared" si="150"/>
        <v>technology</v>
      </c>
      <c r="R2391" s="3" t="str">
        <f t="shared" si="151"/>
        <v>web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15</v>
      </c>
      <c r="Q2392" t="str">
        <f t="shared" si="150"/>
        <v>technology</v>
      </c>
      <c r="R2392" s="3" t="str">
        <f t="shared" si="151"/>
        <v>web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12.5</v>
      </c>
      <c r="Q2393" t="str">
        <f t="shared" si="150"/>
        <v>technology</v>
      </c>
      <c r="R2393" s="3" t="str">
        <f t="shared" si="151"/>
        <v>web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12.5</v>
      </c>
      <c r="Q2394" t="str">
        <f t="shared" si="150"/>
        <v>technology</v>
      </c>
      <c r="R2394" s="3" t="str">
        <f t="shared" si="151"/>
        <v>web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25</v>
      </c>
      <c r="Q2395" t="str">
        <f t="shared" si="150"/>
        <v>technology</v>
      </c>
      <c r="R2395" s="3" t="str">
        <f t="shared" si="151"/>
        <v>web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26.5</v>
      </c>
      <c r="Q2396" t="str">
        <f t="shared" si="150"/>
        <v>technology</v>
      </c>
      <c r="R2396" s="3" t="str">
        <f t="shared" si="151"/>
        <v>web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1.5</v>
      </c>
      <c r="Q2397" t="str">
        <f t="shared" si="150"/>
        <v>technology</v>
      </c>
      <c r="R2397" s="3" t="str">
        <f t="shared" si="151"/>
        <v>web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5</v>
      </c>
      <c r="Q2398" t="str">
        <f t="shared" si="150"/>
        <v>technology</v>
      </c>
      <c r="R2398" s="3" t="str">
        <f t="shared" si="151"/>
        <v>web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5</v>
      </c>
      <c r="Q2399" t="str">
        <f t="shared" si="150"/>
        <v>technology</v>
      </c>
      <c r="R2399" s="3" t="str">
        <f t="shared" si="151"/>
        <v>web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tr">
        <f t="shared" si="150"/>
        <v>technology</v>
      </c>
      <c r="R2400" s="3" t="str">
        <f t="shared" si="151"/>
        <v>web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tr">
        <f t="shared" si="150"/>
        <v>technology</v>
      </c>
      <c r="R2401" s="3" t="str">
        <f t="shared" si="151"/>
        <v>web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tr">
        <f t="shared" si="150"/>
        <v>technology</v>
      </c>
      <c r="R2402" s="3" t="str">
        <f t="shared" si="151"/>
        <v>web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100.5</v>
      </c>
      <c r="Q2403" t="str">
        <f t="shared" si="150"/>
        <v>food</v>
      </c>
      <c r="R2403" s="3" t="str">
        <f t="shared" si="151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126.5</v>
      </c>
      <c r="Q2404" t="str">
        <f t="shared" si="150"/>
        <v>food</v>
      </c>
      <c r="R2404" s="3" t="str">
        <f t="shared" si="151"/>
        <v>food trucks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127</v>
      </c>
      <c r="Q2405" t="str">
        <f t="shared" si="150"/>
        <v>food</v>
      </c>
      <c r="R2405" s="3" t="str">
        <f t="shared" si="151"/>
        <v>food trucks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101</v>
      </c>
      <c r="Q2406" t="str">
        <f t="shared" si="150"/>
        <v>food</v>
      </c>
      <c r="R2406" s="3" t="str">
        <f t="shared" si="151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563</v>
      </c>
      <c r="Q2407" t="str">
        <f t="shared" si="150"/>
        <v>food</v>
      </c>
      <c r="R2407" s="3" t="str">
        <f t="shared" si="151"/>
        <v>food trucks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1235.5</v>
      </c>
      <c r="Q2408" t="str">
        <f t="shared" si="150"/>
        <v>food</v>
      </c>
      <c r="R2408" s="3" t="str">
        <f t="shared" si="151"/>
        <v>food trucks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3451</v>
      </c>
      <c r="Q2409" t="str">
        <f t="shared" si="150"/>
        <v>food</v>
      </c>
      <c r="R2409" s="3" t="str">
        <f t="shared" si="151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2793.5</v>
      </c>
      <c r="Q2410" t="str">
        <f t="shared" si="150"/>
        <v>food</v>
      </c>
      <c r="R2410" s="3" t="str">
        <f t="shared" si="151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245</v>
      </c>
      <c r="Q2411" t="str">
        <f t="shared" si="150"/>
        <v>food</v>
      </c>
      <c r="R2411" s="3" t="str">
        <f t="shared" si="151"/>
        <v>food trucks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230</v>
      </c>
      <c r="Q2412" t="str">
        <f t="shared" si="150"/>
        <v>food</v>
      </c>
      <c r="R2412" s="3" t="str">
        <f t="shared" si="151"/>
        <v>food trucks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75.5</v>
      </c>
      <c r="Q2413" t="str">
        <f t="shared" si="150"/>
        <v>food</v>
      </c>
      <c r="R2413" s="3" t="str">
        <f t="shared" si="151"/>
        <v>food trucks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75.5</v>
      </c>
      <c r="Q2414" t="str">
        <f t="shared" si="150"/>
        <v>food</v>
      </c>
      <c r="R2414" s="3" t="str">
        <f t="shared" si="151"/>
        <v>food trucks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12.5</v>
      </c>
      <c r="Q2415" t="str">
        <f t="shared" si="150"/>
        <v>food</v>
      </c>
      <c r="R2415" s="3" t="str">
        <f t="shared" si="151"/>
        <v>food trucks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242.5</v>
      </c>
      <c r="Q2416" t="str">
        <f t="shared" si="150"/>
        <v>food</v>
      </c>
      <c r="R2416" s="3" t="str">
        <f t="shared" si="151"/>
        <v>food trucks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397.5</v>
      </c>
      <c r="Q2417" t="str">
        <f t="shared" si="150"/>
        <v>food</v>
      </c>
      <c r="R2417" s="3" t="str">
        <f t="shared" si="151"/>
        <v>food trucks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170</v>
      </c>
      <c r="Q2418" t="str">
        <f t="shared" si="150"/>
        <v>food</v>
      </c>
      <c r="R2418" s="3" t="str">
        <f t="shared" si="151"/>
        <v>food trucks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2.5</v>
      </c>
      <c r="Q2419" t="str">
        <f t="shared" si="150"/>
        <v>food</v>
      </c>
      <c r="R2419" s="3" t="str">
        <f t="shared" si="151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2.5</v>
      </c>
      <c r="Q2420" t="str">
        <f t="shared" si="150"/>
        <v>food</v>
      </c>
      <c r="R2420" s="3" t="str">
        <f t="shared" si="151"/>
        <v>food trucks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2.5</v>
      </c>
      <c r="Q2421" t="str">
        <f t="shared" si="150"/>
        <v>food</v>
      </c>
      <c r="R2421" s="3" t="str">
        <f t="shared" si="151"/>
        <v>food trucks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1250.5</v>
      </c>
      <c r="Q2422" t="str">
        <f t="shared" si="150"/>
        <v>food</v>
      </c>
      <c r="R2422" s="3" t="str">
        <f t="shared" si="151"/>
        <v>food trucks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1251</v>
      </c>
      <c r="Q2423" t="str">
        <f t="shared" si="150"/>
        <v>food</v>
      </c>
      <c r="R2423" s="3" t="str">
        <f t="shared" si="151"/>
        <v>food trucks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tr">
        <f t="shared" si="150"/>
        <v>food</v>
      </c>
      <c r="R2424" s="3" t="str">
        <f t="shared" si="151"/>
        <v>food trucks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4.5</v>
      </c>
      <c r="Q2425" t="str">
        <f t="shared" si="150"/>
        <v>food</v>
      </c>
      <c r="R2425" s="3" t="str">
        <f t="shared" si="151"/>
        <v>food trucks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159</v>
      </c>
      <c r="Q2426" t="str">
        <f t="shared" si="150"/>
        <v>food</v>
      </c>
      <c r="R2426" s="3" t="str">
        <f t="shared" si="151"/>
        <v>food trucks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155.5</v>
      </c>
      <c r="Q2427" t="str">
        <f t="shared" si="150"/>
        <v>food</v>
      </c>
      <c r="R2427" s="3" t="str">
        <f t="shared" si="151"/>
        <v>food trucks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0.5</v>
      </c>
      <c r="Q2428" t="str">
        <f t="shared" si="150"/>
        <v>food</v>
      </c>
      <c r="R2428" s="3" t="str">
        <f t="shared" si="151"/>
        <v>food trucks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0.5</v>
      </c>
      <c r="Q2429" t="str">
        <f t="shared" si="150"/>
        <v>food</v>
      </c>
      <c r="R2429" s="3" t="str">
        <f t="shared" si="151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tr">
        <f t="shared" si="150"/>
        <v>food</v>
      </c>
      <c r="R2430" s="3" t="str">
        <f t="shared" si="151"/>
        <v>food trucks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1003</v>
      </c>
      <c r="Q2431" t="str">
        <f t="shared" si="150"/>
        <v>food</v>
      </c>
      <c r="R2431" s="3" t="str">
        <f t="shared" si="151"/>
        <v>food trucks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1013</v>
      </c>
      <c r="Q2432" t="str">
        <f t="shared" si="150"/>
        <v>food</v>
      </c>
      <c r="R2432" s="3" t="str">
        <f t="shared" si="151"/>
        <v>food trucks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11.5</v>
      </c>
      <c r="Q2433" t="str">
        <f t="shared" si="150"/>
        <v>food</v>
      </c>
      <c r="R2433" s="3" t="str">
        <f t="shared" si="151"/>
        <v>food trucks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2</v>
      </c>
      <c r="Q2434" t="str">
        <f t="shared" si="150"/>
        <v>food</v>
      </c>
      <c r="R2434" s="3" t="str">
        <f t="shared" si="151"/>
        <v>food trucks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AVERAGE(E2434:E2435)</f>
        <v>1</v>
      </c>
      <c r="Q2435" t="str">
        <f t="shared" ref="Q2435:Q2498" si="154">LEFT(N2435,FIND("/",N2435)-1)</f>
        <v>food</v>
      </c>
      <c r="R2435" s="3" t="str">
        <f t="shared" ref="R2435:R2498" si="155">RIGHT(N2435,LEN(N2435)-FIND("/",N2435))</f>
        <v>food trucks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tr">
        <f t="shared" si="154"/>
        <v>food</v>
      </c>
      <c r="R2436" s="3" t="str">
        <f t="shared" si="155"/>
        <v>food trucks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625</v>
      </c>
      <c r="Q2437" t="str">
        <f t="shared" si="154"/>
        <v>food</v>
      </c>
      <c r="R2437" s="3" t="str">
        <f t="shared" si="155"/>
        <v>food trucks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634.5</v>
      </c>
      <c r="Q2438" t="str">
        <f t="shared" si="154"/>
        <v>food</v>
      </c>
      <c r="R2438" s="3" t="str">
        <f t="shared" si="155"/>
        <v>food trucks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22.5</v>
      </c>
      <c r="Q2439" t="str">
        <f t="shared" si="154"/>
        <v>food</v>
      </c>
      <c r="R2439" s="3" t="str">
        <f t="shared" si="155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25</v>
      </c>
      <c r="Q2440" t="str">
        <f t="shared" si="154"/>
        <v>food</v>
      </c>
      <c r="R2440" s="3" t="str">
        <f t="shared" si="155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25</v>
      </c>
      <c r="Q2441" t="str">
        <f t="shared" si="154"/>
        <v>food</v>
      </c>
      <c r="R2441" s="3" t="str">
        <f t="shared" si="155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tr">
        <f t="shared" si="154"/>
        <v>food</v>
      </c>
      <c r="R2442" s="3" t="str">
        <f t="shared" si="155"/>
        <v>food trucks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4050.5</v>
      </c>
      <c r="Q2443" t="str">
        <f t="shared" si="154"/>
        <v>food</v>
      </c>
      <c r="R2443" s="3" t="str">
        <f t="shared" si="155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19158.5</v>
      </c>
      <c r="Q2444" t="str">
        <f t="shared" si="154"/>
        <v>food</v>
      </c>
      <c r="R2444" s="3" t="str">
        <f t="shared" si="155"/>
        <v>small batch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35364.494999999995</v>
      </c>
      <c r="Q2445" t="str">
        <f t="shared" si="154"/>
        <v>food</v>
      </c>
      <c r="R2445" s="3" t="str">
        <f t="shared" si="155"/>
        <v>small batch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21880.494999999999</v>
      </c>
      <c r="Q2446" t="str">
        <f t="shared" si="154"/>
        <v>food</v>
      </c>
      <c r="R2446" s="3" t="str">
        <f t="shared" si="155"/>
        <v>small batch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5949</v>
      </c>
      <c r="Q2447" t="str">
        <f t="shared" si="154"/>
        <v>food</v>
      </c>
      <c r="R2447" s="3" t="str">
        <f t="shared" si="155"/>
        <v>small batch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8519.5</v>
      </c>
      <c r="Q2448" t="str">
        <f t="shared" si="154"/>
        <v>food</v>
      </c>
      <c r="R2448" s="3" t="str">
        <f t="shared" si="155"/>
        <v>small batch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9539.5</v>
      </c>
      <c r="Q2449" t="str">
        <f t="shared" si="154"/>
        <v>food</v>
      </c>
      <c r="R2449" s="3" t="str">
        <f t="shared" si="155"/>
        <v>small batch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5555</v>
      </c>
      <c r="Q2450" t="str">
        <f t="shared" si="154"/>
        <v>food</v>
      </c>
      <c r="R2450" s="3" t="str">
        <f t="shared" si="155"/>
        <v>small batch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5615</v>
      </c>
      <c r="Q2451" t="str">
        <f t="shared" si="154"/>
        <v>food</v>
      </c>
      <c r="R2451" s="3" t="str">
        <f t="shared" si="155"/>
        <v>small batch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13015.014999999999</v>
      </c>
      <c r="Q2452" t="str">
        <f t="shared" si="154"/>
        <v>food</v>
      </c>
      <c r="R2452" s="3" t="str">
        <f t="shared" si="155"/>
        <v>small batch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13387.514999999999</v>
      </c>
      <c r="Q2453" t="str">
        <f t="shared" si="154"/>
        <v>food</v>
      </c>
      <c r="R2453" s="3" t="str">
        <f t="shared" si="155"/>
        <v>small batch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6173</v>
      </c>
      <c r="Q2454" t="str">
        <f t="shared" si="154"/>
        <v>food</v>
      </c>
      <c r="R2454" s="3" t="str">
        <f t="shared" si="155"/>
        <v>small batch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2721</v>
      </c>
      <c r="Q2455" t="str">
        <f t="shared" si="154"/>
        <v>food</v>
      </c>
      <c r="R2455" s="3" t="str">
        <f t="shared" si="155"/>
        <v>small batch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19968.5</v>
      </c>
      <c r="Q2456" t="str">
        <f t="shared" si="154"/>
        <v>food</v>
      </c>
      <c r="R2456" s="3" t="str">
        <f t="shared" si="155"/>
        <v>small batch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17921</v>
      </c>
      <c r="Q2457" t="str">
        <f t="shared" si="154"/>
        <v>food</v>
      </c>
      <c r="R2457" s="3" t="str">
        <f t="shared" si="155"/>
        <v>small batch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1629.5</v>
      </c>
      <c r="Q2458" t="str">
        <f t="shared" si="154"/>
        <v>food</v>
      </c>
      <c r="R2458" s="3" t="str">
        <f t="shared" si="155"/>
        <v>small batch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13121.5</v>
      </c>
      <c r="Q2459" t="str">
        <f t="shared" si="154"/>
        <v>food</v>
      </c>
      <c r="R2459" s="3" t="str">
        <f t="shared" si="155"/>
        <v>small batch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14519.5</v>
      </c>
      <c r="Q2460" t="str">
        <f t="shared" si="154"/>
        <v>food</v>
      </c>
      <c r="R2460" s="3" t="str">
        <f t="shared" si="155"/>
        <v>small batch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18092</v>
      </c>
      <c r="Q2461" t="str">
        <f t="shared" si="154"/>
        <v>food</v>
      </c>
      <c r="R2461" s="3" t="str">
        <f t="shared" si="155"/>
        <v>small batch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19621</v>
      </c>
      <c r="Q2462" t="str">
        <f t="shared" si="154"/>
        <v>food</v>
      </c>
      <c r="R2462" s="3" t="str">
        <f t="shared" si="155"/>
        <v>small batch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8176</v>
      </c>
      <c r="Q2463" t="str">
        <f t="shared" si="154"/>
        <v>music</v>
      </c>
      <c r="R2463" s="3" t="str">
        <f t="shared" si="155"/>
        <v>indie rock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5553.125</v>
      </c>
      <c r="Q2464" t="str">
        <f t="shared" si="154"/>
        <v>music</v>
      </c>
      <c r="R2464" s="3" t="str">
        <f t="shared" si="155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2823.125</v>
      </c>
      <c r="Q2465" t="str">
        <f t="shared" si="154"/>
        <v>music</v>
      </c>
      <c r="R2465" s="3" t="str">
        <f t="shared" si="155"/>
        <v>indie rock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2273.5</v>
      </c>
      <c r="Q2466" t="str">
        <f t="shared" si="154"/>
        <v>music</v>
      </c>
      <c r="R2466" s="3" t="str">
        <f t="shared" si="155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1741.5</v>
      </c>
      <c r="Q2467" t="str">
        <f t="shared" si="154"/>
        <v>music</v>
      </c>
      <c r="R2467" s="3" t="str">
        <f t="shared" si="155"/>
        <v>indie rock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1880.5</v>
      </c>
      <c r="Q2468" t="str">
        <f t="shared" si="154"/>
        <v>music</v>
      </c>
      <c r="R2468" s="3" t="str">
        <f t="shared" si="155"/>
        <v>indie rock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1842.5</v>
      </c>
      <c r="Q2469" t="str">
        <f t="shared" si="154"/>
        <v>music</v>
      </c>
      <c r="R2469" s="3" t="str">
        <f t="shared" si="155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1664.67</v>
      </c>
      <c r="Q2470" t="str">
        <f t="shared" si="154"/>
        <v>music</v>
      </c>
      <c r="R2470" s="3" t="str">
        <f t="shared" si="155"/>
        <v>indie rock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1754.17</v>
      </c>
      <c r="Q2471" t="str">
        <f t="shared" si="154"/>
        <v>music</v>
      </c>
      <c r="R2471" s="3" t="str">
        <f t="shared" si="155"/>
        <v>indie rock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1197.8200000000002</v>
      </c>
      <c r="Q2472" t="str">
        <f t="shared" si="154"/>
        <v>music</v>
      </c>
      <c r="R2472" s="3" t="str">
        <f t="shared" si="155"/>
        <v>indie rock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835.82</v>
      </c>
      <c r="Q2473" t="str">
        <f t="shared" si="154"/>
        <v>music</v>
      </c>
      <c r="R2473" s="3" t="str">
        <f t="shared" si="155"/>
        <v>indie rock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5411.01</v>
      </c>
      <c r="Q2474" t="str">
        <f t="shared" si="154"/>
        <v>music</v>
      </c>
      <c r="R2474" s="3" t="str">
        <f t="shared" si="155"/>
        <v>indie rock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6091.01</v>
      </c>
      <c r="Q2475" t="str">
        <f t="shared" si="154"/>
        <v>music</v>
      </c>
      <c r="R2475" s="3" t="str">
        <f t="shared" si="155"/>
        <v>indie rock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3500.09</v>
      </c>
      <c r="Q2476" t="str">
        <f t="shared" si="154"/>
        <v>music</v>
      </c>
      <c r="R2476" s="3" t="str">
        <f t="shared" si="155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3809.09</v>
      </c>
      <c r="Q2477" t="str">
        <f t="shared" si="154"/>
        <v>music</v>
      </c>
      <c r="R2477" s="3" t="str">
        <f t="shared" si="155"/>
        <v>indie rock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2989.3599999999997</v>
      </c>
      <c r="Q2478" t="str">
        <f t="shared" si="154"/>
        <v>music</v>
      </c>
      <c r="R2478" s="3" t="str">
        <f t="shared" si="155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2322.8599999999997</v>
      </c>
      <c r="Q2479" t="str">
        <f t="shared" si="154"/>
        <v>music</v>
      </c>
      <c r="R2479" s="3" t="str">
        <f t="shared" si="155"/>
        <v>indie rock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5742.5</v>
      </c>
      <c r="Q2480" t="str">
        <f t="shared" si="154"/>
        <v>music</v>
      </c>
      <c r="R2480" s="3" t="str">
        <f t="shared" si="155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5300.165</v>
      </c>
      <c r="Q2481" t="str">
        <f t="shared" si="154"/>
        <v>music</v>
      </c>
      <c r="R2481" s="3" t="str">
        <f t="shared" si="155"/>
        <v>indie rock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1200.165</v>
      </c>
      <c r="Q2482" t="str">
        <f t="shared" si="154"/>
        <v>music</v>
      </c>
      <c r="R2482" s="3" t="str">
        <f t="shared" si="155"/>
        <v>indie rock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3258.22</v>
      </c>
      <c r="Q2483" t="str">
        <f t="shared" si="154"/>
        <v>music</v>
      </c>
      <c r="R2483" s="3" t="str">
        <f t="shared" si="155"/>
        <v>indie rock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2758.72</v>
      </c>
      <c r="Q2484" t="str">
        <f t="shared" si="154"/>
        <v>music</v>
      </c>
      <c r="R2484" s="3" t="str">
        <f t="shared" si="155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1126</v>
      </c>
      <c r="Q2485" t="str">
        <f t="shared" si="154"/>
        <v>music</v>
      </c>
      <c r="R2485" s="3" t="str">
        <f t="shared" si="155"/>
        <v>indie rock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2713.5549999999998</v>
      </c>
      <c r="Q2486" t="str">
        <f t="shared" si="154"/>
        <v>music</v>
      </c>
      <c r="R2486" s="3" t="str">
        <f t="shared" si="155"/>
        <v>indie rock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3120.5549999999998</v>
      </c>
      <c r="Q2487" t="str">
        <f t="shared" si="154"/>
        <v>music</v>
      </c>
      <c r="R2487" s="3" t="str">
        <f t="shared" si="155"/>
        <v>indie rock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1431</v>
      </c>
      <c r="Q2488" t="str">
        <f t="shared" si="154"/>
        <v>music</v>
      </c>
      <c r="R2488" s="3" t="str">
        <f t="shared" si="155"/>
        <v>indie rock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1148.8800000000001</v>
      </c>
      <c r="Q2489" t="str">
        <f t="shared" si="154"/>
        <v>music</v>
      </c>
      <c r="R2489" s="3" t="str">
        <f t="shared" si="155"/>
        <v>indie rock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2350.88</v>
      </c>
      <c r="Q2490" t="str">
        <f t="shared" si="154"/>
        <v>music</v>
      </c>
      <c r="R2490" s="3" t="str">
        <f t="shared" si="155"/>
        <v>indie rock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3939.75</v>
      </c>
      <c r="Q2491" t="str">
        <f t="shared" si="154"/>
        <v>music</v>
      </c>
      <c r="R2491" s="3" t="str">
        <f t="shared" si="155"/>
        <v>indie rock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2642.75</v>
      </c>
      <c r="Q2492" t="str">
        <f t="shared" si="154"/>
        <v>music</v>
      </c>
      <c r="R2492" s="3" t="str">
        <f t="shared" si="155"/>
        <v>indie rock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561.5</v>
      </c>
      <c r="Q2493" t="str">
        <f t="shared" si="154"/>
        <v>music</v>
      </c>
      <c r="R2493" s="3" t="str">
        <f t="shared" si="155"/>
        <v>indie rock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633</v>
      </c>
      <c r="Q2494" t="str">
        <f t="shared" si="154"/>
        <v>music</v>
      </c>
      <c r="R2494" s="3" t="str">
        <f t="shared" si="155"/>
        <v>indie rock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13245</v>
      </c>
      <c r="Q2495" t="str">
        <f t="shared" si="154"/>
        <v>music</v>
      </c>
      <c r="R2495" s="3" t="str">
        <f t="shared" si="155"/>
        <v>indie rock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13627.54</v>
      </c>
      <c r="Q2496" t="str">
        <f t="shared" si="154"/>
        <v>music</v>
      </c>
      <c r="R2496" s="3" t="str">
        <f t="shared" si="155"/>
        <v>indie rock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1714.0650000000001</v>
      </c>
      <c r="Q2497" t="str">
        <f t="shared" si="154"/>
        <v>music</v>
      </c>
      <c r="R2497" s="3" t="str">
        <f t="shared" si="155"/>
        <v>indie rock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3956.5250000000001</v>
      </c>
      <c r="Q2498" t="str">
        <f t="shared" si="154"/>
        <v>music</v>
      </c>
      <c r="R2498" s="3" t="str">
        <f t="shared" si="155"/>
        <v>indie rock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AVERAGE(E2498:E2499)</f>
        <v>5255.43</v>
      </c>
      <c r="Q2499" t="str">
        <f t="shared" ref="Q2499:Q2562" si="158">LEFT(N2499,FIND("/",N2499)-1)</f>
        <v>music</v>
      </c>
      <c r="R2499" s="3" t="str">
        <f t="shared" ref="R2499:R2562" si="159">RIGHT(N2499,LEN(N2499)-FIND("/",N2499))</f>
        <v>indie rock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2783.43</v>
      </c>
      <c r="Q2500" t="str">
        <f t="shared" si="158"/>
        <v>music</v>
      </c>
      <c r="R2500" s="3" t="str">
        <f t="shared" si="159"/>
        <v>indie rock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4580.5</v>
      </c>
      <c r="Q2501" t="str">
        <f t="shared" si="158"/>
        <v>music</v>
      </c>
      <c r="R2501" s="3" t="str">
        <f t="shared" si="159"/>
        <v>indie rock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4392.5</v>
      </c>
      <c r="Q2502" t="str">
        <f t="shared" si="158"/>
        <v>music</v>
      </c>
      <c r="R2502" s="3" t="str">
        <f t="shared" si="159"/>
        <v>indie rock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480.5</v>
      </c>
      <c r="Q2503" t="str">
        <f t="shared" si="158"/>
        <v>food</v>
      </c>
      <c r="R2503" s="3" t="str">
        <f t="shared" si="159"/>
        <v>restaurants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183.5</v>
      </c>
      <c r="Q2504" t="str">
        <f t="shared" si="158"/>
        <v>food</v>
      </c>
      <c r="R2504" s="3" t="str">
        <f t="shared" si="159"/>
        <v>restaurants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43</v>
      </c>
      <c r="Q2505" t="str">
        <f t="shared" si="158"/>
        <v>food</v>
      </c>
      <c r="R2505" s="3" t="str">
        <f t="shared" si="159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tr">
        <f t="shared" si="158"/>
        <v>food</v>
      </c>
      <c r="R2506" s="3" t="str">
        <f t="shared" si="159"/>
        <v>restaurants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tr">
        <f t="shared" si="158"/>
        <v>food</v>
      </c>
      <c r="R2507" s="3" t="str">
        <f t="shared" si="159"/>
        <v>restaurants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tr">
        <f t="shared" si="158"/>
        <v>food</v>
      </c>
      <c r="R2508" s="3" t="str">
        <f t="shared" si="159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15</v>
      </c>
      <c r="Q2509" t="str">
        <f t="shared" si="158"/>
        <v>food</v>
      </c>
      <c r="R2509" s="3" t="str">
        <f t="shared" si="159"/>
        <v>restaurants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tr">
        <f t="shared" si="158"/>
        <v>food</v>
      </c>
      <c r="R2510" s="3" t="str">
        <f t="shared" si="159"/>
        <v>restaurants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500</v>
      </c>
      <c r="Q2511" t="str">
        <f t="shared" si="158"/>
        <v>food</v>
      </c>
      <c r="R2511" s="3" t="str">
        <f t="shared" si="159"/>
        <v>restaurants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537.5</v>
      </c>
      <c r="Q2512" t="str">
        <f t="shared" si="158"/>
        <v>food</v>
      </c>
      <c r="R2512" s="3" t="str">
        <f t="shared" si="159"/>
        <v>restaurants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37.5</v>
      </c>
      <c r="Q2513" t="str">
        <f t="shared" si="158"/>
        <v>food</v>
      </c>
      <c r="R2513" s="3" t="str">
        <f t="shared" si="159"/>
        <v>restaurants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tr">
        <f t="shared" si="158"/>
        <v>food</v>
      </c>
      <c r="R2514" s="3" t="str">
        <f t="shared" si="159"/>
        <v>restaurants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tr">
        <f t="shared" si="158"/>
        <v>food</v>
      </c>
      <c r="R2515" s="3" t="str">
        <f t="shared" si="159"/>
        <v>restaurants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105</v>
      </c>
      <c r="Q2516" t="str">
        <f t="shared" si="158"/>
        <v>food</v>
      </c>
      <c r="R2516" s="3" t="str">
        <f t="shared" si="159"/>
        <v>restaurants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570</v>
      </c>
      <c r="Q2517" t="str">
        <f t="shared" si="158"/>
        <v>food</v>
      </c>
      <c r="R2517" s="3" t="str">
        <f t="shared" si="159"/>
        <v>restaurants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465</v>
      </c>
      <c r="Q2518" t="str">
        <f t="shared" si="158"/>
        <v>food</v>
      </c>
      <c r="R2518" s="3" t="str">
        <f t="shared" si="159"/>
        <v>restaurants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883.5</v>
      </c>
      <c r="Q2519" t="str">
        <f t="shared" si="158"/>
        <v>food</v>
      </c>
      <c r="R2519" s="3" t="str">
        <f t="shared" si="159"/>
        <v>restaurants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883.5</v>
      </c>
      <c r="Q2520" t="str">
        <f t="shared" si="158"/>
        <v>food</v>
      </c>
      <c r="R2520" s="3" t="str">
        <f t="shared" si="159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32.5</v>
      </c>
      <c r="Q2521" t="str">
        <f t="shared" si="158"/>
        <v>food</v>
      </c>
      <c r="R2521" s="3" t="str">
        <f t="shared" si="159"/>
        <v>restaurants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32.5</v>
      </c>
      <c r="Q2522" t="str">
        <f t="shared" si="158"/>
        <v>food</v>
      </c>
      <c r="R2522" s="3" t="str">
        <f t="shared" si="159"/>
        <v>restaurants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6842.9949999999999</v>
      </c>
      <c r="Q2523" t="str">
        <f t="shared" si="158"/>
        <v>music</v>
      </c>
      <c r="R2523" s="3" t="str">
        <f t="shared" si="159"/>
        <v>classical music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9342.994999999999</v>
      </c>
      <c r="Q2524" t="str">
        <f t="shared" si="158"/>
        <v>music</v>
      </c>
      <c r="R2524" s="3" t="str">
        <f t="shared" si="159"/>
        <v>classical music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3204</v>
      </c>
      <c r="Q2525" t="str">
        <f t="shared" si="158"/>
        <v>music</v>
      </c>
      <c r="R2525" s="3" t="str">
        <f t="shared" si="159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4514</v>
      </c>
      <c r="Q2526" t="str">
        <f t="shared" si="158"/>
        <v>music</v>
      </c>
      <c r="R2526" s="3" t="str">
        <f t="shared" si="159"/>
        <v>classical music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7823</v>
      </c>
      <c r="Q2527" t="str">
        <f t="shared" si="158"/>
        <v>music</v>
      </c>
      <c r="R2527" s="3" t="str">
        <f t="shared" si="159"/>
        <v>classical music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6272</v>
      </c>
      <c r="Q2528" t="str">
        <f t="shared" si="158"/>
        <v>music</v>
      </c>
      <c r="R2528" s="3" t="str">
        <f t="shared" si="159"/>
        <v>classical music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4301.5</v>
      </c>
      <c r="Q2529" t="str">
        <f t="shared" si="158"/>
        <v>music</v>
      </c>
      <c r="R2529" s="3" t="str">
        <f t="shared" si="159"/>
        <v>classical music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4187.4949999999999</v>
      </c>
      <c r="Q2530" t="str">
        <f t="shared" si="158"/>
        <v>music</v>
      </c>
      <c r="R2530" s="3" t="str">
        <f t="shared" si="159"/>
        <v>classical music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5273.4949999999999</v>
      </c>
      <c r="Q2531" t="str">
        <f t="shared" si="158"/>
        <v>music</v>
      </c>
      <c r="R2531" s="3" t="str">
        <f t="shared" si="159"/>
        <v>classical music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6378.5</v>
      </c>
      <c r="Q2532" t="str">
        <f t="shared" si="158"/>
        <v>music</v>
      </c>
      <c r="R2532" s="3" t="str">
        <f t="shared" si="159"/>
        <v>classical music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5509</v>
      </c>
      <c r="Q2533" t="str">
        <f t="shared" si="158"/>
        <v>music</v>
      </c>
      <c r="R2533" s="3" t="str">
        <f t="shared" si="159"/>
        <v>classical music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4781.5</v>
      </c>
      <c r="Q2534" t="str">
        <f t="shared" si="158"/>
        <v>music</v>
      </c>
      <c r="R2534" s="3" t="str">
        <f t="shared" si="159"/>
        <v>classical music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6672.5</v>
      </c>
      <c r="Q2535" t="str">
        <f t="shared" si="158"/>
        <v>music</v>
      </c>
      <c r="R2535" s="3" t="str">
        <f t="shared" si="159"/>
        <v>classical music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5200</v>
      </c>
      <c r="Q2536" t="str">
        <f t="shared" si="158"/>
        <v>music</v>
      </c>
      <c r="R2536" s="3" t="str">
        <f t="shared" si="159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11427.5</v>
      </c>
      <c r="Q2537" t="str">
        <f t="shared" si="158"/>
        <v>music</v>
      </c>
      <c r="R2537" s="3" t="str">
        <f t="shared" si="159"/>
        <v>classical music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10392</v>
      </c>
      <c r="Q2538" t="str">
        <f t="shared" si="158"/>
        <v>music</v>
      </c>
      <c r="R2538" s="3" t="str">
        <f t="shared" si="159"/>
        <v>classical music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564.5</v>
      </c>
      <c r="Q2539" t="str">
        <f t="shared" si="158"/>
        <v>music</v>
      </c>
      <c r="R2539" s="3" t="str">
        <f t="shared" si="159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10721.584999999999</v>
      </c>
      <c r="Q2540" t="str">
        <f t="shared" si="158"/>
        <v>music</v>
      </c>
      <c r="R2540" s="3" t="str">
        <f t="shared" si="159"/>
        <v>classical music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15184.084999999999</v>
      </c>
      <c r="Q2541" t="str">
        <f t="shared" si="158"/>
        <v>music</v>
      </c>
      <c r="R2541" s="3" t="str">
        <f t="shared" si="159"/>
        <v>classical music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6305</v>
      </c>
      <c r="Q2542" t="str">
        <f t="shared" si="158"/>
        <v>music</v>
      </c>
      <c r="R2542" s="3" t="str">
        <f t="shared" si="159"/>
        <v>classical music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3165.5</v>
      </c>
      <c r="Q2543" t="str">
        <f t="shared" si="158"/>
        <v>music</v>
      </c>
      <c r="R2543" s="3" t="str">
        <f t="shared" si="159"/>
        <v>classical music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2235.5</v>
      </c>
      <c r="Q2544" t="str">
        <f t="shared" si="158"/>
        <v>music</v>
      </c>
      <c r="R2544" s="3" t="str">
        <f t="shared" si="159"/>
        <v>classical music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558</v>
      </c>
      <c r="Q2545" t="str">
        <f t="shared" si="158"/>
        <v>music</v>
      </c>
      <c r="R2545" s="3" t="str">
        <f t="shared" si="159"/>
        <v>classical music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2716</v>
      </c>
      <c r="Q2546" t="str">
        <f t="shared" si="158"/>
        <v>music</v>
      </c>
      <c r="R2546" s="3" t="str">
        <f t="shared" si="159"/>
        <v>classical music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4473.5</v>
      </c>
      <c r="Q2547" t="str">
        <f t="shared" si="158"/>
        <v>music</v>
      </c>
      <c r="R2547" s="3" t="str">
        <f t="shared" si="159"/>
        <v>classical music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3908</v>
      </c>
      <c r="Q2548" t="str">
        <f t="shared" si="158"/>
        <v>music</v>
      </c>
      <c r="R2548" s="3" t="str">
        <f t="shared" si="159"/>
        <v>classical music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5251</v>
      </c>
      <c r="Q2549" t="str">
        <f t="shared" si="158"/>
        <v>music</v>
      </c>
      <c r="R2549" s="3" t="str">
        <f t="shared" si="159"/>
        <v>classical music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6351.5</v>
      </c>
      <c r="Q2550" t="str">
        <f t="shared" si="158"/>
        <v>music</v>
      </c>
      <c r="R2550" s="3" t="str">
        <f t="shared" si="159"/>
        <v>classical music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3862.5</v>
      </c>
      <c r="Q2551" t="str">
        <f t="shared" si="158"/>
        <v>music</v>
      </c>
      <c r="R2551" s="3" t="str">
        <f t="shared" si="159"/>
        <v>classical music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4084.5</v>
      </c>
      <c r="Q2552" t="str">
        <f t="shared" si="158"/>
        <v>music</v>
      </c>
      <c r="R2552" s="3" t="str">
        <f t="shared" si="159"/>
        <v>classical music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5165.25</v>
      </c>
      <c r="Q2553" t="str">
        <f t="shared" si="158"/>
        <v>music</v>
      </c>
      <c r="R2553" s="3" t="str">
        <f t="shared" si="159"/>
        <v>classical music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3485.25</v>
      </c>
      <c r="Q2554" t="str">
        <f t="shared" si="158"/>
        <v>music</v>
      </c>
      <c r="R2554" s="3" t="str">
        <f t="shared" si="159"/>
        <v>classical music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2764</v>
      </c>
      <c r="Q2555" t="str">
        <f t="shared" si="158"/>
        <v>music</v>
      </c>
      <c r="R2555" s="3" t="str">
        <f t="shared" si="159"/>
        <v>classical music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3008.5</v>
      </c>
      <c r="Q2556" t="str">
        <f t="shared" si="158"/>
        <v>music</v>
      </c>
      <c r="R2556" s="3" t="str">
        <f t="shared" si="159"/>
        <v>classical music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2915.5</v>
      </c>
      <c r="Q2557" t="str">
        <f t="shared" si="158"/>
        <v>music</v>
      </c>
      <c r="R2557" s="3" t="str">
        <f t="shared" si="159"/>
        <v>classical music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1466.5</v>
      </c>
      <c r="Q2558" t="str">
        <f t="shared" si="158"/>
        <v>music</v>
      </c>
      <c r="R2558" s="3" t="str">
        <f t="shared" si="159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926</v>
      </c>
      <c r="Q2559" t="str">
        <f t="shared" si="158"/>
        <v>music</v>
      </c>
      <c r="R2559" s="3" t="str">
        <f t="shared" si="159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1213.5</v>
      </c>
      <c r="Q2560" t="str">
        <f t="shared" si="158"/>
        <v>music</v>
      </c>
      <c r="R2560" s="3" t="str">
        <f t="shared" si="159"/>
        <v>classical music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1125.5</v>
      </c>
      <c r="Q2561" t="str">
        <f t="shared" si="158"/>
        <v>music</v>
      </c>
      <c r="R2561" s="3" t="str">
        <f t="shared" si="159"/>
        <v>classical music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1946.5</v>
      </c>
      <c r="Q2562" t="str">
        <f t="shared" si="158"/>
        <v>music</v>
      </c>
      <c r="R2562" s="3" t="str">
        <f t="shared" si="159"/>
        <v>classical music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AVERAGE(E2562:E2563)</f>
        <v>1501.5</v>
      </c>
      <c r="Q2563" t="str">
        <f t="shared" ref="Q2563:Q2626" si="162">LEFT(N2563,FIND("/",N2563)-1)</f>
        <v>food</v>
      </c>
      <c r="R2563" s="3" t="str">
        <f t="shared" ref="R2563:R2626" si="163">RIGHT(N2563,LEN(N2563)-FIND("/",N2563))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37.5</v>
      </c>
      <c r="Q2564" t="str">
        <f t="shared" si="162"/>
        <v>food</v>
      </c>
      <c r="R2564" s="3" t="str">
        <f t="shared" si="163"/>
        <v>food trucks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37.5</v>
      </c>
      <c r="Q2565" t="str">
        <f t="shared" si="162"/>
        <v>food</v>
      </c>
      <c r="R2565" s="3" t="str">
        <f t="shared" si="163"/>
        <v>food trucks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tr">
        <f t="shared" si="162"/>
        <v>food</v>
      </c>
      <c r="R2566" s="3" t="str">
        <f t="shared" si="163"/>
        <v>food trucks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50</v>
      </c>
      <c r="Q2567" t="str">
        <f t="shared" si="162"/>
        <v>food</v>
      </c>
      <c r="R2567" s="3" t="str">
        <f t="shared" si="163"/>
        <v>food trucks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50</v>
      </c>
      <c r="Q2568" t="str">
        <f t="shared" si="162"/>
        <v>food</v>
      </c>
      <c r="R2568" s="3" t="str">
        <f t="shared" si="163"/>
        <v>food trucks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tr">
        <f t="shared" si="162"/>
        <v>food</v>
      </c>
      <c r="R2569" s="3" t="str">
        <f t="shared" si="163"/>
        <v>food trucks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85</v>
      </c>
      <c r="Q2570" t="str">
        <f t="shared" si="162"/>
        <v>food</v>
      </c>
      <c r="R2570" s="3" t="str">
        <f t="shared" si="163"/>
        <v>food trucks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97.5</v>
      </c>
      <c r="Q2571" t="str">
        <f t="shared" si="162"/>
        <v>food</v>
      </c>
      <c r="R2571" s="3" t="str">
        <f t="shared" si="163"/>
        <v>food trucks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102</v>
      </c>
      <c r="Q2572" t="str">
        <f t="shared" si="162"/>
        <v>food</v>
      </c>
      <c r="R2572" s="3" t="str">
        <f t="shared" si="163"/>
        <v>food trucks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154.5</v>
      </c>
      <c r="Q2573" t="str">
        <f t="shared" si="162"/>
        <v>food</v>
      </c>
      <c r="R2573" s="3" t="str">
        <f t="shared" si="163"/>
        <v>food trucks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125</v>
      </c>
      <c r="Q2574" t="str">
        <f t="shared" si="162"/>
        <v>food</v>
      </c>
      <c r="R2574" s="3" t="str">
        <f t="shared" si="163"/>
        <v>food trucks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tr">
        <f t="shared" si="162"/>
        <v>food</v>
      </c>
      <c r="R2575" s="3" t="str">
        <f t="shared" si="163"/>
        <v>food trucks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tr">
        <f t="shared" si="162"/>
        <v>food</v>
      </c>
      <c r="R2576" s="3" t="str">
        <f t="shared" si="163"/>
        <v>food trucks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tr">
        <f t="shared" si="162"/>
        <v>food</v>
      </c>
      <c r="R2577" s="3" t="str">
        <f t="shared" si="163"/>
        <v>food trucks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tr">
        <f t="shared" si="162"/>
        <v>food</v>
      </c>
      <c r="R2578" s="3" t="str">
        <f t="shared" si="163"/>
        <v>food trucks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tr">
        <f t="shared" si="162"/>
        <v>food</v>
      </c>
      <c r="R2579" s="3" t="str">
        <f t="shared" si="163"/>
        <v>food trucks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tr">
        <f t="shared" si="162"/>
        <v>food</v>
      </c>
      <c r="R2580" s="3" t="str">
        <f t="shared" si="163"/>
        <v>food trucks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138.5</v>
      </c>
      <c r="Q2581" t="str">
        <f t="shared" si="162"/>
        <v>food</v>
      </c>
      <c r="R2581" s="3" t="str">
        <f t="shared" si="163"/>
        <v>food trucks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164</v>
      </c>
      <c r="Q2582" t="str">
        <f t="shared" si="162"/>
        <v>food</v>
      </c>
      <c r="R2582" s="3" t="str">
        <f t="shared" si="163"/>
        <v>food trucks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290.5</v>
      </c>
      <c r="Q2583" t="str">
        <f t="shared" si="162"/>
        <v>food</v>
      </c>
      <c r="R2583" s="3" t="str">
        <f t="shared" si="163"/>
        <v>food trucks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265.5</v>
      </c>
      <c r="Q2584" t="str">
        <f t="shared" si="162"/>
        <v>food</v>
      </c>
      <c r="R2584" s="3" t="str">
        <f t="shared" si="163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3</v>
      </c>
      <c r="Q2585" t="str">
        <f t="shared" si="162"/>
        <v>food</v>
      </c>
      <c r="R2585" s="3" t="str">
        <f t="shared" si="163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2.5</v>
      </c>
      <c r="Q2586" t="str">
        <f t="shared" si="162"/>
        <v>food</v>
      </c>
      <c r="R2586" s="3" t="str">
        <f t="shared" si="163"/>
        <v>food trucks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25</v>
      </c>
      <c r="Q2587" t="str">
        <f t="shared" si="162"/>
        <v>food</v>
      </c>
      <c r="R2587" s="3" t="str">
        <f t="shared" si="163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27.5</v>
      </c>
      <c r="Q2588" t="str">
        <f t="shared" si="162"/>
        <v>food</v>
      </c>
      <c r="R2588" s="3" t="str">
        <f t="shared" si="163"/>
        <v>food trucks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611</v>
      </c>
      <c r="Q2589" t="str">
        <f t="shared" si="162"/>
        <v>food</v>
      </c>
      <c r="R2589" s="3" t="str">
        <f t="shared" si="163"/>
        <v>food trucks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725</v>
      </c>
      <c r="Q2590" t="str">
        <f t="shared" si="162"/>
        <v>food</v>
      </c>
      <c r="R2590" s="3" t="str">
        <f t="shared" si="163"/>
        <v>food trucks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119</v>
      </c>
      <c r="Q2591" t="str">
        <f t="shared" si="162"/>
        <v>food</v>
      </c>
      <c r="R2591" s="3" t="str">
        <f t="shared" si="163"/>
        <v>food trucks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2.5</v>
      </c>
      <c r="Q2592" t="str">
        <f t="shared" si="162"/>
        <v>food</v>
      </c>
      <c r="R2592" s="3" t="str">
        <f t="shared" si="163"/>
        <v>food trucks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tr">
        <f t="shared" si="162"/>
        <v>food</v>
      </c>
      <c r="R2593" s="3" t="str">
        <f t="shared" si="163"/>
        <v>food trucks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38</v>
      </c>
      <c r="Q2594" t="str">
        <f t="shared" si="162"/>
        <v>food</v>
      </c>
      <c r="R2594" s="3" t="str">
        <f t="shared" si="163"/>
        <v>food trucks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25</v>
      </c>
      <c r="Q2595" t="str">
        <f t="shared" si="162"/>
        <v>food</v>
      </c>
      <c r="R2595" s="3" t="str">
        <f t="shared" si="163"/>
        <v>food trucks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0.5</v>
      </c>
      <c r="Q2596" t="str">
        <f t="shared" si="162"/>
        <v>food</v>
      </c>
      <c r="R2596" s="3" t="str">
        <f t="shared" si="163"/>
        <v>food trucks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913</v>
      </c>
      <c r="Q2597" t="str">
        <f t="shared" si="162"/>
        <v>food</v>
      </c>
      <c r="R2597" s="3" t="str">
        <f t="shared" si="163"/>
        <v>food trucks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5040.5</v>
      </c>
      <c r="Q2598" t="str">
        <f t="shared" si="162"/>
        <v>food</v>
      </c>
      <c r="R2598" s="3" t="str">
        <f t="shared" si="163"/>
        <v>food trucks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4170.5</v>
      </c>
      <c r="Q2599" t="str">
        <f t="shared" si="162"/>
        <v>food</v>
      </c>
      <c r="R2599" s="3" t="str">
        <f t="shared" si="163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627.5</v>
      </c>
      <c r="Q2600" t="str">
        <f t="shared" si="162"/>
        <v>food</v>
      </c>
      <c r="R2600" s="3" t="str">
        <f t="shared" si="163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630</v>
      </c>
      <c r="Q2601" t="str">
        <f t="shared" si="162"/>
        <v>food</v>
      </c>
      <c r="R2601" s="3" t="str">
        <f t="shared" si="163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1778</v>
      </c>
      <c r="Q2602" t="str">
        <f t="shared" si="162"/>
        <v>food</v>
      </c>
      <c r="R2602" s="3" t="str">
        <f t="shared" si="163"/>
        <v>food trucks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3386.5</v>
      </c>
      <c r="Q2603" t="str">
        <f t="shared" si="162"/>
        <v>technology</v>
      </c>
      <c r="R2603" s="3" t="str">
        <f t="shared" si="163"/>
        <v>space exploration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21219</v>
      </c>
      <c r="Q2604" t="str">
        <f t="shared" si="162"/>
        <v>technology</v>
      </c>
      <c r="R2604" s="3" t="str">
        <f t="shared" si="163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20453.5</v>
      </c>
      <c r="Q2605" t="str">
        <f t="shared" si="162"/>
        <v>technology</v>
      </c>
      <c r="R2605" s="3" t="str">
        <f t="shared" si="163"/>
        <v>space exploration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11309.8</v>
      </c>
      <c r="Q2606" t="str">
        <f t="shared" si="162"/>
        <v>technology</v>
      </c>
      <c r="R2606" s="3" t="str">
        <f t="shared" si="163"/>
        <v>space exploration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64132.585000000006</v>
      </c>
      <c r="Q2607" t="str">
        <f t="shared" si="162"/>
        <v>technology</v>
      </c>
      <c r="R2607" s="3" t="str">
        <f t="shared" si="163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59763.785000000003</v>
      </c>
      <c r="Q2608" t="str">
        <f t="shared" si="162"/>
        <v>technology</v>
      </c>
      <c r="R2608" s="3" t="str">
        <f t="shared" si="163"/>
        <v>space exploration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22361</v>
      </c>
      <c r="Q2609" t="str">
        <f t="shared" si="162"/>
        <v>technology</v>
      </c>
      <c r="R2609" s="3" t="str">
        <f t="shared" si="163"/>
        <v>space exploration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25265</v>
      </c>
      <c r="Q2610" t="str">
        <f t="shared" si="162"/>
        <v>technology</v>
      </c>
      <c r="R2610" s="3" t="str">
        <f t="shared" si="163"/>
        <v>space exploration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62122.195</v>
      </c>
      <c r="Q2611" t="str">
        <f t="shared" si="162"/>
        <v>technology</v>
      </c>
      <c r="R2611" s="3" t="str">
        <f t="shared" si="163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69251.524999999994</v>
      </c>
      <c r="Q2612" t="str">
        <f t="shared" si="162"/>
        <v>technology</v>
      </c>
      <c r="R2612" s="3" t="str">
        <f t="shared" si="163"/>
        <v>space exploration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169571.33</v>
      </c>
      <c r="Q2613" t="str">
        <f t="shared" si="162"/>
        <v>technology</v>
      </c>
      <c r="R2613" s="3" t="str">
        <f t="shared" si="163"/>
        <v>space exploration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162073.065</v>
      </c>
      <c r="Q2614" t="str">
        <f t="shared" si="162"/>
        <v>technology</v>
      </c>
      <c r="R2614" s="3" t="str">
        <f t="shared" si="163"/>
        <v>space exploration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12376.065000000001</v>
      </c>
      <c r="Q2615" t="str">
        <f t="shared" si="162"/>
        <v>technology</v>
      </c>
      <c r="R2615" s="3" t="str">
        <f t="shared" si="163"/>
        <v>space exploration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9143</v>
      </c>
      <c r="Q2616" t="str">
        <f t="shared" si="162"/>
        <v>technology</v>
      </c>
      <c r="R2616" s="3" t="str">
        <f t="shared" si="163"/>
        <v>space exploration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7053.5</v>
      </c>
      <c r="Q2617" t="str">
        <f t="shared" si="162"/>
        <v>technology</v>
      </c>
      <c r="R2617" s="3" t="str">
        <f t="shared" si="163"/>
        <v>space exploration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16015.25</v>
      </c>
      <c r="Q2618" t="str">
        <f t="shared" si="162"/>
        <v>technology</v>
      </c>
      <c r="R2618" s="3" t="str">
        <f t="shared" si="163"/>
        <v>space exploration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16510.75</v>
      </c>
      <c r="Q2619" t="str">
        <f t="shared" si="162"/>
        <v>technology</v>
      </c>
      <c r="R2619" s="3" t="str">
        <f t="shared" si="163"/>
        <v>space exploration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10098</v>
      </c>
      <c r="Q2620" t="str">
        <f t="shared" si="162"/>
        <v>technology</v>
      </c>
      <c r="R2620" s="3" t="str">
        <f t="shared" si="163"/>
        <v>space exploration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8846</v>
      </c>
      <c r="Q2621" t="str">
        <f t="shared" si="162"/>
        <v>technology</v>
      </c>
      <c r="R2621" s="3" t="str">
        <f t="shared" si="163"/>
        <v>space exploration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47629</v>
      </c>
      <c r="Q2622" t="str">
        <f t="shared" si="162"/>
        <v>technology</v>
      </c>
      <c r="R2622" s="3" t="str">
        <f t="shared" si="163"/>
        <v>space exploration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57628</v>
      </c>
      <c r="Q2623" t="str">
        <f t="shared" si="162"/>
        <v>technology</v>
      </c>
      <c r="R2623" s="3" t="str">
        <f t="shared" si="163"/>
        <v>space exploration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11924.88</v>
      </c>
      <c r="Q2624" t="str">
        <f t="shared" si="162"/>
        <v>technology</v>
      </c>
      <c r="R2624" s="3" t="str">
        <f t="shared" si="163"/>
        <v>space exploration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2123.88</v>
      </c>
      <c r="Q2625" t="str">
        <f t="shared" si="162"/>
        <v>technology</v>
      </c>
      <c r="R2625" s="3" t="str">
        <f t="shared" si="163"/>
        <v>space exploration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56316.824999999997</v>
      </c>
      <c r="Q2626" t="str">
        <f t="shared" si="162"/>
        <v>technology</v>
      </c>
      <c r="R2626" s="3" t="str">
        <f t="shared" si="163"/>
        <v>space exploration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AVERAGE(E2626:E2627)</f>
        <v>55893.824999999997</v>
      </c>
      <c r="Q2627" t="str">
        <f t="shared" ref="Q2627:Q2690" si="166">LEFT(N2627,FIND("/",N2627)-1)</f>
        <v>technology</v>
      </c>
      <c r="R2627" s="3" t="str">
        <f t="shared" ref="R2627:R2690" si="167">RIGHT(N2627,LEN(N2627)-FIND("/",N2627))</f>
        <v>space exploration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2117</v>
      </c>
      <c r="Q2628" t="str">
        <f t="shared" si="166"/>
        <v>technology</v>
      </c>
      <c r="R2628" s="3" t="str">
        <f t="shared" si="167"/>
        <v>space exploration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1885</v>
      </c>
      <c r="Q2629" t="str">
        <f t="shared" si="166"/>
        <v>technology</v>
      </c>
      <c r="R2629" s="3" t="str">
        <f t="shared" si="167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948</v>
      </c>
      <c r="Q2630" t="str">
        <f t="shared" si="166"/>
        <v>technology</v>
      </c>
      <c r="R2630" s="3" t="str">
        <f t="shared" si="167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3656.5</v>
      </c>
      <c r="Q2631" t="str">
        <f t="shared" si="166"/>
        <v>technology</v>
      </c>
      <c r="R2631" s="3" t="str">
        <f t="shared" si="167"/>
        <v>space exploration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4772.5</v>
      </c>
      <c r="Q2632" t="str">
        <f t="shared" si="166"/>
        <v>technology</v>
      </c>
      <c r="R2632" s="3" t="str">
        <f t="shared" si="167"/>
        <v>space exploration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13045.525</v>
      </c>
      <c r="Q2633" t="str">
        <f t="shared" si="166"/>
        <v>technology</v>
      </c>
      <c r="R2633" s="3" t="str">
        <f t="shared" si="167"/>
        <v>space exploration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12199.525</v>
      </c>
      <c r="Q2634" t="str">
        <f t="shared" si="166"/>
        <v>technology</v>
      </c>
      <c r="R2634" s="3" t="str">
        <f t="shared" si="167"/>
        <v>space exploration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9598.5</v>
      </c>
      <c r="Q2635" t="str">
        <f t="shared" si="166"/>
        <v>technology</v>
      </c>
      <c r="R2635" s="3" t="str">
        <f t="shared" si="167"/>
        <v>space exploration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9358.5</v>
      </c>
      <c r="Q2636" t="str">
        <f t="shared" si="166"/>
        <v>technology</v>
      </c>
      <c r="R2636" s="3" t="str">
        <f t="shared" si="167"/>
        <v>space exploration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6243</v>
      </c>
      <c r="Q2637" t="str">
        <f t="shared" si="166"/>
        <v>technology</v>
      </c>
      <c r="R2637" s="3" t="str">
        <f t="shared" si="167"/>
        <v>space exploration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6686.5</v>
      </c>
      <c r="Q2638" t="str">
        <f t="shared" si="166"/>
        <v>technology</v>
      </c>
      <c r="R2638" s="3" t="str">
        <f t="shared" si="167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1352</v>
      </c>
      <c r="Q2639" t="str">
        <f t="shared" si="166"/>
        <v>technology</v>
      </c>
      <c r="R2639" s="3" t="str">
        <f t="shared" si="167"/>
        <v>space exploration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592</v>
      </c>
      <c r="Q2640" t="str">
        <f t="shared" si="166"/>
        <v>technology</v>
      </c>
      <c r="R2640" s="3" t="str">
        <f t="shared" si="167"/>
        <v>space exploration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422.5</v>
      </c>
      <c r="Q2641" t="str">
        <f t="shared" si="166"/>
        <v>technology</v>
      </c>
      <c r="R2641" s="3" t="str">
        <f t="shared" si="167"/>
        <v>space exploration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1831</v>
      </c>
      <c r="Q2642" t="str">
        <f t="shared" si="166"/>
        <v>technology</v>
      </c>
      <c r="R2642" s="3" t="str">
        <f t="shared" si="167"/>
        <v>space exploration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1592.5</v>
      </c>
      <c r="Q2643" t="str">
        <f t="shared" si="166"/>
        <v>technology</v>
      </c>
      <c r="R2643" s="3" t="str">
        <f t="shared" si="167"/>
        <v>space exploration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7.5</v>
      </c>
      <c r="Q2644" t="str">
        <f t="shared" si="166"/>
        <v>technology</v>
      </c>
      <c r="R2644" s="3" t="str">
        <f t="shared" si="167"/>
        <v>space exploration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167798.655</v>
      </c>
      <c r="Q2645" t="str">
        <f t="shared" si="166"/>
        <v>technology</v>
      </c>
      <c r="R2645" s="3" t="str">
        <f t="shared" si="167"/>
        <v>space exploration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168825.155</v>
      </c>
      <c r="Q2646" t="str">
        <f t="shared" si="166"/>
        <v>technology</v>
      </c>
      <c r="R2646" s="3" t="str">
        <f t="shared" si="167"/>
        <v>space exploration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2076.5</v>
      </c>
      <c r="Q2647" t="str">
        <f t="shared" si="166"/>
        <v>technology</v>
      </c>
      <c r="R2647" s="3" t="str">
        <f t="shared" si="167"/>
        <v>space exploration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22093.21</v>
      </c>
      <c r="Q2648" t="str">
        <f t="shared" si="166"/>
        <v>technology</v>
      </c>
      <c r="R2648" s="3" t="str">
        <f t="shared" si="167"/>
        <v>space exploration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21061.21</v>
      </c>
      <c r="Q2649" t="str">
        <f t="shared" si="166"/>
        <v>technology</v>
      </c>
      <c r="R2649" s="3" t="str">
        <f t="shared" si="167"/>
        <v>space exploration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71</v>
      </c>
      <c r="Q2650" t="str">
        <f t="shared" si="166"/>
        <v>technology</v>
      </c>
      <c r="R2650" s="3" t="str">
        <f t="shared" si="167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115</v>
      </c>
      <c r="Q2651" t="str">
        <f t="shared" si="166"/>
        <v>technology</v>
      </c>
      <c r="R2651" s="3" t="str">
        <f t="shared" si="167"/>
        <v>space exploration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241</v>
      </c>
      <c r="Q2652" t="str">
        <f t="shared" si="166"/>
        <v>technology</v>
      </c>
      <c r="R2652" s="3" t="str">
        <f t="shared" si="167"/>
        <v>space exploration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2795.5</v>
      </c>
      <c r="Q2653" t="str">
        <f t="shared" si="166"/>
        <v>technology</v>
      </c>
      <c r="R2653" s="3" t="str">
        <f t="shared" si="167"/>
        <v>space exploration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3059</v>
      </c>
      <c r="Q2654" t="str">
        <f t="shared" si="166"/>
        <v>technology</v>
      </c>
      <c r="R2654" s="3" t="str">
        <f t="shared" si="167"/>
        <v>space exploration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3380.5</v>
      </c>
      <c r="Q2655" t="str">
        <f t="shared" si="166"/>
        <v>technology</v>
      </c>
      <c r="R2655" s="3" t="str">
        <f t="shared" si="167"/>
        <v>space exploration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2963.5</v>
      </c>
      <c r="Q2656" t="str">
        <f t="shared" si="166"/>
        <v>technology</v>
      </c>
      <c r="R2656" s="3" t="str">
        <f t="shared" si="167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1603</v>
      </c>
      <c r="Q2657" t="str">
        <f t="shared" si="166"/>
        <v>technology</v>
      </c>
      <c r="R2657" s="3" t="str">
        <f t="shared" si="167"/>
        <v>space exploration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10155</v>
      </c>
      <c r="Q2658" t="str">
        <f t="shared" si="166"/>
        <v>technology</v>
      </c>
      <c r="R2658" s="3" t="str">
        <f t="shared" si="167"/>
        <v>space exploration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11388.19</v>
      </c>
      <c r="Q2659" t="str">
        <f t="shared" si="166"/>
        <v>technology</v>
      </c>
      <c r="R2659" s="3" t="str">
        <f t="shared" si="167"/>
        <v>space exploration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2856.19</v>
      </c>
      <c r="Q2660" t="str">
        <f t="shared" si="166"/>
        <v>technology</v>
      </c>
      <c r="R2660" s="3" t="str">
        <f t="shared" si="167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712</v>
      </c>
      <c r="Q2661" t="str">
        <f t="shared" si="166"/>
        <v>technology</v>
      </c>
      <c r="R2661" s="3" t="str">
        <f t="shared" si="167"/>
        <v>space exploration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676</v>
      </c>
      <c r="Q2662" t="str">
        <f t="shared" si="166"/>
        <v>technology</v>
      </c>
      <c r="R2662" s="3" t="str">
        <f t="shared" si="167"/>
        <v>space exploration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2582</v>
      </c>
      <c r="Q2663" t="str">
        <f t="shared" si="166"/>
        <v>technology</v>
      </c>
      <c r="R2663" s="3" t="str">
        <f t="shared" si="167"/>
        <v>makerspaces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13252.5</v>
      </c>
      <c r="Q2664" t="str">
        <f t="shared" si="166"/>
        <v>technology</v>
      </c>
      <c r="R2664" s="3" t="str">
        <f t="shared" si="167"/>
        <v>makerspaces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21139.625</v>
      </c>
      <c r="Q2665" t="str">
        <f t="shared" si="166"/>
        <v>technology</v>
      </c>
      <c r="R2665" s="3" t="str">
        <f t="shared" si="167"/>
        <v>makerspaces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19509.625</v>
      </c>
      <c r="Q2666" t="str">
        <f t="shared" si="166"/>
        <v>technology</v>
      </c>
      <c r="R2666" s="3" t="str">
        <f t="shared" si="167"/>
        <v>makerspaces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11205</v>
      </c>
      <c r="Q2667" t="str">
        <f t="shared" si="166"/>
        <v>technology</v>
      </c>
      <c r="R2667" s="3" t="str">
        <f t="shared" si="167"/>
        <v>makerspaces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10119.755000000001</v>
      </c>
      <c r="Q2668" t="str">
        <f t="shared" si="166"/>
        <v>technology</v>
      </c>
      <c r="R2668" s="3" t="str">
        <f t="shared" si="167"/>
        <v>makerspaces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8794.755000000001</v>
      </c>
      <c r="Q2669" t="str">
        <f t="shared" si="166"/>
        <v>technology</v>
      </c>
      <c r="R2669" s="3" t="str">
        <f t="shared" si="167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1683.5</v>
      </c>
      <c r="Q2670" t="str">
        <f t="shared" si="166"/>
        <v>technology</v>
      </c>
      <c r="R2670" s="3" t="str">
        <f t="shared" si="167"/>
        <v>makerspaces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1354</v>
      </c>
      <c r="Q2671" t="str">
        <f t="shared" si="166"/>
        <v>technology</v>
      </c>
      <c r="R2671" s="3" t="str">
        <f t="shared" si="167"/>
        <v>makerspaces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1748</v>
      </c>
      <c r="Q2672" t="str">
        <f t="shared" si="166"/>
        <v>technology</v>
      </c>
      <c r="R2672" s="3" t="str">
        <f t="shared" si="167"/>
        <v>makerspaces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2665.5</v>
      </c>
      <c r="Q2673" t="str">
        <f t="shared" si="166"/>
        <v>technology</v>
      </c>
      <c r="R2673" s="3" t="str">
        <f t="shared" si="167"/>
        <v>makerspaces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3077.5</v>
      </c>
      <c r="Q2674" t="str">
        <f t="shared" si="166"/>
        <v>technology</v>
      </c>
      <c r="R2674" s="3" t="str">
        <f t="shared" si="167"/>
        <v>makerspaces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7175.5</v>
      </c>
      <c r="Q2675" t="str">
        <f t="shared" si="166"/>
        <v>technology</v>
      </c>
      <c r="R2675" s="3" t="str">
        <f t="shared" si="167"/>
        <v>makerspaces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16513</v>
      </c>
      <c r="Q2676" t="str">
        <f t="shared" si="166"/>
        <v>technology</v>
      </c>
      <c r="R2676" s="3" t="str">
        <f t="shared" si="167"/>
        <v>makerspaces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11945.5</v>
      </c>
      <c r="Q2677" t="str">
        <f t="shared" si="166"/>
        <v>technology</v>
      </c>
      <c r="R2677" s="3" t="str">
        <f t="shared" si="167"/>
        <v>makerspaces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1477.5</v>
      </c>
      <c r="Q2678" t="str">
        <f t="shared" si="166"/>
        <v>technology</v>
      </c>
      <c r="R2678" s="3" t="str">
        <f t="shared" si="167"/>
        <v>makerspaces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2236.5</v>
      </c>
      <c r="Q2679" t="str">
        <f t="shared" si="166"/>
        <v>technology</v>
      </c>
      <c r="R2679" s="3" t="str">
        <f t="shared" si="167"/>
        <v>makerspaces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2257.5</v>
      </c>
      <c r="Q2680" t="str">
        <f t="shared" si="166"/>
        <v>technology</v>
      </c>
      <c r="R2680" s="3" t="str">
        <f t="shared" si="167"/>
        <v>makerspaces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616</v>
      </c>
      <c r="Q2681" t="str">
        <f t="shared" si="166"/>
        <v>technology</v>
      </c>
      <c r="R2681" s="3" t="str">
        <f t="shared" si="167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204</v>
      </c>
      <c r="Q2682" t="str">
        <f t="shared" si="166"/>
        <v>technology</v>
      </c>
      <c r="R2682" s="3" t="str">
        <f t="shared" si="167"/>
        <v>makerspaces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165.5</v>
      </c>
      <c r="Q2683" t="str">
        <f t="shared" si="166"/>
        <v>food</v>
      </c>
      <c r="R2683" s="3" t="str">
        <f t="shared" si="167"/>
        <v>food trucks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876.5</v>
      </c>
      <c r="Q2684" t="str">
        <f t="shared" si="166"/>
        <v>food</v>
      </c>
      <c r="R2684" s="3" t="str">
        <f t="shared" si="167"/>
        <v>food trucks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867</v>
      </c>
      <c r="Q2685" t="str">
        <f t="shared" si="166"/>
        <v>food</v>
      </c>
      <c r="R2685" s="3" t="str">
        <f t="shared" si="167"/>
        <v>food trucks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418</v>
      </c>
      <c r="Q2686" t="str">
        <f t="shared" si="166"/>
        <v>food</v>
      </c>
      <c r="R2686" s="3" t="str">
        <f t="shared" si="167"/>
        <v>food trucks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405</v>
      </c>
      <c r="Q2687" t="str">
        <f t="shared" si="166"/>
        <v>food</v>
      </c>
      <c r="R2687" s="3" t="str">
        <f t="shared" si="167"/>
        <v>food trucks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5</v>
      </c>
      <c r="Q2688" t="str">
        <f t="shared" si="166"/>
        <v>food</v>
      </c>
      <c r="R2688" s="3" t="str">
        <f t="shared" si="167"/>
        <v>food trucks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tr">
        <f t="shared" si="166"/>
        <v>food</v>
      </c>
      <c r="R2689" s="3" t="str">
        <f t="shared" si="167"/>
        <v>food trucks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37</v>
      </c>
      <c r="Q2690" t="str">
        <f t="shared" si="166"/>
        <v>food</v>
      </c>
      <c r="R2690" s="3" t="str">
        <f t="shared" si="167"/>
        <v>food trucks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AVERAGE(E2690:E2691)</f>
        <v>37.5</v>
      </c>
      <c r="Q2691" t="str">
        <f t="shared" ref="Q2691:Q2754" si="170">LEFT(N2691,FIND("/",N2691)-1)</f>
        <v>food</v>
      </c>
      <c r="R2691" s="3" t="str">
        <f t="shared" ref="R2691:R2754" si="171">RIGHT(N2691,LEN(N2691)-FIND("/",N2691))</f>
        <v>food trucks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4293.5</v>
      </c>
      <c r="Q2692" t="str">
        <f t="shared" si="170"/>
        <v>food</v>
      </c>
      <c r="R2692" s="3" t="str">
        <f t="shared" si="171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4310.5</v>
      </c>
      <c r="Q2693" t="str">
        <f t="shared" si="170"/>
        <v>food</v>
      </c>
      <c r="R2693" s="3" t="str">
        <f t="shared" si="171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30</v>
      </c>
      <c r="Q2694" t="str">
        <f t="shared" si="170"/>
        <v>food</v>
      </c>
      <c r="R2694" s="3" t="str">
        <f t="shared" si="171"/>
        <v>food trucks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32.5</v>
      </c>
      <c r="Q2695" t="str">
        <f t="shared" si="170"/>
        <v>food</v>
      </c>
      <c r="R2695" s="3" t="str">
        <f t="shared" si="171"/>
        <v>food trucks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20.5</v>
      </c>
      <c r="Q2696" t="str">
        <f t="shared" si="170"/>
        <v>food</v>
      </c>
      <c r="R2696" s="3" t="str">
        <f t="shared" si="171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36</v>
      </c>
      <c r="Q2697" t="str">
        <f t="shared" si="170"/>
        <v>food</v>
      </c>
      <c r="R2697" s="3" t="str">
        <f t="shared" si="171"/>
        <v>food trucks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1730.5</v>
      </c>
      <c r="Q2698" t="str">
        <f t="shared" si="170"/>
        <v>food</v>
      </c>
      <c r="R2698" s="3" t="str">
        <f t="shared" si="171"/>
        <v>food trucks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4725.5</v>
      </c>
      <c r="Q2699" t="str">
        <f t="shared" si="170"/>
        <v>food</v>
      </c>
      <c r="R2699" s="3" t="str">
        <f t="shared" si="171"/>
        <v>food trucks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3043.5050000000001</v>
      </c>
      <c r="Q2700" t="str">
        <f t="shared" si="170"/>
        <v>food</v>
      </c>
      <c r="R2700" s="3" t="str">
        <f t="shared" si="171"/>
        <v>food trucks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13.005000000000001</v>
      </c>
      <c r="Q2701" t="str">
        <f t="shared" si="170"/>
        <v>food</v>
      </c>
      <c r="R2701" s="3" t="str">
        <f t="shared" si="171"/>
        <v>food trucks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35</v>
      </c>
      <c r="Q2702" t="str">
        <f t="shared" si="170"/>
        <v>food</v>
      </c>
      <c r="R2702" s="3" t="str">
        <f t="shared" si="171"/>
        <v>food trucks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820</v>
      </c>
      <c r="Q2703" t="str">
        <f t="shared" si="170"/>
        <v>theater</v>
      </c>
      <c r="R2703" s="3" t="str">
        <f t="shared" si="171"/>
        <v>spaces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2505.5</v>
      </c>
      <c r="Q2704" t="str">
        <f t="shared" si="170"/>
        <v>theater</v>
      </c>
      <c r="R2704" s="3" t="str">
        <f t="shared" si="171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22470.5</v>
      </c>
      <c r="Q2705" t="str">
        <f t="shared" si="170"/>
        <v>theater</v>
      </c>
      <c r="R2705" s="3" t="str">
        <f t="shared" si="171"/>
        <v>spaces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21322.5</v>
      </c>
      <c r="Q2706" t="str">
        <f t="shared" si="170"/>
        <v>theater</v>
      </c>
      <c r="R2706" s="3" t="str">
        <f t="shared" si="171"/>
        <v>spaces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1442</v>
      </c>
      <c r="Q2707" t="str">
        <f t="shared" si="170"/>
        <v>theater</v>
      </c>
      <c r="R2707" s="3" t="str">
        <f t="shared" si="171"/>
        <v>spaces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20521.5</v>
      </c>
      <c r="Q2708" t="str">
        <f t="shared" si="170"/>
        <v>theater</v>
      </c>
      <c r="R2708" s="3" t="str">
        <f t="shared" si="171"/>
        <v>spaces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33685.785000000003</v>
      </c>
      <c r="Q2709" t="str">
        <f t="shared" si="170"/>
        <v>theater</v>
      </c>
      <c r="R2709" s="3" t="str">
        <f t="shared" si="171"/>
        <v>spaces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37355.32</v>
      </c>
      <c r="Q2710" t="str">
        <f t="shared" si="170"/>
        <v>theater</v>
      </c>
      <c r="R2710" s="3" t="str">
        <f t="shared" si="171"/>
        <v>spaces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48723.035000000003</v>
      </c>
      <c r="Q2711" t="str">
        <f t="shared" si="170"/>
        <v>theater</v>
      </c>
      <c r="R2711" s="3" t="str">
        <f t="shared" si="171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71571.60500000001</v>
      </c>
      <c r="Q2712" t="str">
        <f t="shared" si="170"/>
        <v>theater</v>
      </c>
      <c r="R2712" s="3" t="str">
        <f t="shared" si="171"/>
        <v>spaces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48139.105000000003</v>
      </c>
      <c r="Q2713" t="str">
        <f t="shared" si="170"/>
        <v>theater</v>
      </c>
      <c r="R2713" s="3" t="str">
        <f t="shared" si="171"/>
        <v>spaces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5582</v>
      </c>
      <c r="Q2714" t="str">
        <f t="shared" si="170"/>
        <v>theater</v>
      </c>
      <c r="R2714" s="3" t="str">
        <f t="shared" si="171"/>
        <v>spaces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80294</v>
      </c>
      <c r="Q2715" t="str">
        <f t="shared" si="170"/>
        <v>theater</v>
      </c>
      <c r="R2715" s="3" t="str">
        <f t="shared" si="171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91225.5</v>
      </c>
      <c r="Q2716" t="str">
        <f t="shared" si="170"/>
        <v>theater</v>
      </c>
      <c r="R2716" s="3" t="str">
        <f t="shared" si="171"/>
        <v>spaces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30421.845000000001</v>
      </c>
      <c r="Q2717" t="str">
        <f t="shared" si="170"/>
        <v>theater</v>
      </c>
      <c r="R2717" s="3" t="str">
        <f t="shared" si="171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21876.35</v>
      </c>
      <c r="Q2718" t="str">
        <f t="shared" si="170"/>
        <v>theater</v>
      </c>
      <c r="R2718" s="3" t="str">
        <f t="shared" si="171"/>
        <v>spaces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21012.005000000001</v>
      </c>
      <c r="Q2719" t="str">
        <f t="shared" si="170"/>
        <v>theater</v>
      </c>
      <c r="R2719" s="3" t="str">
        <f t="shared" si="171"/>
        <v>spaces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24335.5</v>
      </c>
      <c r="Q2720" t="str">
        <f t="shared" si="170"/>
        <v>theater</v>
      </c>
      <c r="R2720" s="3" t="str">
        <f t="shared" si="171"/>
        <v>spaces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12587.5</v>
      </c>
      <c r="Q2721" t="str">
        <f t="shared" si="170"/>
        <v>theater</v>
      </c>
      <c r="R2721" s="3" t="str">
        <f t="shared" si="171"/>
        <v>spaces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18030.5</v>
      </c>
      <c r="Q2722" t="str">
        <f t="shared" si="170"/>
        <v>theater</v>
      </c>
      <c r="R2722" s="3" t="str">
        <f t="shared" si="171"/>
        <v>spaces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20248</v>
      </c>
      <c r="Q2723" t="str">
        <f t="shared" si="170"/>
        <v>technology</v>
      </c>
      <c r="R2723" s="3" t="str">
        <f t="shared" si="171"/>
        <v>hardware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11796</v>
      </c>
      <c r="Q2724" t="str">
        <f t="shared" si="170"/>
        <v>technology</v>
      </c>
      <c r="R2724" s="3" t="str">
        <f t="shared" si="171"/>
        <v>hardware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14716.5</v>
      </c>
      <c r="Q2725" t="str">
        <f t="shared" si="170"/>
        <v>technology</v>
      </c>
      <c r="R2725" s="3" t="str">
        <f t="shared" si="171"/>
        <v>hardware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12066.44</v>
      </c>
      <c r="Q2726" t="str">
        <f t="shared" si="170"/>
        <v>technology</v>
      </c>
      <c r="R2726" s="3" t="str">
        <f t="shared" si="171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32571.94</v>
      </c>
      <c r="Q2727" t="str">
        <f t="shared" si="170"/>
        <v>technology</v>
      </c>
      <c r="R2727" s="3" t="str">
        <f t="shared" si="171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81781</v>
      </c>
      <c r="Q2728" t="str">
        <f t="shared" si="170"/>
        <v>technology</v>
      </c>
      <c r="R2728" s="3" t="str">
        <f t="shared" si="171"/>
        <v>hardware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77533</v>
      </c>
      <c r="Q2729" t="str">
        <f t="shared" si="170"/>
        <v>technology</v>
      </c>
      <c r="R2729" s="3" t="str">
        <f t="shared" si="171"/>
        <v>hardware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39797.5</v>
      </c>
      <c r="Q2730" t="str">
        <f t="shared" si="170"/>
        <v>technology</v>
      </c>
      <c r="R2730" s="3" t="str">
        <f t="shared" si="171"/>
        <v>hardware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19053.5</v>
      </c>
      <c r="Q2731" t="str">
        <f t="shared" si="170"/>
        <v>technology</v>
      </c>
      <c r="R2731" s="3" t="str">
        <f t="shared" si="171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26906.005000000001</v>
      </c>
      <c r="Q2732" t="str">
        <f t="shared" si="170"/>
        <v>technology</v>
      </c>
      <c r="R2732" s="3" t="str">
        <f t="shared" si="171"/>
        <v>hardware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38635.005000000005</v>
      </c>
      <c r="Q2733" t="str">
        <f t="shared" si="170"/>
        <v>technology</v>
      </c>
      <c r="R2733" s="3" t="str">
        <f t="shared" si="171"/>
        <v>hardware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22740.5</v>
      </c>
      <c r="Q2734" t="str">
        <f t="shared" si="170"/>
        <v>technology</v>
      </c>
      <c r="R2734" s="3" t="str">
        <f t="shared" si="171"/>
        <v>hardware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33979.5</v>
      </c>
      <c r="Q2735" t="str">
        <f t="shared" si="170"/>
        <v>technology</v>
      </c>
      <c r="R2735" s="3" t="str">
        <f t="shared" si="171"/>
        <v>hardware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38186</v>
      </c>
      <c r="Q2736" t="str">
        <f t="shared" si="170"/>
        <v>technology</v>
      </c>
      <c r="R2736" s="3" t="str">
        <f t="shared" si="171"/>
        <v>hardware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14969.505000000001</v>
      </c>
      <c r="Q2737" t="str">
        <f t="shared" si="170"/>
        <v>technology</v>
      </c>
      <c r="R2737" s="3" t="str">
        <f t="shared" si="171"/>
        <v>hardware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8584.005000000001</v>
      </c>
      <c r="Q2738" t="str">
        <f t="shared" si="170"/>
        <v>technology</v>
      </c>
      <c r="R2738" s="3" t="str">
        <f t="shared" si="171"/>
        <v>hardware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41825.120000000003</v>
      </c>
      <c r="Q2739" t="str">
        <f t="shared" si="170"/>
        <v>technology</v>
      </c>
      <c r="R2739" s="3" t="str">
        <f t="shared" si="171"/>
        <v>hardware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40607.620000000003</v>
      </c>
      <c r="Q2740" t="str">
        <f t="shared" si="170"/>
        <v>technology</v>
      </c>
      <c r="R2740" s="3" t="str">
        <f t="shared" si="171"/>
        <v>hardware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5811</v>
      </c>
      <c r="Q2741" t="str">
        <f t="shared" si="170"/>
        <v>technology</v>
      </c>
      <c r="R2741" s="3" t="str">
        <f t="shared" si="171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2267.5</v>
      </c>
      <c r="Q2742" t="str">
        <f t="shared" si="170"/>
        <v>technology</v>
      </c>
      <c r="R2742" s="3" t="str">
        <f t="shared" si="171"/>
        <v>hardware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172.5</v>
      </c>
      <c r="Q2743" t="str">
        <f t="shared" si="170"/>
        <v>publishing</v>
      </c>
      <c r="R2743" s="3" t="str">
        <f t="shared" si="171"/>
        <v>children's books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383</v>
      </c>
      <c r="Q2744" t="str">
        <f t="shared" si="170"/>
        <v>publishing</v>
      </c>
      <c r="R2744" s="3" t="str">
        <f t="shared" si="171"/>
        <v>children's books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365.5</v>
      </c>
      <c r="Q2745" t="str">
        <f t="shared" si="170"/>
        <v>publishing</v>
      </c>
      <c r="R2745" s="3" t="str">
        <f t="shared" si="171"/>
        <v>children's books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417.5</v>
      </c>
      <c r="Q2746" t="str">
        <f t="shared" si="170"/>
        <v>publishing</v>
      </c>
      <c r="R2746" s="3" t="str">
        <f t="shared" si="171"/>
        <v>children's books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1293</v>
      </c>
      <c r="Q2747" t="str">
        <f t="shared" si="170"/>
        <v>publishing</v>
      </c>
      <c r="R2747" s="3" t="str">
        <f t="shared" si="171"/>
        <v>children's books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1276</v>
      </c>
      <c r="Q2748" t="str">
        <f t="shared" si="170"/>
        <v>publishing</v>
      </c>
      <c r="R2748" s="3" t="str">
        <f t="shared" si="171"/>
        <v>children's books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470.5</v>
      </c>
      <c r="Q2749" t="str">
        <f t="shared" si="170"/>
        <v>publishing</v>
      </c>
      <c r="R2749" s="3" t="str">
        <f t="shared" si="171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96.5</v>
      </c>
      <c r="Q2750" t="str">
        <f t="shared" si="170"/>
        <v>publishing</v>
      </c>
      <c r="R2750" s="3" t="str">
        <f t="shared" si="171"/>
        <v>children's books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81.5</v>
      </c>
      <c r="Q2751" t="str">
        <f t="shared" si="170"/>
        <v>publishing</v>
      </c>
      <c r="R2751" s="3" t="str">
        <f t="shared" si="171"/>
        <v>children's books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55</v>
      </c>
      <c r="Q2752" t="str">
        <f t="shared" si="170"/>
        <v>publishing</v>
      </c>
      <c r="R2752" s="3" t="str">
        <f t="shared" si="171"/>
        <v>children's books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tr">
        <f t="shared" si="170"/>
        <v>publishing</v>
      </c>
      <c r="R2753" s="3" t="str">
        <f t="shared" si="171"/>
        <v>children's books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275</v>
      </c>
      <c r="Q2754" t="str">
        <f t="shared" si="170"/>
        <v>publishing</v>
      </c>
      <c r="R2754" s="3" t="str">
        <f t="shared" si="171"/>
        <v>children's books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AVERAGE(E2754:E2755)</f>
        <v>465</v>
      </c>
      <c r="Q2755" t="str">
        <f t="shared" ref="Q2755:Q2818" si="174">LEFT(N2755,FIND("/",N2755)-1)</f>
        <v>publishing</v>
      </c>
      <c r="R2755" s="3" t="str">
        <f t="shared" ref="R2755:R2818" si="175">RIGHT(N2755,LEN(N2755)-FIND("/",N2755))</f>
        <v>children's books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190</v>
      </c>
      <c r="Q2756" t="str">
        <f t="shared" si="174"/>
        <v>publishing</v>
      </c>
      <c r="R2756" s="3" t="str">
        <f t="shared" si="175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130</v>
      </c>
      <c r="Q2757" t="str">
        <f t="shared" si="174"/>
        <v>publishing</v>
      </c>
      <c r="R2757" s="3" t="str">
        <f t="shared" si="175"/>
        <v>children's books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654</v>
      </c>
      <c r="Q2758" t="str">
        <f t="shared" si="174"/>
        <v>publishing</v>
      </c>
      <c r="R2758" s="3" t="str">
        <f t="shared" si="175"/>
        <v>children's books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529</v>
      </c>
      <c r="Q2759" t="str">
        <f t="shared" si="174"/>
        <v>publishing</v>
      </c>
      <c r="R2759" s="3" t="str">
        <f t="shared" si="175"/>
        <v>children's books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122</v>
      </c>
      <c r="Q2760" t="str">
        <f t="shared" si="174"/>
        <v>publishing</v>
      </c>
      <c r="R2760" s="3" t="str">
        <f t="shared" si="175"/>
        <v>children's books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169.5</v>
      </c>
      <c r="Q2761" t="str">
        <f t="shared" si="174"/>
        <v>publishing</v>
      </c>
      <c r="R2761" s="3" t="str">
        <f t="shared" si="175"/>
        <v>children's books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52.5</v>
      </c>
      <c r="Q2762" t="str">
        <f t="shared" si="174"/>
        <v>publishing</v>
      </c>
      <c r="R2762" s="3" t="str">
        <f t="shared" si="175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18</v>
      </c>
      <c r="Q2763" t="str">
        <f t="shared" si="174"/>
        <v>publishing</v>
      </c>
      <c r="R2763" s="3" t="str">
        <f t="shared" si="175"/>
        <v>children's books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30.5</v>
      </c>
      <c r="Q2764" t="str">
        <f t="shared" si="174"/>
        <v>publishing</v>
      </c>
      <c r="R2764" s="3" t="str">
        <f t="shared" si="175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57.5</v>
      </c>
      <c r="Q2765" t="str">
        <f t="shared" si="174"/>
        <v>publishing</v>
      </c>
      <c r="R2765" s="3" t="str">
        <f t="shared" si="175"/>
        <v>children's books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67.5</v>
      </c>
      <c r="Q2766" t="str">
        <f t="shared" si="174"/>
        <v>publishing</v>
      </c>
      <c r="R2766" s="3" t="str">
        <f t="shared" si="175"/>
        <v>children's books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22.5</v>
      </c>
      <c r="Q2767" t="str">
        <f t="shared" si="174"/>
        <v>publishing</v>
      </c>
      <c r="R2767" s="3" t="str">
        <f t="shared" si="175"/>
        <v>children's books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50</v>
      </c>
      <c r="Q2768" t="str">
        <f t="shared" si="174"/>
        <v>publishing</v>
      </c>
      <c r="R2768" s="3" t="str">
        <f t="shared" si="175"/>
        <v>children's books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67</v>
      </c>
      <c r="Q2769" t="str">
        <f t="shared" si="174"/>
        <v>publishing</v>
      </c>
      <c r="R2769" s="3" t="str">
        <f t="shared" si="175"/>
        <v>children's books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518</v>
      </c>
      <c r="Q2770" t="str">
        <f t="shared" si="174"/>
        <v>publishing</v>
      </c>
      <c r="R2770" s="3" t="str">
        <f t="shared" si="175"/>
        <v>children's books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502</v>
      </c>
      <c r="Q2771" t="str">
        <f t="shared" si="174"/>
        <v>publishing</v>
      </c>
      <c r="R2771" s="3" t="str">
        <f t="shared" si="175"/>
        <v>children's books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1042.125</v>
      </c>
      <c r="Q2772" t="str">
        <f t="shared" si="174"/>
        <v>publishing</v>
      </c>
      <c r="R2772" s="3" t="str">
        <f t="shared" si="175"/>
        <v>children's books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1041.125</v>
      </c>
      <c r="Q2773" t="str">
        <f t="shared" si="174"/>
        <v>publishing</v>
      </c>
      <c r="R2773" s="3" t="str">
        <f t="shared" si="175"/>
        <v>children's books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tr">
        <f t="shared" si="174"/>
        <v>publishing</v>
      </c>
      <c r="R2774" s="3" t="str">
        <f t="shared" si="175"/>
        <v>children's books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0.5</v>
      </c>
      <c r="Q2775" t="str">
        <f t="shared" si="174"/>
        <v>publishing</v>
      </c>
      <c r="R2775" s="3" t="str">
        <f t="shared" si="175"/>
        <v>children's books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285.5</v>
      </c>
      <c r="Q2776" t="str">
        <f t="shared" si="174"/>
        <v>publishing</v>
      </c>
      <c r="R2776" s="3" t="str">
        <f t="shared" si="175"/>
        <v>children's books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360</v>
      </c>
      <c r="Q2777" t="str">
        <f t="shared" si="174"/>
        <v>publishing</v>
      </c>
      <c r="R2777" s="3" t="str">
        <f t="shared" si="175"/>
        <v>children's books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902.5</v>
      </c>
      <c r="Q2778" t="str">
        <f t="shared" si="174"/>
        <v>publishing</v>
      </c>
      <c r="R2778" s="3" t="str">
        <f t="shared" si="175"/>
        <v>children's books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832.5</v>
      </c>
      <c r="Q2779" t="str">
        <f t="shared" si="174"/>
        <v>publishing</v>
      </c>
      <c r="R2779" s="3" t="str">
        <f t="shared" si="175"/>
        <v>children's books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707.5</v>
      </c>
      <c r="Q2780" t="str">
        <f t="shared" si="174"/>
        <v>publishing</v>
      </c>
      <c r="R2780" s="3" t="str">
        <f t="shared" si="175"/>
        <v>children's books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729</v>
      </c>
      <c r="Q2781" t="str">
        <f t="shared" si="174"/>
        <v>publishing</v>
      </c>
      <c r="R2781" s="3" t="str">
        <f t="shared" si="175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26.5</v>
      </c>
      <c r="Q2782" t="str">
        <f t="shared" si="174"/>
        <v>publishing</v>
      </c>
      <c r="R2782" s="3" t="str">
        <f t="shared" si="175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658</v>
      </c>
      <c r="Q2783" t="str">
        <f t="shared" si="174"/>
        <v>theater</v>
      </c>
      <c r="R2783" s="3" t="str">
        <f t="shared" si="175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1258</v>
      </c>
      <c r="Q2784" t="str">
        <f t="shared" si="174"/>
        <v>theater</v>
      </c>
      <c r="R2784" s="3" t="str">
        <f t="shared" si="175"/>
        <v>plays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1172.5</v>
      </c>
      <c r="Q2785" t="str">
        <f t="shared" si="174"/>
        <v>theater</v>
      </c>
      <c r="R2785" s="3" t="str">
        <f t="shared" si="175"/>
        <v>plays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4142.5</v>
      </c>
      <c r="Q2786" t="str">
        <f t="shared" si="174"/>
        <v>theater</v>
      </c>
      <c r="R2786" s="3" t="str">
        <f t="shared" si="175"/>
        <v>plays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6187</v>
      </c>
      <c r="Q2787" t="str">
        <f t="shared" si="174"/>
        <v>theater</v>
      </c>
      <c r="R2787" s="3" t="str">
        <f t="shared" si="175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4090</v>
      </c>
      <c r="Q2788" t="str">
        <f t="shared" si="174"/>
        <v>theater</v>
      </c>
      <c r="R2788" s="3" t="str">
        <f t="shared" si="175"/>
        <v>plays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2071.5</v>
      </c>
      <c r="Q2789" t="str">
        <f t="shared" si="174"/>
        <v>theater</v>
      </c>
      <c r="R2789" s="3" t="str">
        <f t="shared" si="175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1623.5</v>
      </c>
      <c r="Q2790" t="str">
        <f t="shared" si="174"/>
        <v>theater</v>
      </c>
      <c r="R2790" s="3" t="str">
        <f t="shared" si="175"/>
        <v>plays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2542.5</v>
      </c>
      <c r="Q2791" t="str">
        <f t="shared" si="174"/>
        <v>theater</v>
      </c>
      <c r="R2791" s="3" t="str">
        <f t="shared" si="175"/>
        <v>plays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3097.5</v>
      </c>
      <c r="Q2792" t="str">
        <f t="shared" si="174"/>
        <v>theater</v>
      </c>
      <c r="R2792" s="3" t="str">
        <f t="shared" si="175"/>
        <v>plays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2605</v>
      </c>
      <c r="Q2793" t="str">
        <f t="shared" si="174"/>
        <v>theater</v>
      </c>
      <c r="R2793" s="3" t="str">
        <f t="shared" si="175"/>
        <v>plays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2101</v>
      </c>
      <c r="Q2794" t="str">
        <f t="shared" si="174"/>
        <v>theater</v>
      </c>
      <c r="R2794" s="3" t="str">
        <f t="shared" si="175"/>
        <v>plays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6604.375</v>
      </c>
      <c r="Q2795" t="str">
        <f t="shared" si="174"/>
        <v>theater</v>
      </c>
      <c r="R2795" s="3" t="str">
        <f t="shared" si="175"/>
        <v>plays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5565.875</v>
      </c>
      <c r="Q2796" t="str">
        <f t="shared" si="174"/>
        <v>theater</v>
      </c>
      <c r="R2796" s="3" t="str">
        <f t="shared" si="175"/>
        <v>plays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402.5</v>
      </c>
      <c r="Q2797" t="str">
        <f t="shared" si="174"/>
        <v>theater</v>
      </c>
      <c r="R2797" s="3" t="str">
        <f t="shared" si="175"/>
        <v>plays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827</v>
      </c>
      <c r="Q2798" t="str">
        <f t="shared" si="174"/>
        <v>theater</v>
      </c>
      <c r="R2798" s="3" t="str">
        <f t="shared" si="175"/>
        <v>plays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4567.8050000000003</v>
      </c>
      <c r="Q2799" t="str">
        <f t="shared" si="174"/>
        <v>theater</v>
      </c>
      <c r="R2799" s="3" t="str">
        <f t="shared" si="175"/>
        <v>plays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6640.8050000000003</v>
      </c>
      <c r="Q2800" t="str">
        <f t="shared" si="174"/>
        <v>theater</v>
      </c>
      <c r="R2800" s="3" t="str">
        <f t="shared" si="175"/>
        <v>plays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5450.87</v>
      </c>
      <c r="Q2801" t="str">
        <f t="shared" si="174"/>
        <v>theater</v>
      </c>
      <c r="R2801" s="3" t="str">
        <f t="shared" si="175"/>
        <v>plays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3580.87</v>
      </c>
      <c r="Q2802" t="str">
        <f t="shared" si="174"/>
        <v>theater</v>
      </c>
      <c r="R2802" s="3" t="str">
        <f t="shared" si="175"/>
        <v>plays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998</v>
      </c>
      <c r="Q2803" t="str">
        <f t="shared" si="174"/>
        <v>theater</v>
      </c>
      <c r="R2803" s="3" t="str">
        <f t="shared" si="175"/>
        <v>plays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1860.5</v>
      </c>
      <c r="Q2804" t="str">
        <f t="shared" si="174"/>
        <v>theater</v>
      </c>
      <c r="R2804" s="3" t="str">
        <f t="shared" si="175"/>
        <v>plays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7925</v>
      </c>
      <c r="Q2805" t="str">
        <f t="shared" si="174"/>
        <v>theater</v>
      </c>
      <c r="R2805" s="3" t="str">
        <f t="shared" si="175"/>
        <v>plays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6972.5</v>
      </c>
      <c r="Q2806" t="str">
        <f t="shared" si="174"/>
        <v>theater</v>
      </c>
      <c r="R2806" s="3" t="str">
        <f t="shared" si="175"/>
        <v>plays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795</v>
      </c>
      <c r="Q2807" t="str">
        <f t="shared" si="174"/>
        <v>theater</v>
      </c>
      <c r="R2807" s="3" t="str">
        <f t="shared" si="175"/>
        <v>plays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1901.5</v>
      </c>
      <c r="Q2808" t="str">
        <f t="shared" si="174"/>
        <v>theater</v>
      </c>
      <c r="R2808" s="3" t="str">
        <f t="shared" si="175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4831.5</v>
      </c>
      <c r="Q2809" t="str">
        <f t="shared" si="174"/>
        <v>theater</v>
      </c>
      <c r="R2809" s="3" t="str">
        <f t="shared" si="175"/>
        <v>plays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5405.5</v>
      </c>
      <c r="Q2810" t="str">
        <f t="shared" si="174"/>
        <v>theater</v>
      </c>
      <c r="R2810" s="3" t="str">
        <f t="shared" si="175"/>
        <v>plays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3535.5</v>
      </c>
      <c r="Q2811" t="str">
        <f t="shared" si="174"/>
        <v>theater</v>
      </c>
      <c r="R2811" s="3" t="str">
        <f t="shared" si="175"/>
        <v>plays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2632.5</v>
      </c>
      <c r="Q2812" t="str">
        <f t="shared" si="174"/>
        <v>theater</v>
      </c>
      <c r="R2812" s="3" t="str">
        <f t="shared" si="175"/>
        <v>plays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6366</v>
      </c>
      <c r="Q2813" t="str">
        <f t="shared" si="174"/>
        <v>theater</v>
      </c>
      <c r="R2813" s="3" t="str">
        <f t="shared" si="175"/>
        <v>plays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7846</v>
      </c>
      <c r="Q2814" t="str">
        <f t="shared" si="174"/>
        <v>theater</v>
      </c>
      <c r="R2814" s="3" t="str">
        <f t="shared" si="175"/>
        <v>plays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4618.5599999999995</v>
      </c>
      <c r="Q2815" t="str">
        <f t="shared" si="174"/>
        <v>theater</v>
      </c>
      <c r="R2815" s="3" t="str">
        <f t="shared" si="175"/>
        <v>plays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2594.06</v>
      </c>
      <c r="Q2816" t="str">
        <f t="shared" si="174"/>
        <v>theater</v>
      </c>
      <c r="R2816" s="3" t="str">
        <f t="shared" si="175"/>
        <v>plays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1110.5</v>
      </c>
      <c r="Q2817" t="str">
        <f t="shared" si="174"/>
        <v>theater</v>
      </c>
      <c r="R2817" s="3" t="str">
        <f t="shared" si="175"/>
        <v>plays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2426</v>
      </c>
      <c r="Q2818" t="str">
        <f t="shared" si="174"/>
        <v>theater</v>
      </c>
      <c r="R2818" s="3" t="str">
        <f t="shared" si="175"/>
        <v>plays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AVERAGE(E2818:E2819)</f>
        <v>2513.5</v>
      </c>
      <c r="Q2819" t="str">
        <f t="shared" ref="Q2819:Q2882" si="178">LEFT(N2819,FIND("/",N2819)-1)</f>
        <v>theater</v>
      </c>
      <c r="R2819" s="3" t="str">
        <f t="shared" ref="R2819:R2882" si="179">RIGHT(N2819,LEN(N2819)-FIND("/",N2819))</f>
        <v>plays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5691.5</v>
      </c>
      <c r="Q2820" t="str">
        <f t="shared" si="178"/>
        <v>theater</v>
      </c>
      <c r="R2820" s="3" t="str">
        <f t="shared" si="179"/>
        <v>plays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7921.5</v>
      </c>
      <c r="Q2821" t="str">
        <f t="shared" si="178"/>
        <v>theater</v>
      </c>
      <c r="R2821" s="3" t="str">
        <f t="shared" si="179"/>
        <v>plays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2756</v>
      </c>
      <c r="Q2822" t="str">
        <f t="shared" si="178"/>
        <v>theater</v>
      </c>
      <c r="R2822" s="3" t="str">
        <f t="shared" si="179"/>
        <v>plays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636</v>
      </c>
      <c r="Q2823" t="str">
        <f t="shared" si="178"/>
        <v>theater</v>
      </c>
      <c r="R2823" s="3" t="str">
        <f t="shared" si="179"/>
        <v>plays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3500</v>
      </c>
      <c r="Q2824" t="str">
        <f t="shared" si="178"/>
        <v>theater</v>
      </c>
      <c r="R2824" s="3" t="str">
        <f t="shared" si="179"/>
        <v>plays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3062</v>
      </c>
      <c r="Q2825" t="str">
        <f t="shared" si="178"/>
        <v>theater</v>
      </c>
      <c r="R2825" s="3" t="str">
        <f t="shared" si="179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442</v>
      </c>
      <c r="Q2826" t="str">
        <f t="shared" si="178"/>
        <v>theater</v>
      </c>
      <c r="R2826" s="3" t="str">
        <f t="shared" si="179"/>
        <v>plays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1930</v>
      </c>
      <c r="Q2827" t="str">
        <f t="shared" si="178"/>
        <v>theater</v>
      </c>
      <c r="R2827" s="3" t="str">
        <f t="shared" si="179"/>
        <v>plays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2627.5</v>
      </c>
      <c r="Q2828" t="str">
        <f t="shared" si="178"/>
        <v>theater</v>
      </c>
      <c r="R2828" s="3" t="str">
        <f t="shared" si="179"/>
        <v>plays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2280</v>
      </c>
      <c r="Q2829" t="str">
        <f t="shared" si="178"/>
        <v>theater</v>
      </c>
      <c r="R2829" s="3" t="str">
        <f t="shared" si="179"/>
        <v>plays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5970.5</v>
      </c>
      <c r="Q2830" t="str">
        <f t="shared" si="178"/>
        <v>theater</v>
      </c>
      <c r="R2830" s="3" t="str">
        <f t="shared" si="179"/>
        <v>plays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6099.5</v>
      </c>
      <c r="Q2831" t="str">
        <f t="shared" si="178"/>
        <v>theater</v>
      </c>
      <c r="R2831" s="3" t="str">
        <f t="shared" si="179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2831.5</v>
      </c>
      <c r="Q2832" t="str">
        <f t="shared" si="178"/>
        <v>theater</v>
      </c>
      <c r="R2832" s="3" t="str">
        <f t="shared" si="179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3160</v>
      </c>
      <c r="Q2833" t="str">
        <f t="shared" si="178"/>
        <v>theater</v>
      </c>
      <c r="R2833" s="3" t="str">
        <f t="shared" si="179"/>
        <v>plays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3093.9949999999999</v>
      </c>
      <c r="Q2834" t="str">
        <f t="shared" si="178"/>
        <v>theater</v>
      </c>
      <c r="R2834" s="3" t="str">
        <f t="shared" si="179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2895.4949999999999</v>
      </c>
      <c r="Q2835" t="str">
        <f t="shared" si="178"/>
        <v>theater</v>
      </c>
      <c r="R2835" s="3" t="str">
        <f t="shared" si="179"/>
        <v>plays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2141.5</v>
      </c>
      <c r="Q2836" t="str">
        <f t="shared" si="178"/>
        <v>theater</v>
      </c>
      <c r="R2836" s="3" t="str">
        <f t="shared" si="179"/>
        <v>plays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1615.4949999999999</v>
      </c>
      <c r="Q2837" t="str">
        <f t="shared" si="178"/>
        <v>theater</v>
      </c>
      <c r="R2837" s="3" t="str">
        <f t="shared" si="179"/>
        <v>plays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1177.9949999999999</v>
      </c>
      <c r="Q2838" t="str">
        <f t="shared" si="178"/>
        <v>theater</v>
      </c>
      <c r="R2838" s="3" t="str">
        <f t="shared" si="179"/>
        <v>plays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667.5</v>
      </c>
      <c r="Q2839" t="str">
        <f t="shared" si="178"/>
        <v>theater</v>
      </c>
      <c r="R2839" s="3" t="str">
        <f t="shared" si="179"/>
        <v>plays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1627.5</v>
      </c>
      <c r="Q2840" t="str">
        <f t="shared" si="178"/>
        <v>theater</v>
      </c>
      <c r="R2840" s="3" t="str">
        <f t="shared" si="179"/>
        <v>plays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3152.5</v>
      </c>
      <c r="Q2841" t="str">
        <f t="shared" si="178"/>
        <v>theater</v>
      </c>
      <c r="R2841" s="3" t="str">
        <f t="shared" si="179"/>
        <v>plays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3250</v>
      </c>
      <c r="Q2842" t="str">
        <f t="shared" si="178"/>
        <v>theater</v>
      </c>
      <c r="R2842" s="3" t="str">
        <f t="shared" si="179"/>
        <v>plays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1305</v>
      </c>
      <c r="Q2843" t="str">
        <f t="shared" si="178"/>
        <v>theater</v>
      </c>
      <c r="R2843" s="3" t="str">
        <f t="shared" si="179"/>
        <v>plays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5</v>
      </c>
      <c r="Q2844" t="str">
        <f t="shared" si="178"/>
        <v>theater</v>
      </c>
      <c r="R2844" s="3" t="str">
        <f t="shared" si="179"/>
        <v>plays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tr">
        <f t="shared" si="178"/>
        <v>theater</v>
      </c>
      <c r="R2845" s="3" t="str">
        <f t="shared" si="179"/>
        <v>plays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15</v>
      </c>
      <c r="Q2846" t="str">
        <f t="shared" si="178"/>
        <v>theater</v>
      </c>
      <c r="R2846" s="3" t="str">
        <f t="shared" si="179"/>
        <v>plays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1198</v>
      </c>
      <c r="Q2847" t="str">
        <f t="shared" si="178"/>
        <v>theater</v>
      </c>
      <c r="R2847" s="3" t="str">
        <f t="shared" si="179"/>
        <v>plays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1183</v>
      </c>
      <c r="Q2848" t="str">
        <f t="shared" si="178"/>
        <v>theater</v>
      </c>
      <c r="R2848" s="3" t="str">
        <f t="shared" si="179"/>
        <v>plays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tr">
        <f t="shared" si="178"/>
        <v>theater</v>
      </c>
      <c r="R2849" s="3" t="str">
        <f t="shared" si="179"/>
        <v>plays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35</v>
      </c>
      <c r="Q2850" t="str">
        <f t="shared" si="178"/>
        <v>theater</v>
      </c>
      <c r="R2850" s="3" t="str">
        <f t="shared" si="179"/>
        <v>plays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37.5</v>
      </c>
      <c r="Q2851" t="str">
        <f t="shared" si="178"/>
        <v>theater</v>
      </c>
      <c r="R2851" s="3" t="str">
        <f t="shared" si="179"/>
        <v>plays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158</v>
      </c>
      <c r="Q2852" t="str">
        <f t="shared" si="178"/>
        <v>theater</v>
      </c>
      <c r="R2852" s="3" t="str">
        <f t="shared" si="179"/>
        <v>plays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155.5</v>
      </c>
      <c r="Q2853" t="str">
        <f t="shared" si="178"/>
        <v>theater</v>
      </c>
      <c r="R2853" s="3" t="str">
        <f t="shared" si="179"/>
        <v>plays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47.5</v>
      </c>
      <c r="Q2854" t="str">
        <f t="shared" si="178"/>
        <v>theater</v>
      </c>
      <c r="R2854" s="3" t="str">
        <f t="shared" si="179"/>
        <v>plays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47.5</v>
      </c>
      <c r="Q2855" t="str">
        <f t="shared" si="178"/>
        <v>theater</v>
      </c>
      <c r="R2855" s="3" t="str">
        <f t="shared" si="179"/>
        <v>plays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208.5</v>
      </c>
      <c r="Q2856" t="str">
        <f t="shared" si="178"/>
        <v>theater</v>
      </c>
      <c r="R2856" s="3" t="str">
        <f t="shared" si="179"/>
        <v>plays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358.5</v>
      </c>
      <c r="Q2857" t="str">
        <f t="shared" si="178"/>
        <v>theater</v>
      </c>
      <c r="R2857" s="3" t="str">
        <f t="shared" si="179"/>
        <v>plays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223</v>
      </c>
      <c r="Q2858" t="str">
        <f t="shared" si="178"/>
        <v>theater</v>
      </c>
      <c r="R2858" s="3" t="str">
        <f t="shared" si="179"/>
        <v>plays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3823</v>
      </c>
      <c r="Q2859" t="str">
        <f t="shared" si="178"/>
        <v>theater</v>
      </c>
      <c r="R2859" s="3" t="str">
        <f t="shared" si="179"/>
        <v>plays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3750</v>
      </c>
      <c r="Q2860" t="str">
        <f t="shared" si="178"/>
        <v>theater</v>
      </c>
      <c r="R2860" s="3" t="str">
        <f t="shared" si="179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17.5</v>
      </c>
      <c r="Q2861" t="str">
        <f t="shared" si="178"/>
        <v>theater</v>
      </c>
      <c r="R2861" s="3" t="str">
        <f t="shared" si="179"/>
        <v>plays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150.5</v>
      </c>
      <c r="Q2862" t="str">
        <f t="shared" si="178"/>
        <v>theater</v>
      </c>
      <c r="R2862" s="3" t="str">
        <f t="shared" si="179"/>
        <v>plays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173</v>
      </c>
      <c r="Q2863" t="str">
        <f t="shared" si="178"/>
        <v>theater</v>
      </c>
      <c r="R2863" s="3" t="str">
        <f t="shared" si="179"/>
        <v>plays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67.5</v>
      </c>
      <c r="Q2864" t="str">
        <f t="shared" si="178"/>
        <v>theater</v>
      </c>
      <c r="R2864" s="3" t="str">
        <f t="shared" si="179"/>
        <v>plays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37.5</v>
      </c>
      <c r="Q2865" t="str">
        <f t="shared" si="178"/>
        <v>theater</v>
      </c>
      <c r="R2865" s="3" t="str">
        <f t="shared" si="179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30</v>
      </c>
      <c r="Q2866" t="str">
        <f t="shared" si="178"/>
        <v>theater</v>
      </c>
      <c r="R2866" s="3" t="str">
        <f t="shared" si="179"/>
        <v>plays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20</v>
      </c>
      <c r="Q2867" t="str">
        <f t="shared" si="178"/>
        <v>theater</v>
      </c>
      <c r="R2867" s="3" t="str">
        <f t="shared" si="179"/>
        <v>plays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s="3" t="str">
        <f t="shared" si="179"/>
        <v>plays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274.5</v>
      </c>
      <c r="Q2869" t="str">
        <f t="shared" si="178"/>
        <v>theater</v>
      </c>
      <c r="R2869" s="3" t="str">
        <f t="shared" si="179"/>
        <v>plays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3402.88</v>
      </c>
      <c r="Q2870" t="str">
        <f t="shared" si="178"/>
        <v>theater</v>
      </c>
      <c r="R2870" s="3" t="str">
        <f t="shared" si="179"/>
        <v>plays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3239.38</v>
      </c>
      <c r="Q2871" t="str">
        <f t="shared" si="178"/>
        <v>theater</v>
      </c>
      <c r="R2871" s="3" t="str">
        <f t="shared" si="179"/>
        <v>plays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463.5</v>
      </c>
      <c r="Q2872" t="str">
        <f t="shared" si="178"/>
        <v>theater</v>
      </c>
      <c r="R2872" s="3" t="str">
        <f t="shared" si="179"/>
        <v>plays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608.5</v>
      </c>
      <c r="Q2873" t="str">
        <f t="shared" si="178"/>
        <v>theater</v>
      </c>
      <c r="R2873" s="3" t="str">
        <f t="shared" si="179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233.5</v>
      </c>
      <c r="Q2874" t="str">
        <f t="shared" si="178"/>
        <v>theater</v>
      </c>
      <c r="R2874" s="3" t="str">
        <f t="shared" si="179"/>
        <v>plays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476.5</v>
      </c>
      <c r="Q2875" t="str">
        <f t="shared" si="178"/>
        <v>theater</v>
      </c>
      <c r="R2875" s="3" t="str">
        <f t="shared" si="179"/>
        <v>plays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612</v>
      </c>
      <c r="Q2876" t="str">
        <f t="shared" si="178"/>
        <v>theater</v>
      </c>
      <c r="R2876" s="3" t="str">
        <f t="shared" si="179"/>
        <v>plays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139</v>
      </c>
      <c r="Q2877" t="str">
        <f t="shared" si="178"/>
        <v>theater</v>
      </c>
      <c r="R2877" s="3" t="str">
        <f t="shared" si="179"/>
        <v>plays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3.5</v>
      </c>
      <c r="Q2878" t="str">
        <f t="shared" si="178"/>
        <v>theater</v>
      </c>
      <c r="R2878" s="3" t="str">
        <f t="shared" si="179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325</v>
      </c>
      <c r="Q2879" t="str">
        <f t="shared" si="178"/>
        <v>theater</v>
      </c>
      <c r="R2879" s="3" t="str">
        <f t="shared" si="179"/>
        <v>plays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356.5</v>
      </c>
      <c r="Q2880" t="str">
        <f t="shared" si="178"/>
        <v>theater</v>
      </c>
      <c r="R2880" s="3" t="str">
        <f t="shared" si="179"/>
        <v>plays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46</v>
      </c>
      <c r="Q2881" t="str">
        <f t="shared" si="178"/>
        <v>theater</v>
      </c>
      <c r="R2881" s="3" t="str">
        <f t="shared" si="179"/>
        <v>plays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1414.5</v>
      </c>
      <c r="Q2882" t="str">
        <f t="shared" si="178"/>
        <v>theater</v>
      </c>
      <c r="R2882" s="3" t="str">
        <f t="shared" si="179"/>
        <v>plays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AVERAGE(E2882:E2883)</f>
        <v>1400</v>
      </c>
      <c r="Q2883" t="str">
        <f t="shared" ref="Q2883:Q2946" si="182">LEFT(N2883,FIND("/",N2883)-1)</f>
        <v>theater</v>
      </c>
      <c r="R2883" s="3" t="str">
        <f t="shared" ref="R2883:R2946" si="183">RIGHT(N2883,LEN(N2883)-FIND("/",N2883))</f>
        <v>plays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126</v>
      </c>
      <c r="Q2884" t="str">
        <f t="shared" si="182"/>
        <v>theater</v>
      </c>
      <c r="R2884" s="3" t="str">
        <f t="shared" si="183"/>
        <v>plays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1080</v>
      </c>
      <c r="Q2885" t="str">
        <f t="shared" si="182"/>
        <v>theater</v>
      </c>
      <c r="R2885" s="3" t="str">
        <f t="shared" si="183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1046.5</v>
      </c>
      <c r="Q2886" t="str">
        <f t="shared" si="182"/>
        <v>theater</v>
      </c>
      <c r="R2886" s="3" t="str">
        <f t="shared" si="183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157.5</v>
      </c>
      <c r="Q2887" t="str">
        <f t="shared" si="182"/>
        <v>theater</v>
      </c>
      <c r="R2887" s="3" t="str">
        <f t="shared" si="183"/>
        <v>plays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70</v>
      </c>
      <c r="Q2888" t="str">
        <f t="shared" si="182"/>
        <v>theater</v>
      </c>
      <c r="R2888" s="3" t="str">
        <f t="shared" si="183"/>
        <v>plays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7.5</v>
      </c>
      <c r="Q2889" t="str">
        <f t="shared" si="182"/>
        <v>theater</v>
      </c>
      <c r="R2889" s="3" t="str">
        <f t="shared" si="183"/>
        <v>plays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2.5</v>
      </c>
      <c r="Q2890" t="str">
        <f t="shared" si="182"/>
        <v>theater</v>
      </c>
      <c r="R2890" s="3" t="str">
        <f t="shared" si="183"/>
        <v>plays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571</v>
      </c>
      <c r="Q2891" t="str">
        <f t="shared" si="182"/>
        <v>theater</v>
      </c>
      <c r="R2891" s="3" t="str">
        <f t="shared" si="183"/>
        <v>plays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581.5</v>
      </c>
      <c r="Q2892" t="str">
        <f t="shared" si="182"/>
        <v>theater</v>
      </c>
      <c r="R2892" s="3" t="str">
        <f t="shared" si="183"/>
        <v>plays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147</v>
      </c>
      <c r="Q2893" t="str">
        <f t="shared" si="182"/>
        <v>theater</v>
      </c>
      <c r="R2893" s="3" t="str">
        <f t="shared" si="183"/>
        <v>plays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386.5</v>
      </c>
      <c r="Q2894" t="str">
        <f t="shared" si="182"/>
        <v>theater</v>
      </c>
      <c r="R2894" s="3" t="str">
        <f t="shared" si="183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262.5</v>
      </c>
      <c r="Q2895" t="str">
        <f t="shared" si="182"/>
        <v>theater</v>
      </c>
      <c r="R2895" s="3" t="str">
        <f t="shared" si="183"/>
        <v>plays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12.5</v>
      </c>
      <c r="Q2896" t="str">
        <f t="shared" si="182"/>
        <v>theater</v>
      </c>
      <c r="R2896" s="3" t="str">
        <f t="shared" si="183"/>
        <v>plays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11.5</v>
      </c>
      <c r="Q2897" t="str">
        <f t="shared" si="182"/>
        <v>theater</v>
      </c>
      <c r="R2897" s="3" t="str">
        <f t="shared" si="183"/>
        <v>plays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324</v>
      </c>
      <c r="Q2898" t="str">
        <f t="shared" si="182"/>
        <v>theater</v>
      </c>
      <c r="R2898" s="3" t="str">
        <f t="shared" si="183"/>
        <v>plays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587.5</v>
      </c>
      <c r="Q2899" t="str">
        <f t="shared" si="182"/>
        <v>theater</v>
      </c>
      <c r="R2899" s="3" t="str">
        <f t="shared" si="183"/>
        <v>plays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433</v>
      </c>
      <c r="Q2900" t="str">
        <f t="shared" si="182"/>
        <v>theater</v>
      </c>
      <c r="R2900" s="3" t="str">
        <f t="shared" si="183"/>
        <v>plays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158</v>
      </c>
      <c r="Q2901" t="str">
        <f t="shared" si="182"/>
        <v>theater</v>
      </c>
      <c r="R2901" s="3" t="str">
        <f t="shared" si="183"/>
        <v>plays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1702.5</v>
      </c>
      <c r="Q2902" t="str">
        <f t="shared" si="182"/>
        <v>theater</v>
      </c>
      <c r="R2902" s="3" t="str">
        <f t="shared" si="183"/>
        <v>plays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1705.5</v>
      </c>
      <c r="Q2903" t="str">
        <f t="shared" si="182"/>
        <v>theater</v>
      </c>
      <c r="R2903" s="3" t="str">
        <f t="shared" si="183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15.5</v>
      </c>
      <c r="Q2904" t="str">
        <f t="shared" si="182"/>
        <v>theater</v>
      </c>
      <c r="R2904" s="3" t="str">
        <f t="shared" si="183"/>
        <v>plays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32</v>
      </c>
      <c r="Q2905" t="str">
        <f t="shared" si="182"/>
        <v>theater</v>
      </c>
      <c r="R2905" s="3" t="str">
        <f t="shared" si="183"/>
        <v>plays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57</v>
      </c>
      <c r="Q2906" t="str">
        <f t="shared" si="182"/>
        <v>theater</v>
      </c>
      <c r="R2906" s="3" t="str">
        <f t="shared" si="183"/>
        <v>plays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348.5</v>
      </c>
      <c r="Q2907" t="str">
        <f t="shared" si="182"/>
        <v>theater</v>
      </c>
      <c r="R2907" s="3" t="str">
        <f t="shared" si="183"/>
        <v>plays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593.5</v>
      </c>
      <c r="Q2908" t="str">
        <f t="shared" si="182"/>
        <v>theater</v>
      </c>
      <c r="R2908" s="3" t="str">
        <f t="shared" si="183"/>
        <v>plays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283.5</v>
      </c>
      <c r="Q2909" t="str">
        <f t="shared" si="182"/>
        <v>theater</v>
      </c>
      <c r="R2909" s="3" t="str">
        <f t="shared" si="183"/>
        <v>plays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133</v>
      </c>
      <c r="Q2910" t="str">
        <f t="shared" si="182"/>
        <v>theater</v>
      </c>
      <c r="R2910" s="3" t="str">
        <f t="shared" si="183"/>
        <v>plays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142</v>
      </c>
      <c r="Q2911" t="str">
        <f t="shared" si="182"/>
        <v>theater</v>
      </c>
      <c r="R2911" s="3" t="str">
        <f t="shared" si="183"/>
        <v>plays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10.5</v>
      </c>
      <c r="Q2912" t="str">
        <f t="shared" si="182"/>
        <v>theater</v>
      </c>
      <c r="R2912" s="3" t="str">
        <f t="shared" si="183"/>
        <v>plays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329</v>
      </c>
      <c r="Q2913" t="str">
        <f t="shared" si="182"/>
        <v>theater</v>
      </c>
      <c r="R2913" s="3" t="str">
        <f t="shared" si="183"/>
        <v>plays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1343.5</v>
      </c>
      <c r="Q2914" t="str">
        <f t="shared" si="182"/>
        <v>theater</v>
      </c>
      <c r="R2914" s="3" t="str">
        <f t="shared" si="183"/>
        <v>plays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1016</v>
      </c>
      <c r="Q2915" t="str">
        <f t="shared" si="182"/>
        <v>theater</v>
      </c>
      <c r="R2915" s="3" t="str">
        <f t="shared" si="183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1.5</v>
      </c>
      <c r="Q2916" t="str">
        <f t="shared" si="182"/>
        <v>theater</v>
      </c>
      <c r="R2916" s="3" t="str">
        <f t="shared" si="183"/>
        <v>plays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306</v>
      </c>
      <c r="Q2917" t="str">
        <f t="shared" si="182"/>
        <v>theater</v>
      </c>
      <c r="R2917" s="3" t="str">
        <f t="shared" si="183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378</v>
      </c>
      <c r="Q2918" t="str">
        <f t="shared" si="182"/>
        <v>theater</v>
      </c>
      <c r="R2918" s="3" t="str">
        <f t="shared" si="183"/>
        <v>plays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291</v>
      </c>
      <c r="Q2919" t="str">
        <f t="shared" si="182"/>
        <v>theater</v>
      </c>
      <c r="R2919" s="3" t="str">
        <f t="shared" si="183"/>
        <v>plays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899.5</v>
      </c>
      <c r="Q2920" t="str">
        <f t="shared" si="182"/>
        <v>theater</v>
      </c>
      <c r="R2920" s="3" t="str">
        <f t="shared" si="183"/>
        <v>plays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706.5</v>
      </c>
      <c r="Q2921" t="str">
        <f t="shared" si="182"/>
        <v>theater</v>
      </c>
      <c r="R2921" s="3" t="str">
        <f t="shared" si="183"/>
        <v>plays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361</v>
      </c>
      <c r="Q2922" t="str">
        <f t="shared" si="182"/>
        <v>theater</v>
      </c>
      <c r="R2922" s="3" t="str">
        <f t="shared" si="183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400</v>
      </c>
      <c r="Q2923" t="str">
        <f t="shared" si="182"/>
        <v>theater</v>
      </c>
      <c r="R2923" s="3" t="str">
        <f t="shared" si="183"/>
        <v>musical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314.5</v>
      </c>
      <c r="Q2924" t="str">
        <f t="shared" si="182"/>
        <v>theater</v>
      </c>
      <c r="R2924" s="3" t="str">
        <f t="shared" si="183"/>
        <v>musical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400</v>
      </c>
      <c r="Q2925" t="str">
        <f t="shared" si="182"/>
        <v>theater</v>
      </c>
      <c r="R2925" s="3" t="str">
        <f t="shared" si="183"/>
        <v>musical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13050</v>
      </c>
      <c r="Q2926" t="str">
        <f t="shared" si="182"/>
        <v>theater</v>
      </c>
      <c r="R2926" s="3" t="str">
        <f t="shared" si="183"/>
        <v>musical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35950.345000000001</v>
      </c>
      <c r="Q2927" t="str">
        <f t="shared" si="182"/>
        <v>theater</v>
      </c>
      <c r="R2927" s="3" t="str">
        <f t="shared" si="183"/>
        <v>musical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24925.345000000001</v>
      </c>
      <c r="Q2928" t="str">
        <f t="shared" si="182"/>
        <v>theater</v>
      </c>
      <c r="R2928" s="3" t="str">
        <f t="shared" si="183"/>
        <v>musical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3052.5</v>
      </c>
      <c r="Q2929" t="str">
        <f t="shared" si="182"/>
        <v>theater</v>
      </c>
      <c r="R2929" s="3" t="str">
        <f t="shared" si="183"/>
        <v>musical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1677.5</v>
      </c>
      <c r="Q2930" t="str">
        <f t="shared" si="182"/>
        <v>theater</v>
      </c>
      <c r="R2930" s="3" t="str">
        <f t="shared" si="183"/>
        <v>musical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4582.7749999999996</v>
      </c>
      <c r="Q2931" t="str">
        <f t="shared" si="182"/>
        <v>theater</v>
      </c>
      <c r="R2931" s="3" t="str">
        <f t="shared" si="183"/>
        <v>musical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9128.7749999999996</v>
      </c>
      <c r="Q2932" t="str">
        <f t="shared" si="182"/>
        <v>theater</v>
      </c>
      <c r="R2932" s="3" t="str">
        <f t="shared" si="183"/>
        <v>musical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5443.5</v>
      </c>
      <c r="Q2933" t="str">
        <f t="shared" si="182"/>
        <v>theater</v>
      </c>
      <c r="R2933" s="3" t="str">
        <f t="shared" si="183"/>
        <v>musical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2026.5</v>
      </c>
      <c r="Q2934" t="str">
        <f t="shared" si="182"/>
        <v>theater</v>
      </c>
      <c r="R2934" s="3" t="str">
        <f t="shared" si="183"/>
        <v>musical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2913.5</v>
      </c>
      <c r="Q2935" t="str">
        <f t="shared" si="182"/>
        <v>theater</v>
      </c>
      <c r="R2935" s="3" t="str">
        <f t="shared" si="183"/>
        <v>musical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2634.5</v>
      </c>
      <c r="Q2936" t="str">
        <f t="shared" si="182"/>
        <v>theater</v>
      </c>
      <c r="R2936" s="3" t="str">
        <f t="shared" si="183"/>
        <v>musical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3115.5</v>
      </c>
      <c r="Q2937" t="str">
        <f t="shared" si="182"/>
        <v>theater</v>
      </c>
      <c r="R2937" s="3" t="str">
        <f t="shared" si="183"/>
        <v>musical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2405.5</v>
      </c>
      <c r="Q2938" t="str">
        <f t="shared" si="182"/>
        <v>theater</v>
      </c>
      <c r="R2938" s="3" t="str">
        <f t="shared" si="183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1640</v>
      </c>
      <c r="Q2939" t="str">
        <f t="shared" si="182"/>
        <v>theater</v>
      </c>
      <c r="R2939" s="3" t="str">
        <f t="shared" si="183"/>
        <v>musical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3027.5</v>
      </c>
      <c r="Q2940" t="str">
        <f t="shared" si="182"/>
        <v>theater</v>
      </c>
      <c r="R2940" s="3" t="str">
        <f t="shared" si="183"/>
        <v>musical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6142.5</v>
      </c>
      <c r="Q2941" t="str">
        <f t="shared" si="182"/>
        <v>theater</v>
      </c>
      <c r="R2941" s="3" t="str">
        <f t="shared" si="183"/>
        <v>musical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5455.5</v>
      </c>
      <c r="Q2942" t="str">
        <f t="shared" si="182"/>
        <v>theater</v>
      </c>
      <c r="R2942" s="3" t="str">
        <f t="shared" si="183"/>
        <v>musical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1341</v>
      </c>
      <c r="Q2943" t="str">
        <f t="shared" si="182"/>
        <v>theater</v>
      </c>
      <c r="R2943" s="3" t="str">
        <f t="shared" si="183"/>
        <v>spaces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20425.5</v>
      </c>
      <c r="Q2944" t="str">
        <f t="shared" si="182"/>
        <v>theater</v>
      </c>
      <c r="R2944" s="3" t="str">
        <f t="shared" si="183"/>
        <v>spaces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20425</v>
      </c>
      <c r="Q2945" t="str">
        <f t="shared" si="182"/>
        <v>theater</v>
      </c>
      <c r="R2945" s="3" t="str">
        <f t="shared" si="183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50</v>
      </c>
      <c r="Q2946" t="str">
        <f t="shared" si="182"/>
        <v>theater</v>
      </c>
      <c r="R2946" s="3" t="str">
        <f t="shared" si="183"/>
        <v>spaces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AVERAGE(E2946:E2947)</f>
        <v>50</v>
      </c>
      <c r="Q2947" t="str">
        <f t="shared" ref="Q2947:Q3010" si="186">LEFT(N2947,FIND("/",N2947)-1)</f>
        <v>theater</v>
      </c>
      <c r="R2947" s="3" t="str">
        <f t="shared" ref="R2947:R3010" si="187">RIGHT(N2947,LEN(N2947)-FIND("/",N2947))</f>
        <v>spaces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tr">
        <f t="shared" si="186"/>
        <v>theater</v>
      </c>
      <c r="R2948" s="3" t="str">
        <f t="shared" si="187"/>
        <v>spaces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537</v>
      </c>
      <c r="Q2949" t="str">
        <f t="shared" si="186"/>
        <v>theater</v>
      </c>
      <c r="R2949" s="3" t="str">
        <f t="shared" si="187"/>
        <v>spaces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548</v>
      </c>
      <c r="Q2950" t="str">
        <f t="shared" si="186"/>
        <v>theater</v>
      </c>
      <c r="R2950" s="3" t="str">
        <f t="shared" si="187"/>
        <v>spaces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24.5</v>
      </c>
      <c r="Q2951" t="str">
        <f t="shared" si="186"/>
        <v>theater</v>
      </c>
      <c r="R2951" s="3" t="str">
        <f t="shared" si="187"/>
        <v>spaces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12.5</v>
      </c>
      <c r="Q2952" t="str">
        <f t="shared" si="186"/>
        <v>theater</v>
      </c>
      <c r="R2952" s="3" t="str">
        <f t="shared" si="187"/>
        <v>spaces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548</v>
      </c>
      <c r="Q2953" t="str">
        <f t="shared" si="186"/>
        <v>theater</v>
      </c>
      <c r="R2953" s="3" t="str">
        <f t="shared" si="187"/>
        <v>spaces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1350.5</v>
      </c>
      <c r="Q2954" t="str">
        <f t="shared" si="186"/>
        <v>theater</v>
      </c>
      <c r="R2954" s="3" t="str">
        <f t="shared" si="187"/>
        <v>spaces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1105</v>
      </c>
      <c r="Q2955" t="str">
        <f t="shared" si="186"/>
        <v>theater</v>
      </c>
      <c r="R2955" s="3" t="str">
        <f t="shared" si="187"/>
        <v>spaces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302.5</v>
      </c>
      <c r="Q2956" t="str">
        <f t="shared" si="186"/>
        <v>theater</v>
      </c>
      <c r="R2956" s="3" t="str">
        <f t="shared" si="187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357.5</v>
      </c>
      <c r="Q2957" t="str">
        <f t="shared" si="186"/>
        <v>theater</v>
      </c>
      <c r="R2957" s="3" t="str">
        <f t="shared" si="187"/>
        <v>spaces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1018.5</v>
      </c>
      <c r="Q2958" t="str">
        <f t="shared" si="186"/>
        <v>theater</v>
      </c>
      <c r="R2958" s="3" t="str">
        <f t="shared" si="187"/>
        <v>spaces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801</v>
      </c>
      <c r="Q2959" t="str">
        <f t="shared" si="186"/>
        <v>theater</v>
      </c>
      <c r="R2959" s="3" t="str">
        <f t="shared" si="187"/>
        <v>spaces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140</v>
      </c>
      <c r="Q2960" t="str">
        <f t="shared" si="186"/>
        <v>theater</v>
      </c>
      <c r="R2960" s="3" t="str">
        <f t="shared" si="187"/>
        <v>spaces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tr">
        <f t="shared" si="186"/>
        <v>theater</v>
      </c>
      <c r="R2961" s="3" t="str">
        <f t="shared" si="187"/>
        <v>spaces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tr">
        <f t="shared" si="186"/>
        <v>theater</v>
      </c>
      <c r="R2962" s="3" t="str">
        <f t="shared" si="187"/>
        <v>spaces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2740.5</v>
      </c>
      <c r="Q2963" t="str">
        <f t="shared" si="186"/>
        <v>theater</v>
      </c>
      <c r="R2963" s="3" t="str">
        <f t="shared" si="187"/>
        <v>plays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3349.5</v>
      </c>
      <c r="Q2964" t="str">
        <f t="shared" si="186"/>
        <v>theater</v>
      </c>
      <c r="R2964" s="3" t="str">
        <f t="shared" si="187"/>
        <v>plays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5951.5</v>
      </c>
      <c r="Q2965" t="str">
        <f t="shared" si="186"/>
        <v>theater</v>
      </c>
      <c r="R2965" s="3" t="str">
        <f t="shared" si="187"/>
        <v>plays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7860.3449999999993</v>
      </c>
      <c r="Q2966" t="str">
        <f t="shared" si="186"/>
        <v>theater</v>
      </c>
      <c r="R2966" s="3" t="str">
        <f t="shared" si="187"/>
        <v>plays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3335.3449999999998</v>
      </c>
      <c r="Q2967" t="str">
        <f t="shared" si="186"/>
        <v>theater</v>
      </c>
      <c r="R2967" s="3" t="str">
        <f t="shared" si="187"/>
        <v>plays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6499</v>
      </c>
      <c r="Q2968" t="str">
        <f t="shared" si="186"/>
        <v>theater</v>
      </c>
      <c r="R2968" s="3" t="str">
        <f t="shared" si="187"/>
        <v>plays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8529.5</v>
      </c>
      <c r="Q2969" t="str">
        <f t="shared" si="186"/>
        <v>theater</v>
      </c>
      <c r="R2969" s="3" t="str">
        <f t="shared" si="187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4703</v>
      </c>
      <c r="Q2970" t="str">
        <f t="shared" si="186"/>
        <v>theater</v>
      </c>
      <c r="R2970" s="3" t="str">
        <f t="shared" si="187"/>
        <v>plays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2667.5</v>
      </c>
      <c r="Q2971" t="str">
        <f t="shared" si="186"/>
        <v>theater</v>
      </c>
      <c r="R2971" s="3" t="str">
        <f t="shared" si="187"/>
        <v>plays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3992.5</v>
      </c>
      <c r="Q2972" t="str">
        <f t="shared" si="186"/>
        <v>theater</v>
      </c>
      <c r="R2972" s="3" t="str">
        <f t="shared" si="187"/>
        <v>plays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4782.5</v>
      </c>
      <c r="Q2973" t="str">
        <f t="shared" si="186"/>
        <v>theater</v>
      </c>
      <c r="R2973" s="3" t="str">
        <f t="shared" si="187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2656</v>
      </c>
      <c r="Q2974" t="str">
        <f t="shared" si="186"/>
        <v>theater</v>
      </c>
      <c r="R2974" s="3" t="str">
        <f t="shared" si="187"/>
        <v>plays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5423.5</v>
      </c>
      <c r="Q2975" t="str">
        <f t="shared" si="186"/>
        <v>theater</v>
      </c>
      <c r="R2975" s="3" t="str">
        <f t="shared" si="187"/>
        <v>plays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6920</v>
      </c>
      <c r="Q2976" t="str">
        <f t="shared" si="186"/>
        <v>theater</v>
      </c>
      <c r="R2976" s="3" t="str">
        <f t="shared" si="187"/>
        <v>plays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6555</v>
      </c>
      <c r="Q2977" t="str">
        <f t="shared" si="186"/>
        <v>theater</v>
      </c>
      <c r="R2977" s="3" t="str">
        <f t="shared" si="187"/>
        <v>plays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4065</v>
      </c>
      <c r="Q2978" t="str">
        <f t="shared" si="186"/>
        <v>theater</v>
      </c>
      <c r="R2978" s="3" t="str">
        <f t="shared" si="187"/>
        <v>plays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1763.5</v>
      </c>
      <c r="Q2979" t="str">
        <f t="shared" si="186"/>
        <v>theater</v>
      </c>
      <c r="R2979" s="3" t="str">
        <f t="shared" si="187"/>
        <v>plays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2189</v>
      </c>
      <c r="Q2980" t="str">
        <f t="shared" si="186"/>
        <v>theater</v>
      </c>
      <c r="R2980" s="3" t="str">
        <f t="shared" si="187"/>
        <v>plays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3020.5</v>
      </c>
      <c r="Q2981" t="str">
        <f t="shared" si="186"/>
        <v>theater</v>
      </c>
      <c r="R2981" s="3" t="str">
        <f t="shared" si="187"/>
        <v>plays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4172.5</v>
      </c>
      <c r="Q2982" t="str">
        <f t="shared" si="186"/>
        <v>theater</v>
      </c>
      <c r="R2982" s="3" t="str">
        <f t="shared" si="187"/>
        <v>plays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4216</v>
      </c>
      <c r="Q2983" t="str">
        <f t="shared" si="186"/>
        <v>theater</v>
      </c>
      <c r="R2983" s="3" t="str">
        <f t="shared" si="187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5130</v>
      </c>
      <c r="Q2984" t="str">
        <f t="shared" si="186"/>
        <v>theater</v>
      </c>
      <c r="R2984" s="3" t="str">
        <f t="shared" si="187"/>
        <v>spaces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87544.455000000002</v>
      </c>
      <c r="Q2985" t="str">
        <f t="shared" si="186"/>
        <v>theater</v>
      </c>
      <c r="R2985" s="3" t="str">
        <f t="shared" si="187"/>
        <v>spaces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97536.955000000002</v>
      </c>
      <c r="Q2986" t="str">
        <f t="shared" si="186"/>
        <v>theater</v>
      </c>
      <c r="R2986" s="3" t="str">
        <f t="shared" si="187"/>
        <v>spaces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18626.5</v>
      </c>
      <c r="Q2987" t="str">
        <f t="shared" si="186"/>
        <v>theater</v>
      </c>
      <c r="R2987" s="3" t="str">
        <f t="shared" si="187"/>
        <v>spaces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7348.5</v>
      </c>
      <c r="Q2988" t="str">
        <f t="shared" si="186"/>
        <v>theater</v>
      </c>
      <c r="R2988" s="3" t="str">
        <f t="shared" si="187"/>
        <v>spaces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15066.1</v>
      </c>
      <c r="Q2989" t="str">
        <f t="shared" si="186"/>
        <v>theater</v>
      </c>
      <c r="R2989" s="3" t="str">
        <f t="shared" si="187"/>
        <v>spaces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14300.1</v>
      </c>
      <c r="Q2990" t="str">
        <f t="shared" si="186"/>
        <v>theater</v>
      </c>
      <c r="R2990" s="3" t="str">
        <f t="shared" si="187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18153.5</v>
      </c>
      <c r="Q2991" t="str">
        <f t="shared" si="186"/>
        <v>theater</v>
      </c>
      <c r="R2991" s="3" t="str">
        <f t="shared" si="187"/>
        <v>spaces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22653.5</v>
      </c>
      <c r="Q2992" t="str">
        <f t="shared" si="186"/>
        <v>theater</v>
      </c>
      <c r="R2992" s="3" t="str">
        <f t="shared" si="187"/>
        <v>spaces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9390</v>
      </c>
      <c r="Q2993" t="str">
        <f t="shared" si="186"/>
        <v>theater</v>
      </c>
      <c r="R2993" s="3" t="str">
        <f t="shared" si="187"/>
        <v>spaces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5957.5</v>
      </c>
      <c r="Q2994" t="str">
        <f t="shared" si="186"/>
        <v>theater</v>
      </c>
      <c r="R2994" s="3" t="str">
        <f t="shared" si="187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2069</v>
      </c>
      <c r="Q2995" t="str">
        <f t="shared" si="186"/>
        <v>theater</v>
      </c>
      <c r="R2995" s="3" t="str">
        <f t="shared" si="187"/>
        <v>spaces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1188.1199999999999</v>
      </c>
      <c r="Q2996" t="str">
        <f t="shared" si="186"/>
        <v>theater</v>
      </c>
      <c r="R2996" s="3" t="str">
        <f t="shared" si="187"/>
        <v>spaces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8558.6200000000008</v>
      </c>
      <c r="Q2997" t="str">
        <f t="shared" si="186"/>
        <v>theater</v>
      </c>
      <c r="R2997" s="3" t="str">
        <f t="shared" si="187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37962</v>
      </c>
      <c r="Q2998" t="str">
        <f t="shared" si="186"/>
        <v>theater</v>
      </c>
      <c r="R2998" s="3" t="str">
        <f t="shared" si="187"/>
        <v>spaces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35276.5</v>
      </c>
      <c r="Q2999" t="str">
        <f t="shared" si="186"/>
        <v>theater</v>
      </c>
      <c r="R2999" s="3" t="str">
        <f t="shared" si="187"/>
        <v>spaces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30943.75</v>
      </c>
      <c r="Q3000" t="str">
        <f t="shared" si="186"/>
        <v>theater</v>
      </c>
      <c r="R3000" s="3" t="str">
        <f t="shared" si="187"/>
        <v>spaces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26559.75</v>
      </c>
      <c r="Q3001" t="str">
        <f t="shared" si="186"/>
        <v>theater</v>
      </c>
      <c r="R3001" s="3" t="str">
        <f t="shared" si="187"/>
        <v>spaces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1052.5</v>
      </c>
      <c r="Q3002" t="str">
        <f t="shared" si="186"/>
        <v>theater</v>
      </c>
      <c r="R3002" s="3" t="str">
        <f t="shared" si="187"/>
        <v>spaces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11745.504999999999</v>
      </c>
      <c r="Q3003" t="str">
        <f t="shared" si="186"/>
        <v>theater</v>
      </c>
      <c r="R3003" s="3" t="str">
        <f t="shared" si="187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15293.22</v>
      </c>
      <c r="Q3004" t="str">
        <f t="shared" si="186"/>
        <v>theater</v>
      </c>
      <c r="R3004" s="3" t="str">
        <f t="shared" si="187"/>
        <v>spaces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5315.2150000000001</v>
      </c>
      <c r="Q3005" t="str">
        <f t="shared" si="186"/>
        <v>theater</v>
      </c>
      <c r="R3005" s="3" t="str">
        <f t="shared" si="187"/>
        <v>spaces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24080.5</v>
      </c>
      <c r="Q3006" t="str">
        <f t="shared" si="186"/>
        <v>theater</v>
      </c>
      <c r="R3006" s="3" t="str">
        <f t="shared" si="187"/>
        <v>spaces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28949.3</v>
      </c>
      <c r="Q3007" t="str">
        <f t="shared" si="186"/>
        <v>theater</v>
      </c>
      <c r="R3007" s="3" t="str">
        <f t="shared" si="187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10696.3</v>
      </c>
      <c r="Q3008" t="str">
        <f t="shared" si="186"/>
        <v>theater</v>
      </c>
      <c r="R3008" s="3" t="str">
        <f t="shared" si="187"/>
        <v>spaces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4850</v>
      </c>
      <c r="Q3009" t="str">
        <f t="shared" si="186"/>
        <v>theater</v>
      </c>
      <c r="R3009" s="3" t="str">
        <f t="shared" si="187"/>
        <v>spaces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2057.5</v>
      </c>
      <c r="Q3010" t="str">
        <f t="shared" si="186"/>
        <v>theater</v>
      </c>
      <c r="R3010" s="3" t="str">
        <f t="shared" si="187"/>
        <v>spaces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AVERAGE(E3010:E3011)</f>
        <v>16487</v>
      </c>
      <c r="Q3011" t="str">
        <f t="shared" ref="Q3011:Q3074" si="190">LEFT(N3011,FIND("/",N3011)-1)</f>
        <v>theater</v>
      </c>
      <c r="R3011" s="3" t="str">
        <f t="shared" ref="R3011:R3074" si="191">RIGHT(N3011,LEN(N3011)-FIND("/",N3011))</f>
        <v>spaces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16154.5</v>
      </c>
      <c r="Q3012" t="str">
        <f t="shared" si="190"/>
        <v>theater</v>
      </c>
      <c r="R3012" s="3" t="str">
        <f t="shared" si="191"/>
        <v>spaces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1370.5</v>
      </c>
      <c r="Q3013" t="str">
        <f t="shared" si="190"/>
        <v>theater</v>
      </c>
      <c r="R3013" s="3" t="str">
        <f t="shared" si="191"/>
        <v>spaces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2528</v>
      </c>
      <c r="Q3014" t="str">
        <f t="shared" si="190"/>
        <v>theater</v>
      </c>
      <c r="R3014" s="3" t="str">
        <f t="shared" si="191"/>
        <v>spaces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10190.5</v>
      </c>
      <c r="Q3015" t="str">
        <f t="shared" si="190"/>
        <v>theater</v>
      </c>
      <c r="R3015" s="3" t="str">
        <f t="shared" si="191"/>
        <v>spaces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21986</v>
      </c>
      <c r="Q3016" t="str">
        <f t="shared" si="190"/>
        <v>theater</v>
      </c>
      <c r="R3016" s="3" t="str">
        <f t="shared" si="191"/>
        <v>spaces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15892</v>
      </c>
      <c r="Q3017" t="str">
        <f t="shared" si="190"/>
        <v>theater</v>
      </c>
      <c r="R3017" s="3" t="str">
        <f t="shared" si="191"/>
        <v>spaces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6115</v>
      </c>
      <c r="Q3018" t="str">
        <f t="shared" si="190"/>
        <v>theater</v>
      </c>
      <c r="R3018" s="3" t="str">
        <f t="shared" si="191"/>
        <v>spaces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16003.5</v>
      </c>
      <c r="Q3019" t="str">
        <f t="shared" si="190"/>
        <v>theater</v>
      </c>
      <c r="R3019" s="3" t="str">
        <f t="shared" si="191"/>
        <v>spaces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13757.5</v>
      </c>
      <c r="Q3020" t="str">
        <f t="shared" si="190"/>
        <v>theater</v>
      </c>
      <c r="R3020" s="3" t="str">
        <f t="shared" si="191"/>
        <v>spaces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11207.5</v>
      </c>
      <c r="Q3021" t="str">
        <f t="shared" si="190"/>
        <v>theater</v>
      </c>
      <c r="R3021" s="3" t="str">
        <f t="shared" si="191"/>
        <v>spaces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12612.5</v>
      </c>
      <c r="Q3022" t="str">
        <f t="shared" si="190"/>
        <v>theater</v>
      </c>
      <c r="R3022" s="3" t="str">
        <f t="shared" si="191"/>
        <v>spaces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6130.5</v>
      </c>
      <c r="Q3023" t="str">
        <f t="shared" si="190"/>
        <v>theater</v>
      </c>
      <c r="R3023" s="3" t="str">
        <f t="shared" si="191"/>
        <v>spaces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7654.5</v>
      </c>
      <c r="Q3024" t="str">
        <f t="shared" si="190"/>
        <v>theater</v>
      </c>
      <c r="R3024" s="3" t="str">
        <f t="shared" si="191"/>
        <v>spaces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5404.5</v>
      </c>
      <c r="Q3025" t="str">
        <f t="shared" si="190"/>
        <v>theater</v>
      </c>
      <c r="R3025" s="3" t="str">
        <f t="shared" si="191"/>
        <v>spaces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6521</v>
      </c>
      <c r="Q3026" t="str">
        <f t="shared" si="190"/>
        <v>theater</v>
      </c>
      <c r="R3026" s="3" t="str">
        <f t="shared" si="191"/>
        <v>spaces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9938</v>
      </c>
      <c r="Q3027" t="str">
        <f t="shared" si="190"/>
        <v>theater</v>
      </c>
      <c r="R3027" s="3" t="str">
        <f t="shared" si="191"/>
        <v>spaces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4422.5</v>
      </c>
      <c r="Q3028" t="str">
        <f t="shared" si="190"/>
        <v>theater</v>
      </c>
      <c r="R3028" s="3" t="str">
        <f t="shared" si="191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26933</v>
      </c>
      <c r="Q3029" t="str">
        <f t="shared" si="190"/>
        <v>theater</v>
      </c>
      <c r="R3029" s="3" t="str">
        <f t="shared" si="191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30488.5</v>
      </c>
      <c r="Q3030" t="str">
        <f t="shared" si="190"/>
        <v>theater</v>
      </c>
      <c r="R3030" s="3" t="str">
        <f t="shared" si="191"/>
        <v>spaces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20652</v>
      </c>
      <c r="Q3031" t="str">
        <f t="shared" si="190"/>
        <v>theater</v>
      </c>
      <c r="R3031" s="3" t="str">
        <f t="shared" si="191"/>
        <v>spaces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17385</v>
      </c>
      <c r="Q3032" t="str">
        <f t="shared" si="190"/>
        <v>theater</v>
      </c>
      <c r="R3032" s="3" t="str">
        <f t="shared" si="191"/>
        <v>spaces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1683.5</v>
      </c>
      <c r="Q3033" t="str">
        <f t="shared" si="190"/>
        <v>theater</v>
      </c>
      <c r="R3033" s="3" t="str">
        <f t="shared" si="191"/>
        <v>spaces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1386</v>
      </c>
      <c r="Q3034" t="str">
        <f t="shared" si="190"/>
        <v>theater</v>
      </c>
      <c r="R3034" s="3" t="str">
        <f t="shared" si="191"/>
        <v>spaces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2834</v>
      </c>
      <c r="Q3035" t="str">
        <f t="shared" si="190"/>
        <v>theater</v>
      </c>
      <c r="R3035" s="3" t="str">
        <f t="shared" si="191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58466</v>
      </c>
      <c r="Q3036" t="str">
        <f t="shared" si="190"/>
        <v>theater</v>
      </c>
      <c r="R3036" s="3" t="str">
        <f t="shared" si="191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69866.354999999996</v>
      </c>
      <c r="Q3037" t="str">
        <f t="shared" si="190"/>
        <v>theater</v>
      </c>
      <c r="R3037" s="3" t="str">
        <f t="shared" si="191"/>
        <v>spaces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29439.855</v>
      </c>
      <c r="Q3038" t="str">
        <f t="shared" si="190"/>
        <v>theater</v>
      </c>
      <c r="R3038" s="3" t="str">
        <f t="shared" si="191"/>
        <v>spaces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16374.5</v>
      </c>
      <c r="Q3039" t="str">
        <f t="shared" si="190"/>
        <v>theater</v>
      </c>
      <c r="R3039" s="3" t="str">
        <f t="shared" si="191"/>
        <v>spaces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1035.5</v>
      </c>
      <c r="Q3040" t="str">
        <f t="shared" si="190"/>
        <v>theater</v>
      </c>
      <c r="R3040" s="3" t="str">
        <f t="shared" si="191"/>
        <v>spaces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11373.89</v>
      </c>
      <c r="Q3041" t="str">
        <f t="shared" si="190"/>
        <v>theater</v>
      </c>
      <c r="R3041" s="3" t="str">
        <f t="shared" si="191"/>
        <v>spaces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12483.89</v>
      </c>
      <c r="Q3042" t="str">
        <f t="shared" si="190"/>
        <v>theater</v>
      </c>
      <c r="R3042" s="3" t="str">
        <f t="shared" si="191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6197.5</v>
      </c>
      <c r="Q3043" t="str">
        <f t="shared" si="190"/>
        <v>theater</v>
      </c>
      <c r="R3043" s="3" t="str">
        <f t="shared" si="191"/>
        <v>spaces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5545</v>
      </c>
      <c r="Q3044" t="str">
        <f t="shared" si="190"/>
        <v>theater</v>
      </c>
      <c r="R3044" s="3" t="str">
        <f t="shared" si="191"/>
        <v>spaces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9210.5</v>
      </c>
      <c r="Q3045" t="str">
        <f t="shared" si="190"/>
        <v>theater</v>
      </c>
      <c r="R3045" s="3" t="str">
        <f t="shared" si="191"/>
        <v>spaces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14811</v>
      </c>
      <c r="Q3046" t="str">
        <f t="shared" si="190"/>
        <v>theater</v>
      </c>
      <c r="R3046" s="3" t="str">
        <f t="shared" si="191"/>
        <v>spaces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9214.630000000001</v>
      </c>
      <c r="Q3047" t="str">
        <f t="shared" si="190"/>
        <v>theater</v>
      </c>
      <c r="R3047" s="3" t="str">
        <f t="shared" si="191"/>
        <v>spaces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10192.630000000001</v>
      </c>
      <c r="Q3048" t="str">
        <f t="shared" si="190"/>
        <v>theater</v>
      </c>
      <c r="R3048" s="3" t="str">
        <f t="shared" si="191"/>
        <v>spaces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7911</v>
      </c>
      <c r="Q3049" t="str">
        <f t="shared" si="190"/>
        <v>theater</v>
      </c>
      <c r="R3049" s="3" t="str">
        <f t="shared" si="191"/>
        <v>spaces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4532.5</v>
      </c>
      <c r="Q3050" t="str">
        <f t="shared" si="190"/>
        <v>theater</v>
      </c>
      <c r="R3050" s="3" t="str">
        <f t="shared" si="191"/>
        <v>spaces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6160</v>
      </c>
      <c r="Q3051" t="str">
        <f t="shared" si="190"/>
        <v>theater</v>
      </c>
      <c r="R3051" s="3" t="str">
        <f t="shared" si="191"/>
        <v>spaces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2318</v>
      </c>
      <c r="Q3052" t="str">
        <f t="shared" si="190"/>
        <v>theater</v>
      </c>
      <c r="R3052" s="3" t="str">
        <f t="shared" si="191"/>
        <v>spaces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731.5</v>
      </c>
      <c r="Q3053" t="str">
        <f t="shared" si="190"/>
        <v>theater</v>
      </c>
      <c r="R3053" s="3" t="str">
        <f t="shared" si="191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451</v>
      </c>
      <c r="Q3054" t="str">
        <f t="shared" si="190"/>
        <v>theater</v>
      </c>
      <c r="R3054" s="3" t="str">
        <f t="shared" si="191"/>
        <v>spaces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57.5</v>
      </c>
      <c r="Q3055" t="str">
        <f t="shared" si="190"/>
        <v>theater</v>
      </c>
      <c r="R3055" s="3" t="str">
        <f t="shared" si="191"/>
        <v>spaces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20</v>
      </c>
      <c r="Q3056" t="str">
        <f t="shared" si="190"/>
        <v>theater</v>
      </c>
      <c r="R3056" s="3" t="str">
        <f t="shared" si="191"/>
        <v>spaces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0.5</v>
      </c>
      <c r="Q3057" t="str">
        <f t="shared" si="190"/>
        <v>theater</v>
      </c>
      <c r="R3057" s="3" t="str">
        <f t="shared" si="191"/>
        <v>spaces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0.5</v>
      </c>
      <c r="Q3058" t="str">
        <f t="shared" si="190"/>
        <v>theater</v>
      </c>
      <c r="R3058" s="3" t="str">
        <f t="shared" si="191"/>
        <v>spaces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tr">
        <f t="shared" si="190"/>
        <v>theater</v>
      </c>
      <c r="R3059" s="3" t="str">
        <f t="shared" si="191"/>
        <v>spaces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1.5</v>
      </c>
      <c r="Q3060" t="str">
        <f t="shared" si="190"/>
        <v>theater</v>
      </c>
      <c r="R3060" s="3" t="str">
        <f t="shared" si="191"/>
        <v>spaces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227</v>
      </c>
      <c r="Q3061" t="str">
        <f t="shared" si="190"/>
        <v>theater</v>
      </c>
      <c r="R3061" s="3" t="str">
        <f t="shared" si="191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393</v>
      </c>
      <c r="Q3062" t="str">
        <f t="shared" si="190"/>
        <v>theater</v>
      </c>
      <c r="R3062" s="3" t="str">
        <f t="shared" si="191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167.5</v>
      </c>
      <c r="Q3063" t="str">
        <f t="shared" si="190"/>
        <v>theater</v>
      </c>
      <c r="R3063" s="3" t="str">
        <f t="shared" si="191"/>
        <v>spaces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3342</v>
      </c>
      <c r="Q3064" t="str">
        <f t="shared" si="190"/>
        <v>theater</v>
      </c>
      <c r="R3064" s="3" t="str">
        <f t="shared" si="191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3635.5</v>
      </c>
      <c r="Q3065" t="str">
        <f t="shared" si="190"/>
        <v>theater</v>
      </c>
      <c r="R3065" s="3" t="str">
        <f t="shared" si="191"/>
        <v>spaces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4529</v>
      </c>
      <c r="Q3066" t="str">
        <f t="shared" si="190"/>
        <v>theater</v>
      </c>
      <c r="R3066" s="3" t="str">
        <f t="shared" si="191"/>
        <v>spaces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4240.5</v>
      </c>
      <c r="Q3067" t="str">
        <f t="shared" si="190"/>
        <v>theater</v>
      </c>
      <c r="R3067" s="3" t="str">
        <f t="shared" si="191"/>
        <v>spaces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20980</v>
      </c>
      <c r="Q3068" t="str">
        <f t="shared" si="190"/>
        <v>theater</v>
      </c>
      <c r="R3068" s="3" t="str">
        <f t="shared" si="191"/>
        <v>spaces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21075</v>
      </c>
      <c r="Q3069" t="str">
        <f t="shared" si="190"/>
        <v>theater</v>
      </c>
      <c r="R3069" s="3" t="str">
        <f t="shared" si="191"/>
        <v>spaces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187.5</v>
      </c>
      <c r="Q3070" t="str">
        <f t="shared" si="190"/>
        <v>theater</v>
      </c>
      <c r="R3070" s="3" t="str">
        <f t="shared" si="191"/>
        <v>spaces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158</v>
      </c>
      <c r="Q3071" t="str">
        <f t="shared" si="190"/>
        <v>theater</v>
      </c>
      <c r="R3071" s="3" t="str">
        <f t="shared" si="191"/>
        <v>spaces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237.5</v>
      </c>
      <c r="Q3072" t="str">
        <f t="shared" si="190"/>
        <v>theater</v>
      </c>
      <c r="R3072" s="3" t="str">
        <f t="shared" si="191"/>
        <v>spaces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3753.5</v>
      </c>
      <c r="Q3073" t="str">
        <f t="shared" si="190"/>
        <v>theater</v>
      </c>
      <c r="R3073" s="3" t="str">
        <f t="shared" si="191"/>
        <v>spaces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3587.5</v>
      </c>
      <c r="Q3074" t="str">
        <f t="shared" si="190"/>
        <v>theater</v>
      </c>
      <c r="R3074" s="3" t="str">
        <f t="shared" si="191"/>
        <v>spaces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AVERAGE(E3074:E3075)</f>
        <v>323.5</v>
      </c>
      <c r="Q3075" t="str">
        <f t="shared" ref="Q3075:Q3138" si="194">LEFT(N3075,FIND("/",N3075)-1)</f>
        <v>theater</v>
      </c>
      <c r="R3075" s="3" t="str">
        <f t="shared" ref="R3075:R3138" si="195">RIGHT(N3075,LEN(N3075)-FIND("/",N3075))</f>
        <v>spaces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333.5</v>
      </c>
      <c r="Q3076" t="str">
        <f t="shared" si="194"/>
        <v>theater</v>
      </c>
      <c r="R3076" s="3" t="str">
        <f t="shared" si="195"/>
        <v>spaces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659</v>
      </c>
      <c r="Q3077" t="str">
        <f t="shared" si="194"/>
        <v>theater</v>
      </c>
      <c r="R3077" s="3" t="str">
        <f t="shared" si="195"/>
        <v>spaces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1401</v>
      </c>
      <c r="Q3078" t="str">
        <f t="shared" si="194"/>
        <v>theater</v>
      </c>
      <c r="R3078" s="3" t="str">
        <f t="shared" si="195"/>
        <v>spaces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805.5</v>
      </c>
      <c r="Q3079" t="str">
        <f t="shared" si="194"/>
        <v>theater</v>
      </c>
      <c r="R3079" s="3" t="str">
        <f t="shared" si="195"/>
        <v>spaces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88</v>
      </c>
      <c r="Q3080" t="str">
        <f t="shared" si="194"/>
        <v>theater</v>
      </c>
      <c r="R3080" s="3" t="str">
        <f t="shared" si="195"/>
        <v>spaces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5648.5</v>
      </c>
      <c r="Q3081" t="str">
        <f t="shared" si="194"/>
        <v>theater</v>
      </c>
      <c r="R3081" s="3" t="str">
        <f t="shared" si="195"/>
        <v>spaces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5801</v>
      </c>
      <c r="Q3082" t="str">
        <f t="shared" si="194"/>
        <v>theater</v>
      </c>
      <c r="R3082" s="3" t="str">
        <f t="shared" si="195"/>
        <v>spaces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1239.5</v>
      </c>
      <c r="Q3083" t="str">
        <f t="shared" si="194"/>
        <v>theater</v>
      </c>
      <c r="R3083" s="3" t="str">
        <f t="shared" si="195"/>
        <v>spaces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1051.5</v>
      </c>
      <c r="Q3084" t="str">
        <f t="shared" si="194"/>
        <v>theater</v>
      </c>
      <c r="R3084" s="3" t="str">
        <f t="shared" si="195"/>
        <v>spaces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28</v>
      </c>
      <c r="Q3085" t="str">
        <f t="shared" si="194"/>
        <v>theater</v>
      </c>
      <c r="R3085" s="3" t="str">
        <f t="shared" si="195"/>
        <v>spaces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263</v>
      </c>
      <c r="Q3086" t="str">
        <f t="shared" si="194"/>
        <v>theater</v>
      </c>
      <c r="R3086" s="3" t="str">
        <f t="shared" si="195"/>
        <v>spaces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540</v>
      </c>
      <c r="Q3087" t="str">
        <f t="shared" si="194"/>
        <v>theater</v>
      </c>
      <c r="R3087" s="3" t="str">
        <f t="shared" si="195"/>
        <v>spaces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330</v>
      </c>
      <c r="Q3088" t="str">
        <f t="shared" si="194"/>
        <v>theater</v>
      </c>
      <c r="R3088" s="3" t="str">
        <f t="shared" si="195"/>
        <v>spaces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87.5</v>
      </c>
      <c r="Q3089" t="str">
        <f t="shared" si="194"/>
        <v>theater</v>
      </c>
      <c r="R3089" s="3" t="str">
        <f t="shared" si="195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125.5</v>
      </c>
      <c r="Q3090" t="str">
        <f t="shared" si="194"/>
        <v>theater</v>
      </c>
      <c r="R3090" s="3" t="str">
        <f t="shared" si="195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2990</v>
      </c>
      <c r="Q3091" t="str">
        <f t="shared" si="194"/>
        <v>theater</v>
      </c>
      <c r="R3091" s="3" t="str">
        <f t="shared" si="195"/>
        <v>spaces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8643</v>
      </c>
      <c r="Q3092" t="str">
        <f t="shared" si="194"/>
        <v>theater</v>
      </c>
      <c r="R3092" s="3" t="str">
        <f t="shared" si="195"/>
        <v>spaces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6114</v>
      </c>
      <c r="Q3093" t="str">
        <f t="shared" si="194"/>
        <v>theater</v>
      </c>
      <c r="R3093" s="3" t="str">
        <f t="shared" si="195"/>
        <v>spaces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989.59500000000003</v>
      </c>
      <c r="Q3094" t="str">
        <f t="shared" si="194"/>
        <v>theater</v>
      </c>
      <c r="R3094" s="3" t="str">
        <f t="shared" si="195"/>
        <v>spaces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1046.595</v>
      </c>
      <c r="Q3095" t="str">
        <f t="shared" si="194"/>
        <v>theater</v>
      </c>
      <c r="R3095" s="3" t="str">
        <f t="shared" si="195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467.5</v>
      </c>
      <c r="Q3096" t="str">
        <f t="shared" si="194"/>
        <v>theater</v>
      </c>
      <c r="R3096" s="3" t="str">
        <f t="shared" si="195"/>
        <v>spaces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37.5</v>
      </c>
      <c r="Q3097" t="str">
        <f t="shared" si="194"/>
        <v>theater</v>
      </c>
      <c r="R3097" s="3" t="str">
        <f t="shared" si="195"/>
        <v>spaces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422.5</v>
      </c>
      <c r="Q3098" t="str">
        <f t="shared" si="194"/>
        <v>theater</v>
      </c>
      <c r="R3098" s="3" t="str">
        <f t="shared" si="195"/>
        <v>spaces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1255</v>
      </c>
      <c r="Q3099" t="str">
        <f t="shared" si="194"/>
        <v>theater</v>
      </c>
      <c r="R3099" s="3" t="str">
        <f t="shared" si="195"/>
        <v>spaces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1736.5</v>
      </c>
      <c r="Q3100" t="str">
        <f t="shared" si="194"/>
        <v>theater</v>
      </c>
      <c r="R3100" s="3" t="str">
        <f t="shared" si="195"/>
        <v>spaces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1018</v>
      </c>
      <c r="Q3101" t="str">
        <f t="shared" si="194"/>
        <v>theater</v>
      </c>
      <c r="R3101" s="3" t="str">
        <f t="shared" si="195"/>
        <v>spaces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1052.5</v>
      </c>
      <c r="Q3102" t="str">
        <f t="shared" si="194"/>
        <v>theater</v>
      </c>
      <c r="R3102" s="3" t="str">
        <f t="shared" si="195"/>
        <v>spaces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1063.5</v>
      </c>
      <c r="Q3103" t="str">
        <f t="shared" si="194"/>
        <v>theater</v>
      </c>
      <c r="R3103" s="3" t="str">
        <f t="shared" si="195"/>
        <v>spaces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3279</v>
      </c>
      <c r="Q3104" t="str">
        <f t="shared" si="194"/>
        <v>theater</v>
      </c>
      <c r="R3104" s="3" t="str">
        <f t="shared" si="195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3134.5</v>
      </c>
      <c r="Q3105" t="str">
        <f t="shared" si="194"/>
        <v>theater</v>
      </c>
      <c r="R3105" s="3" t="str">
        <f t="shared" si="195"/>
        <v>spaces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598</v>
      </c>
      <c r="Q3106" t="str">
        <f t="shared" si="194"/>
        <v>theater</v>
      </c>
      <c r="R3106" s="3" t="str">
        <f t="shared" si="195"/>
        <v>spaces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1830.5</v>
      </c>
      <c r="Q3107" t="str">
        <f t="shared" si="194"/>
        <v>theater</v>
      </c>
      <c r="R3107" s="3" t="str">
        <f t="shared" si="195"/>
        <v>spaces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1258.5</v>
      </c>
      <c r="Q3108" t="str">
        <f t="shared" si="194"/>
        <v>theater</v>
      </c>
      <c r="R3108" s="3" t="str">
        <f t="shared" si="195"/>
        <v>spaces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3973</v>
      </c>
      <c r="Q3109" t="str">
        <f t="shared" si="194"/>
        <v>theater</v>
      </c>
      <c r="R3109" s="3" t="str">
        <f t="shared" si="195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3965.5</v>
      </c>
      <c r="Q3110" t="str">
        <f t="shared" si="194"/>
        <v>theater</v>
      </c>
      <c r="R3110" s="3" t="str">
        <f t="shared" si="195"/>
        <v>spaces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3329.5</v>
      </c>
      <c r="Q3111" t="str">
        <f t="shared" si="194"/>
        <v>theater</v>
      </c>
      <c r="R3111" s="3" t="str">
        <f t="shared" si="195"/>
        <v>spaces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3321.5</v>
      </c>
      <c r="Q3112" t="str">
        <f t="shared" si="194"/>
        <v>theater</v>
      </c>
      <c r="R3112" s="3" t="str">
        <f t="shared" si="195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2669</v>
      </c>
      <c r="Q3113" t="str">
        <f t="shared" si="194"/>
        <v>theater</v>
      </c>
      <c r="R3113" s="3" t="str">
        <f t="shared" si="195"/>
        <v>spaces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2924.5</v>
      </c>
      <c r="Q3114" t="str">
        <f t="shared" si="194"/>
        <v>theater</v>
      </c>
      <c r="R3114" s="3" t="str">
        <f t="shared" si="195"/>
        <v>spaces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2578</v>
      </c>
      <c r="Q3115" t="str">
        <f t="shared" si="194"/>
        <v>theater</v>
      </c>
      <c r="R3115" s="3" t="str">
        <f t="shared" si="195"/>
        <v>spaces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2317.5</v>
      </c>
      <c r="Q3116" t="str">
        <f t="shared" si="194"/>
        <v>theater</v>
      </c>
      <c r="R3116" s="3" t="str">
        <f t="shared" si="195"/>
        <v>spaces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150</v>
      </c>
      <c r="Q3117" t="str">
        <f t="shared" si="194"/>
        <v>theater</v>
      </c>
      <c r="R3117" s="3" t="str">
        <f t="shared" si="195"/>
        <v>spaces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365</v>
      </c>
      <c r="Q3118" t="str">
        <f t="shared" si="194"/>
        <v>theater</v>
      </c>
      <c r="R3118" s="3" t="str">
        <f t="shared" si="195"/>
        <v>spaces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215.5</v>
      </c>
      <c r="Q3119" t="str">
        <f t="shared" si="194"/>
        <v>theater</v>
      </c>
      <c r="R3119" s="3" t="str">
        <f t="shared" si="195"/>
        <v>spaces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775.5</v>
      </c>
      <c r="Q3120" t="str">
        <f t="shared" si="194"/>
        <v>theater</v>
      </c>
      <c r="R3120" s="3" t="str">
        <f t="shared" si="195"/>
        <v>spaces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777.5</v>
      </c>
      <c r="Q3121" t="str">
        <f t="shared" si="194"/>
        <v>theater</v>
      </c>
      <c r="R3121" s="3" t="str">
        <f t="shared" si="195"/>
        <v>spaces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66.5</v>
      </c>
      <c r="Q3122" t="str">
        <f t="shared" si="194"/>
        <v>theater</v>
      </c>
      <c r="R3122" s="3" t="str">
        <f t="shared" si="195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69</v>
      </c>
      <c r="Q3123" t="str">
        <f t="shared" si="194"/>
        <v>theater</v>
      </c>
      <c r="R3123" s="3" t="str">
        <f t="shared" si="195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63</v>
      </c>
      <c r="Q3124" t="str">
        <f t="shared" si="194"/>
        <v>theater</v>
      </c>
      <c r="R3124" s="3" t="str">
        <f t="shared" si="195"/>
        <v>spaces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42654</v>
      </c>
      <c r="Q3125" t="str">
        <f t="shared" si="194"/>
        <v>theater</v>
      </c>
      <c r="R3125" s="3" t="str">
        <f t="shared" si="195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42609</v>
      </c>
      <c r="Q3126" t="str">
        <f t="shared" si="194"/>
        <v>theater</v>
      </c>
      <c r="R3126" s="3" t="str">
        <f t="shared" si="195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13</v>
      </c>
      <c r="Q3127" t="str">
        <f t="shared" si="194"/>
        <v>theater</v>
      </c>
      <c r="R3127" s="3" t="str">
        <f t="shared" si="195"/>
        <v>spaces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520</v>
      </c>
      <c r="Q3128" t="str">
        <f t="shared" si="194"/>
        <v>theater</v>
      </c>
      <c r="R3128" s="3" t="str">
        <f t="shared" si="195"/>
        <v>spaces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520</v>
      </c>
      <c r="Q3129" t="str">
        <f t="shared" si="194"/>
        <v>theater</v>
      </c>
      <c r="R3129" s="3" t="str">
        <f t="shared" si="195"/>
        <v>spaces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8145.5</v>
      </c>
      <c r="Q3130" t="str">
        <f t="shared" si="194"/>
        <v>theater</v>
      </c>
      <c r="R3130" s="3" t="str">
        <f t="shared" si="195"/>
        <v>plays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8150.5</v>
      </c>
      <c r="Q3131" t="str">
        <f t="shared" si="194"/>
        <v>theater</v>
      </c>
      <c r="R3131" s="3" t="str">
        <f t="shared" si="195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192.5</v>
      </c>
      <c r="Q3132" t="str">
        <f t="shared" si="194"/>
        <v>theater</v>
      </c>
      <c r="R3132" s="3" t="str">
        <f t="shared" si="195"/>
        <v>plays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510</v>
      </c>
      <c r="Q3133" t="str">
        <f t="shared" si="194"/>
        <v>theater</v>
      </c>
      <c r="R3133" s="3" t="str">
        <f t="shared" si="195"/>
        <v>plays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327.5</v>
      </c>
      <c r="Q3134" t="str">
        <f t="shared" si="194"/>
        <v>theater</v>
      </c>
      <c r="R3134" s="3" t="str">
        <f t="shared" si="195"/>
        <v>plays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275</v>
      </c>
      <c r="Q3135" t="str">
        <f t="shared" si="194"/>
        <v>theater</v>
      </c>
      <c r="R3135" s="3" t="str">
        <f t="shared" si="195"/>
        <v>plays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382.5</v>
      </c>
      <c r="Q3136" t="str">
        <f t="shared" si="194"/>
        <v>theater</v>
      </c>
      <c r="R3136" s="3" t="str">
        <f t="shared" si="195"/>
        <v>plays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193.5</v>
      </c>
      <c r="Q3137" t="str">
        <f t="shared" si="194"/>
        <v>theater</v>
      </c>
      <c r="R3137" s="3" t="str">
        <f t="shared" si="195"/>
        <v>plays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400.5</v>
      </c>
      <c r="Q3138" t="str">
        <f t="shared" si="194"/>
        <v>theater</v>
      </c>
      <c r="R3138" s="3" t="str">
        <f t="shared" si="195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AVERAGE(E3138:E3139)</f>
        <v>344.5</v>
      </c>
      <c r="Q3139" t="str">
        <f t="shared" ref="Q3139:Q3202" si="198">LEFT(N3139,FIND("/",N3139)-1)</f>
        <v>theater</v>
      </c>
      <c r="R3139" s="3" t="str">
        <f t="shared" ref="R3139:R3202" si="199">RIGHT(N3139,LEN(N3139)-FIND("/",N3139))</f>
        <v>plays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25</v>
      </c>
      <c r="Q3140" t="str">
        <f t="shared" si="198"/>
        <v>theater</v>
      </c>
      <c r="R3140" s="3" t="str">
        <f t="shared" si="199"/>
        <v>plays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1350</v>
      </c>
      <c r="Q3141" t="str">
        <f t="shared" si="198"/>
        <v>theater</v>
      </c>
      <c r="R3141" s="3" t="str">
        <f t="shared" si="199"/>
        <v>plays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1398</v>
      </c>
      <c r="Q3142" t="str">
        <f t="shared" si="198"/>
        <v>theater</v>
      </c>
      <c r="R3142" s="3" t="str">
        <f t="shared" si="199"/>
        <v>plays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177</v>
      </c>
      <c r="Q3143" t="str">
        <f t="shared" si="198"/>
        <v>theater</v>
      </c>
      <c r="R3143" s="3" t="str">
        <f t="shared" si="199"/>
        <v>plays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151.5</v>
      </c>
      <c r="Q3144" t="str">
        <f t="shared" si="198"/>
        <v>theater</v>
      </c>
      <c r="R3144" s="3" t="str">
        <f t="shared" si="199"/>
        <v>plays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22.5</v>
      </c>
      <c r="Q3145" t="str">
        <f t="shared" si="198"/>
        <v>theater</v>
      </c>
      <c r="R3145" s="3" t="str">
        <f t="shared" si="199"/>
        <v>plays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3770</v>
      </c>
      <c r="Q3146" t="str">
        <f t="shared" si="198"/>
        <v>theater</v>
      </c>
      <c r="R3146" s="3" t="str">
        <f t="shared" si="199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3770</v>
      </c>
      <c r="Q3147" t="str">
        <f t="shared" si="198"/>
        <v>theater</v>
      </c>
      <c r="R3147" s="3" t="str">
        <f t="shared" si="199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2625</v>
      </c>
      <c r="Q3148" t="str">
        <f t="shared" si="198"/>
        <v>theater</v>
      </c>
      <c r="R3148" s="3" t="str">
        <f t="shared" si="199"/>
        <v>plays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14377.5</v>
      </c>
      <c r="Q3149" t="str">
        <f t="shared" si="198"/>
        <v>theater</v>
      </c>
      <c r="R3149" s="3" t="str">
        <f t="shared" si="199"/>
        <v>plays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12933</v>
      </c>
      <c r="Q3150" t="str">
        <f t="shared" si="198"/>
        <v>theater</v>
      </c>
      <c r="R3150" s="3" t="str">
        <f t="shared" si="199"/>
        <v>plays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1830.5</v>
      </c>
      <c r="Q3151" t="str">
        <f t="shared" si="198"/>
        <v>theater</v>
      </c>
      <c r="R3151" s="3" t="str">
        <f t="shared" si="199"/>
        <v>plays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2417.5</v>
      </c>
      <c r="Q3152" t="str">
        <f t="shared" si="198"/>
        <v>theater</v>
      </c>
      <c r="R3152" s="3" t="str">
        <f t="shared" si="199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3524.5</v>
      </c>
      <c r="Q3153" t="str">
        <f t="shared" si="198"/>
        <v>theater</v>
      </c>
      <c r="R3153" s="3" t="str">
        <f t="shared" si="199"/>
        <v>plays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2922.5</v>
      </c>
      <c r="Q3154" t="str">
        <f t="shared" si="198"/>
        <v>theater</v>
      </c>
      <c r="R3154" s="3" t="str">
        <f t="shared" si="199"/>
        <v>plays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6199.25</v>
      </c>
      <c r="Q3155" t="str">
        <f t="shared" si="198"/>
        <v>theater</v>
      </c>
      <c r="R3155" s="3" t="str">
        <f t="shared" si="199"/>
        <v>plays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8986.25</v>
      </c>
      <c r="Q3156" t="str">
        <f t="shared" si="198"/>
        <v>theater</v>
      </c>
      <c r="R3156" s="3" t="str">
        <f t="shared" si="199"/>
        <v>plays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8665.1149999999998</v>
      </c>
      <c r="Q3157" t="str">
        <f t="shared" si="198"/>
        <v>theater</v>
      </c>
      <c r="R3157" s="3" t="str">
        <f t="shared" si="199"/>
        <v>plays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7512.6149999999998</v>
      </c>
      <c r="Q3158" t="str">
        <f t="shared" si="198"/>
        <v>theater</v>
      </c>
      <c r="R3158" s="3" t="str">
        <f t="shared" si="199"/>
        <v>plays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4820</v>
      </c>
      <c r="Q3159" t="str">
        <f t="shared" si="198"/>
        <v>theater</v>
      </c>
      <c r="R3159" s="3" t="str">
        <f t="shared" si="199"/>
        <v>plays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4870</v>
      </c>
      <c r="Q3160" t="str">
        <f t="shared" si="198"/>
        <v>theater</v>
      </c>
      <c r="R3160" s="3" t="str">
        <f t="shared" si="199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3851.11</v>
      </c>
      <c r="Q3161" t="str">
        <f t="shared" si="198"/>
        <v>theater</v>
      </c>
      <c r="R3161" s="3" t="str">
        <f t="shared" si="199"/>
        <v>plays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3285.61</v>
      </c>
      <c r="Q3162" t="str">
        <f t="shared" si="198"/>
        <v>theater</v>
      </c>
      <c r="R3162" s="3" t="str">
        <f t="shared" si="199"/>
        <v>plays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3335.5</v>
      </c>
      <c r="Q3163" t="str">
        <f t="shared" si="198"/>
        <v>theater</v>
      </c>
      <c r="R3163" s="3" t="str">
        <f t="shared" si="199"/>
        <v>plays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3594</v>
      </c>
      <c r="Q3164" t="str">
        <f t="shared" si="198"/>
        <v>theater</v>
      </c>
      <c r="R3164" s="3" t="str">
        <f t="shared" si="199"/>
        <v>plays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9768</v>
      </c>
      <c r="Q3165" t="str">
        <f t="shared" si="198"/>
        <v>theater</v>
      </c>
      <c r="R3165" s="3" t="str">
        <f t="shared" si="199"/>
        <v>plays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8559.5</v>
      </c>
      <c r="Q3166" t="str">
        <f t="shared" si="198"/>
        <v>theater</v>
      </c>
      <c r="R3166" s="3" t="str">
        <f t="shared" si="199"/>
        <v>plays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1944.5</v>
      </c>
      <c r="Q3167" t="str">
        <f t="shared" si="198"/>
        <v>theater</v>
      </c>
      <c r="R3167" s="3" t="str">
        <f t="shared" si="199"/>
        <v>plays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28649.915000000001</v>
      </c>
      <c r="Q3168" t="str">
        <f t="shared" si="198"/>
        <v>theater</v>
      </c>
      <c r="R3168" s="3" t="str">
        <f t="shared" si="199"/>
        <v>plays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29782.415000000001</v>
      </c>
      <c r="Q3169" t="str">
        <f t="shared" si="198"/>
        <v>theater</v>
      </c>
      <c r="R3169" s="3" t="str">
        <f t="shared" si="199"/>
        <v>plays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3295</v>
      </c>
      <c r="Q3170" t="str">
        <f t="shared" si="198"/>
        <v>theater</v>
      </c>
      <c r="R3170" s="3" t="str">
        <f t="shared" si="199"/>
        <v>plays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5673</v>
      </c>
      <c r="Q3171" t="str">
        <f t="shared" si="198"/>
        <v>theater</v>
      </c>
      <c r="R3171" s="3" t="str">
        <f t="shared" si="199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5243</v>
      </c>
      <c r="Q3172" t="str">
        <f t="shared" si="198"/>
        <v>theater</v>
      </c>
      <c r="R3172" s="3" t="str">
        <f t="shared" si="199"/>
        <v>plays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4931</v>
      </c>
      <c r="Q3173" t="str">
        <f t="shared" si="198"/>
        <v>theater</v>
      </c>
      <c r="R3173" s="3" t="str">
        <f t="shared" si="199"/>
        <v>plays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4958.5</v>
      </c>
      <c r="Q3174" t="str">
        <f t="shared" si="198"/>
        <v>theater</v>
      </c>
      <c r="R3174" s="3" t="str">
        <f t="shared" si="199"/>
        <v>plays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6300</v>
      </c>
      <c r="Q3175" t="str">
        <f t="shared" si="198"/>
        <v>theater</v>
      </c>
      <c r="R3175" s="3" t="str">
        <f t="shared" si="199"/>
        <v>plays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6667</v>
      </c>
      <c r="Q3176" t="str">
        <f t="shared" si="198"/>
        <v>theater</v>
      </c>
      <c r="R3176" s="3" t="str">
        <f t="shared" si="199"/>
        <v>plays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4256</v>
      </c>
      <c r="Q3177" t="str">
        <f t="shared" si="198"/>
        <v>theater</v>
      </c>
      <c r="R3177" s="3" t="str">
        <f t="shared" si="199"/>
        <v>plays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3830</v>
      </c>
      <c r="Q3178" t="str">
        <f t="shared" si="198"/>
        <v>theater</v>
      </c>
      <c r="R3178" s="3" t="str">
        <f t="shared" si="199"/>
        <v>plays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2558.5</v>
      </c>
      <c r="Q3179" t="str">
        <f t="shared" si="198"/>
        <v>theater</v>
      </c>
      <c r="R3179" s="3" t="str">
        <f t="shared" si="199"/>
        <v>plays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2755.5</v>
      </c>
      <c r="Q3180" t="str">
        <f t="shared" si="198"/>
        <v>theater</v>
      </c>
      <c r="R3180" s="3" t="str">
        <f t="shared" si="199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3685.41</v>
      </c>
      <c r="Q3181" t="str">
        <f t="shared" si="198"/>
        <v>theater</v>
      </c>
      <c r="R3181" s="3" t="str">
        <f t="shared" si="199"/>
        <v>plays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3115.91</v>
      </c>
      <c r="Q3182" t="str">
        <f t="shared" si="198"/>
        <v>theater</v>
      </c>
      <c r="R3182" s="3" t="str">
        <f t="shared" si="199"/>
        <v>plays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991</v>
      </c>
      <c r="Q3183" t="str">
        <f t="shared" si="198"/>
        <v>theater</v>
      </c>
      <c r="R3183" s="3" t="str">
        <f t="shared" si="199"/>
        <v>plays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3803.5</v>
      </c>
      <c r="Q3184" t="str">
        <f t="shared" si="198"/>
        <v>theater</v>
      </c>
      <c r="R3184" s="3" t="str">
        <f t="shared" si="199"/>
        <v>plays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4893.5</v>
      </c>
      <c r="Q3185" t="str">
        <f t="shared" si="198"/>
        <v>theater</v>
      </c>
      <c r="R3185" s="3" t="str">
        <f t="shared" si="199"/>
        <v>plays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3667.5</v>
      </c>
      <c r="Q3186" t="str">
        <f t="shared" si="198"/>
        <v>theater</v>
      </c>
      <c r="R3186" s="3" t="str">
        <f t="shared" si="199"/>
        <v>plays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2805</v>
      </c>
      <c r="Q3187" t="str">
        <f t="shared" si="198"/>
        <v>theater</v>
      </c>
      <c r="R3187" s="3" t="str">
        <f t="shared" si="199"/>
        <v>plays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2135</v>
      </c>
      <c r="Q3188" t="str">
        <f t="shared" si="198"/>
        <v>theater</v>
      </c>
      <c r="R3188" s="3" t="str">
        <f t="shared" si="199"/>
        <v>plays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10357</v>
      </c>
      <c r="Q3189" t="str">
        <f t="shared" si="198"/>
        <v>theater</v>
      </c>
      <c r="R3189" s="3" t="str">
        <f t="shared" si="199"/>
        <v>plays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8787</v>
      </c>
      <c r="Q3190" t="str">
        <f t="shared" si="198"/>
        <v>theater</v>
      </c>
      <c r="R3190" s="3" t="str">
        <f t="shared" si="199"/>
        <v>musical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3455</v>
      </c>
      <c r="Q3191" t="str">
        <f t="shared" si="198"/>
        <v>theater</v>
      </c>
      <c r="R3191" s="3" t="str">
        <f t="shared" si="199"/>
        <v>musical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3390</v>
      </c>
      <c r="Q3192" t="str">
        <f t="shared" si="198"/>
        <v>theater</v>
      </c>
      <c r="R3192" s="3" t="str">
        <f t="shared" si="199"/>
        <v>musical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75.5</v>
      </c>
      <c r="Q3193" t="str">
        <f t="shared" si="198"/>
        <v>theater</v>
      </c>
      <c r="R3193" s="3" t="str">
        <f t="shared" si="199"/>
        <v>musical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126.5</v>
      </c>
      <c r="Q3194" t="str">
        <f t="shared" si="198"/>
        <v>theater</v>
      </c>
      <c r="R3194" s="3" t="str">
        <f t="shared" si="199"/>
        <v>musical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344.5</v>
      </c>
      <c r="Q3195" t="str">
        <f t="shared" si="198"/>
        <v>theater</v>
      </c>
      <c r="R3195" s="3" t="str">
        <f t="shared" si="199"/>
        <v>musical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293.5</v>
      </c>
      <c r="Q3196" t="str">
        <f t="shared" si="198"/>
        <v>theater</v>
      </c>
      <c r="R3196" s="3" t="str">
        <f t="shared" si="199"/>
        <v>musical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1035</v>
      </c>
      <c r="Q3197" t="str">
        <f t="shared" si="198"/>
        <v>theater</v>
      </c>
      <c r="R3197" s="3" t="str">
        <f t="shared" si="199"/>
        <v>musical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1935</v>
      </c>
      <c r="Q3198" t="str">
        <f t="shared" si="198"/>
        <v>theater</v>
      </c>
      <c r="R3198" s="3" t="str">
        <f t="shared" si="199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1472.5</v>
      </c>
      <c r="Q3199" t="str">
        <f t="shared" si="198"/>
        <v>theater</v>
      </c>
      <c r="R3199" s="3" t="str">
        <f t="shared" si="199"/>
        <v>musical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627.5</v>
      </c>
      <c r="Q3200" t="str">
        <f t="shared" si="198"/>
        <v>theater</v>
      </c>
      <c r="R3200" s="3" t="str">
        <f t="shared" si="199"/>
        <v>musical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1359</v>
      </c>
      <c r="Q3201" t="str">
        <f t="shared" si="198"/>
        <v>theater</v>
      </c>
      <c r="R3201" s="3" t="str">
        <f t="shared" si="199"/>
        <v>musical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1304.5</v>
      </c>
      <c r="Q3202" t="str">
        <f t="shared" si="198"/>
        <v>theater</v>
      </c>
      <c r="R3202" s="3" t="str">
        <f t="shared" si="199"/>
        <v>musical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AVERAGE(E3202:E3203)</f>
        <v>13</v>
      </c>
      <c r="Q3203" t="str">
        <f t="shared" ref="Q3203:Q3266" si="202">LEFT(N3203,FIND("/",N3203)-1)</f>
        <v>theater</v>
      </c>
      <c r="R3203" s="3" t="str">
        <f t="shared" ref="R3203:R3266" si="203">RIGHT(N3203,LEN(N3203)-FIND("/",N3203))</f>
        <v>musical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1375.5</v>
      </c>
      <c r="Q3204" t="str">
        <f t="shared" si="202"/>
        <v>theater</v>
      </c>
      <c r="R3204" s="3" t="str">
        <f t="shared" si="203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1488</v>
      </c>
      <c r="Q3205" t="str">
        <f t="shared" si="202"/>
        <v>theater</v>
      </c>
      <c r="R3205" s="3" t="str">
        <f t="shared" si="203"/>
        <v>musical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125</v>
      </c>
      <c r="Q3206" t="str">
        <f t="shared" si="202"/>
        <v>theater</v>
      </c>
      <c r="R3206" s="3" t="str">
        <f t="shared" si="203"/>
        <v>musical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136.5</v>
      </c>
      <c r="Q3207" t="str">
        <f t="shared" si="202"/>
        <v>theater</v>
      </c>
      <c r="R3207" s="3" t="str">
        <f t="shared" si="203"/>
        <v>musical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136.5</v>
      </c>
      <c r="Q3208" t="str">
        <f t="shared" si="202"/>
        <v>theater</v>
      </c>
      <c r="R3208" s="3" t="str">
        <f t="shared" si="203"/>
        <v>musical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1275</v>
      </c>
      <c r="Q3209" t="str">
        <f t="shared" si="202"/>
        <v>theater</v>
      </c>
      <c r="R3209" s="3" t="str">
        <f t="shared" si="203"/>
        <v>musical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3862.5</v>
      </c>
      <c r="Q3210" t="str">
        <f t="shared" si="202"/>
        <v>theater</v>
      </c>
      <c r="R3210" s="3" t="str">
        <f t="shared" si="203"/>
        <v>plays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8255.35</v>
      </c>
      <c r="Q3211" t="str">
        <f t="shared" si="202"/>
        <v>theater</v>
      </c>
      <c r="R3211" s="3" t="str">
        <f t="shared" si="203"/>
        <v>plays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7554.35</v>
      </c>
      <c r="Q3212" t="str">
        <f t="shared" si="202"/>
        <v>theater</v>
      </c>
      <c r="R3212" s="3" t="str">
        <f t="shared" si="203"/>
        <v>plays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15657</v>
      </c>
      <c r="Q3213" t="str">
        <f t="shared" si="202"/>
        <v>theater</v>
      </c>
      <c r="R3213" s="3" t="str">
        <f t="shared" si="203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16295.5</v>
      </c>
      <c r="Q3214" t="str">
        <f t="shared" si="202"/>
        <v>theater</v>
      </c>
      <c r="R3214" s="3" t="str">
        <f t="shared" si="203"/>
        <v>plays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5528.5</v>
      </c>
      <c r="Q3215" t="str">
        <f t="shared" si="202"/>
        <v>theater</v>
      </c>
      <c r="R3215" s="3" t="str">
        <f t="shared" si="203"/>
        <v>plays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9131.5</v>
      </c>
      <c r="Q3216" t="str">
        <f t="shared" si="202"/>
        <v>theater</v>
      </c>
      <c r="R3216" s="3" t="str">
        <f t="shared" si="203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23689.5</v>
      </c>
      <c r="Q3217" t="str">
        <f t="shared" si="202"/>
        <v>theater</v>
      </c>
      <c r="R3217" s="3" t="str">
        <f t="shared" si="203"/>
        <v>plays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18562</v>
      </c>
      <c r="Q3218" t="str">
        <f t="shared" si="202"/>
        <v>theater</v>
      </c>
      <c r="R3218" s="3" t="str">
        <f t="shared" si="203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3611</v>
      </c>
      <c r="Q3219" t="str">
        <f t="shared" si="202"/>
        <v>theater</v>
      </c>
      <c r="R3219" s="3" t="str">
        <f t="shared" si="203"/>
        <v>plays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8736.5</v>
      </c>
      <c r="Q3220" t="str">
        <f t="shared" si="202"/>
        <v>theater</v>
      </c>
      <c r="R3220" s="3" t="str">
        <f t="shared" si="203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16137</v>
      </c>
      <c r="Q3221" t="str">
        <f t="shared" si="202"/>
        <v>theater</v>
      </c>
      <c r="R3221" s="3" t="str">
        <f t="shared" si="203"/>
        <v>plays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17574</v>
      </c>
      <c r="Q3222" t="str">
        <f t="shared" si="202"/>
        <v>theater</v>
      </c>
      <c r="R3222" s="3" t="str">
        <f t="shared" si="203"/>
        <v>plays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9631.5</v>
      </c>
      <c r="Q3223" t="str">
        <f t="shared" si="202"/>
        <v>theater</v>
      </c>
      <c r="R3223" s="3" t="str">
        <f t="shared" si="203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3628.5</v>
      </c>
      <c r="Q3224" t="str">
        <f t="shared" si="202"/>
        <v>theater</v>
      </c>
      <c r="R3224" s="3" t="str">
        <f t="shared" si="203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3257.5</v>
      </c>
      <c r="Q3225" t="str">
        <f t="shared" si="202"/>
        <v>theater</v>
      </c>
      <c r="R3225" s="3" t="str">
        <f t="shared" si="203"/>
        <v>plays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17002.5</v>
      </c>
      <c r="Q3226" t="str">
        <f t="shared" si="202"/>
        <v>theater</v>
      </c>
      <c r="R3226" s="3" t="str">
        <f t="shared" si="203"/>
        <v>plays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16328.5</v>
      </c>
      <c r="Q3227" t="str">
        <f t="shared" si="202"/>
        <v>theater</v>
      </c>
      <c r="R3227" s="3" t="str">
        <f t="shared" si="203"/>
        <v>plays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1648.5</v>
      </c>
      <c r="Q3228" t="str">
        <f t="shared" si="202"/>
        <v>theater</v>
      </c>
      <c r="R3228" s="3" t="str">
        <f t="shared" si="203"/>
        <v>plays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1375</v>
      </c>
      <c r="Q3229" t="str">
        <f t="shared" si="202"/>
        <v>theater</v>
      </c>
      <c r="R3229" s="3" t="str">
        <f t="shared" si="203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4332</v>
      </c>
      <c r="Q3230" t="str">
        <f t="shared" si="202"/>
        <v>theater</v>
      </c>
      <c r="R3230" s="3" t="str">
        <f t="shared" si="203"/>
        <v>plays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14368.5</v>
      </c>
      <c r="Q3231" t="str">
        <f t="shared" si="202"/>
        <v>theater</v>
      </c>
      <c r="R3231" s="3" t="str">
        <f t="shared" si="203"/>
        <v>plays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12215</v>
      </c>
      <c r="Q3232" t="str">
        <f t="shared" si="202"/>
        <v>theater</v>
      </c>
      <c r="R3232" s="3" t="str">
        <f t="shared" si="203"/>
        <v>plays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2233.5</v>
      </c>
      <c r="Q3233" t="str">
        <f t="shared" si="202"/>
        <v>theater</v>
      </c>
      <c r="R3233" s="3" t="str">
        <f t="shared" si="203"/>
        <v>plays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1461</v>
      </c>
      <c r="Q3234" t="str">
        <f t="shared" si="202"/>
        <v>theater</v>
      </c>
      <c r="R3234" s="3" t="str">
        <f t="shared" si="203"/>
        <v>plays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3626</v>
      </c>
      <c r="Q3235" t="str">
        <f t="shared" si="202"/>
        <v>theater</v>
      </c>
      <c r="R3235" s="3" t="str">
        <f t="shared" si="203"/>
        <v>plays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4977.8549999999996</v>
      </c>
      <c r="Q3236" t="str">
        <f t="shared" si="202"/>
        <v>theater</v>
      </c>
      <c r="R3236" s="3" t="str">
        <f t="shared" si="203"/>
        <v>plays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9748.3549999999996</v>
      </c>
      <c r="Q3237" t="str">
        <f t="shared" si="202"/>
        <v>theater</v>
      </c>
      <c r="R3237" s="3" t="str">
        <f t="shared" si="203"/>
        <v>plays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17800.5</v>
      </c>
      <c r="Q3238" t="str">
        <f t="shared" si="202"/>
        <v>theater</v>
      </c>
      <c r="R3238" s="3" t="str">
        <f t="shared" si="203"/>
        <v>plays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27697.82</v>
      </c>
      <c r="Q3239" t="str">
        <f t="shared" si="202"/>
        <v>theater</v>
      </c>
      <c r="R3239" s="3" t="str">
        <f t="shared" si="203"/>
        <v>plays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19210.32</v>
      </c>
      <c r="Q3240" t="str">
        <f t="shared" si="202"/>
        <v>theater</v>
      </c>
      <c r="R3240" s="3" t="str">
        <f t="shared" si="203"/>
        <v>plays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4676.99</v>
      </c>
      <c r="Q3241" t="str">
        <f t="shared" si="202"/>
        <v>theater</v>
      </c>
      <c r="R3241" s="3" t="str">
        <f t="shared" si="203"/>
        <v>plays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4612.99</v>
      </c>
      <c r="Q3242" t="str">
        <f t="shared" si="202"/>
        <v>theater</v>
      </c>
      <c r="R3242" s="3" t="str">
        <f t="shared" si="203"/>
        <v>plays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6409</v>
      </c>
      <c r="Q3243" t="str">
        <f t="shared" si="202"/>
        <v>theater</v>
      </c>
      <c r="R3243" s="3" t="str">
        <f t="shared" si="203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11265.71</v>
      </c>
      <c r="Q3244" t="str">
        <f t="shared" si="202"/>
        <v>theater</v>
      </c>
      <c r="R3244" s="3" t="str">
        <f t="shared" si="203"/>
        <v>plays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10478.709999999999</v>
      </c>
      <c r="Q3245" t="str">
        <f t="shared" si="202"/>
        <v>theater</v>
      </c>
      <c r="R3245" s="3" t="str">
        <f t="shared" si="203"/>
        <v>plays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4937</v>
      </c>
      <c r="Q3246" t="str">
        <f t="shared" si="202"/>
        <v>theater</v>
      </c>
      <c r="R3246" s="3" t="str">
        <f t="shared" si="203"/>
        <v>plays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11775.5</v>
      </c>
      <c r="Q3247" t="str">
        <f t="shared" si="202"/>
        <v>theater</v>
      </c>
      <c r="R3247" s="3" t="str">
        <f t="shared" si="203"/>
        <v>plays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16513</v>
      </c>
      <c r="Q3248" t="str">
        <f t="shared" si="202"/>
        <v>theater</v>
      </c>
      <c r="R3248" s="3" t="str">
        <f t="shared" si="203"/>
        <v>plays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6884.25</v>
      </c>
      <c r="Q3249" t="str">
        <f t="shared" si="202"/>
        <v>theater</v>
      </c>
      <c r="R3249" s="3" t="str">
        <f t="shared" si="203"/>
        <v>plays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7370.75</v>
      </c>
      <c r="Q3250" t="str">
        <f t="shared" si="202"/>
        <v>theater</v>
      </c>
      <c r="R3250" s="3" t="str">
        <f t="shared" si="203"/>
        <v>plays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8933</v>
      </c>
      <c r="Q3251" t="str">
        <f t="shared" si="202"/>
        <v>theater</v>
      </c>
      <c r="R3251" s="3" t="str">
        <f t="shared" si="203"/>
        <v>plays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15579.5</v>
      </c>
      <c r="Q3252" t="str">
        <f t="shared" si="202"/>
        <v>theater</v>
      </c>
      <c r="R3252" s="3" t="str">
        <f t="shared" si="203"/>
        <v>plays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13524.5</v>
      </c>
      <c r="Q3253" t="str">
        <f t="shared" si="202"/>
        <v>theater</v>
      </c>
      <c r="R3253" s="3" t="str">
        <f t="shared" si="203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2268.5</v>
      </c>
      <c r="Q3254" t="str">
        <f t="shared" si="202"/>
        <v>theater</v>
      </c>
      <c r="R3254" s="3" t="str">
        <f t="shared" si="203"/>
        <v>plays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11620.5</v>
      </c>
      <c r="Q3255" t="str">
        <f t="shared" si="202"/>
        <v>theater</v>
      </c>
      <c r="R3255" s="3" t="str">
        <f t="shared" si="203"/>
        <v>plays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16764.25</v>
      </c>
      <c r="Q3256" t="str">
        <f t="shared" si="202"/>
        <v>theater</v>
      </c>
      <c r="R3256" s="3" t="str">
        <f t="shared" si="203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6844.25</v>
      </c>
      <c r="Q3257" t="str">
        <f t="shared" si="202"/>
        <v>theater</v>
      </c>
      <c r="R3257" s="3" t="str">
        <f t="shared" si="203"/>
        <v>plays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6665.5</v>
      </c>
      <c r="Q3258" t="str">
        <f t="shared" si="202"/>
        <v>theater</v>
      </c>
      <c r="R3258" s="3" t="str">
        <f t="shared" si="203"/>
        <v>plays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7465.9949999999999</v>
      </c>
      <c r="Q3259" t="str">
        <f t="shared" si="202"/>
        <v>theater</v>
      </c>
      <c r="R3259" s="3" t="str">
        <f t="shared" si="203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4745.4949999999999</v>
      </c>
      <c r="Q3260" t="str">
        <f t="shared" si="202"/>
        <v>theater</v>
      </c>
      <c r="R3260" s="3" t="str">
        <f t="shared" si="203"/>
        <v>plays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15891.8</v>
      </c>
      <c r="Q3261" t="str">
        <f t="shared" si="202"/>
        <v>theater</v>
      </c>
      <c r="R3261" s="3" t="str">
        <f t="shared" si="203"/>
        <v>plays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14940.3</v>
      </c>
      <c r="Q3262" t="str">
        <f t="shared" si="202"/>
        <v>theater</v>
      </c>
      <c r="R3262" s="3" t="str">
        <f t="shared" si="203"/>
        <v>plays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4388.5</v>
      </c>
      <c r="Q3263" t="str">
        <f t="shared" si="202"/>
        <v>theater</v>
      </c>
      <c r="R3263" s="3" t="str">
        <f t="shared" si="203"/>
        <v>plays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7943</v>
      </c>
      <c r="Q3264" t="str">
        <f t="shared" si="202"/>
        <v>theater</v>
      </c>
      <c r="R3264" s="3" t="str">
        <f t="shared" si="203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7687.58</v>
      </c>
      <c r="Q3265" t="str">
        <f t="shared" si="202"/>
        <v>theater</v>
      </c>
      <c r="R3265" s="3" t="str">
        <f t="shared" si="203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2689.58</v>
      </c>
      <c r="Q3266" t="str">
        <f t="shared" si="202"/>
        <v>theater</v>
      </c>
      <c r="R3266" s="3" t="str">
        <f t="shared" si="203"/>
        <v>plays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AVERAGE(E3266:E3267)</f>
        <v>3501.5</v>
      </c>
      <c r="Q3267" t="str">
        <f t="shared" ref="Q3267:Q3330" si="206">LEFT(N3267,FIND("/",N3267)-1)</f>
        <v>theater</v>
      </c>
      <c r="R3267" s="3" t="str">
        <f t="shared" ref="R3267:R3330" si="207">RIGHT(N3267,LEN(N3267)-FIND("/",N3267))</f>
        <v>plays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6152.5</v>
      </c>
      <c r="Q3268" t="str">
        <f t="shared" si="206"/>
        <v>theater</v>
      </c>
      <c r="R3268" s="3" t="str">
        <f t="shared" si="207"/>
        <v>plays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11596</v>
      </c>
      <c r="Q3269" t="str">
        <f t="shared" si="206"/>
        <v>theater</v>
      </c>
      <c r="R3269" s="3" t="str">
        <f t="shared" si="207"/>
        <v>plays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8937.5</v>
      </c>
      <c r="Q3270" t="str">
        <f t="shared" si="206"/>
        <v>theater</v>
      </c>
      <c r="R3270" s="3" t="str">
        <f t="shared" si="207"/>
        <v>plays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5340</v>
      </c>
      <c r="Q3271" t="str">
        <f t="shared" si="206"/>
        <v>theater</v>
      </c>
      <c r="R3271" s="3" t="str">
        <f t="shared" si="207"/>
        <v>plays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4975</v>
      </c>
      <c r="Q3272" t="str">
        <f t="shared" si="206"/>
        <v>theater</v>
      </c>
      <c r="R3272" s="3" t="str">
        <f t="shared" si="207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1890</v>
      </c>
      <c r="Q3273" t="str">
        <f t="shared" si="206"/>
        <v>theater</v>
      </c>
      <c r="R3273" s="3" t="str">
        <f t="shared" si="207"/>
        <v>plays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8696.5</v>
      </c>
      <c r="Q3274" t="str">
        <f t="shared" si="206"/>
        <v>theater</v>
      </c>
      <c r="R3274" s="3" t="str">
        <f t="shared" si="207"/>
        <v>plays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9869.5</v>
      </c>
      <c r="Q3275" t="str">
        <f t="shared" si="206"/>
        <v>theater</v>
      </c>
      <c r="R3275" s="3" t="str">
        <f t="shared" si="207"/>
        <v>plays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10000.5</v>
      </c>
      <c r="Q3276" t="str">
        <f t="shared" si="206"/>
        <v>theater</v>
      </c>
      <c r="R3276" s="3" t="str">
        <f t="shared" si="207"/>
        <v>plays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8755</v>
      </c>
      <c r="Q3277" t="str">
        <f t="shared" si="206"/>
        <v>theater</v>
      </c>
      <c r="R3277" s="3" t="str">
        <f t="shared" si="207"/>
        <v>plays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3531.5</v>
      </c>
      <c r="Q3278" t="str">
        <f t="shared" si="206"/>
        <v>theater</v>
      </c>
      <c r="R3278" s="3" t="str">
        <f t="shared" si="207"/>
        <v>plays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5344</v>
      </c>
      <c r="Q3279" t="str">
        <f t="shared" si="206"/>
        <v>theater</v>
      </c>
      <c r="R3279" s="3" t="str">
        <f t="shared" si="207"/>
        <v>plays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4007.5</v>
      </c>
      <c r="Q3280" t="str">
        <f t="shared" si="206"/>
        <v>theater</v>
      </c>
      <c r="R3280" s="3" t="str">
        <f t="shared" si="207"/>
        <v>plays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4606.5</v>
      </c>
      <c r="Q3281" t="str">
        <f t="shared" si="206"/>
        <v>theater</v>
      </c>
      <c r="R3281" s="3" t="str">
        <f t="shared" si="207"/>
        <v>plays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4344</v>
      </c>
      <c r="Q3282" t="str">
        <f t="shared" si="206"/>
        <v>theater</v>
      </c>
      <c r="R3282" s="3" t="str">
        <f t="shared" si="207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4070</v>
      </c>
      <c r="Q3283" t="str">
        <f t="shared" si="206"/>
        <v>theater</v>
      </c>
      <c r="R3283" s="3" t="str">
        <f t="shared" si="207"/>
        <v>plays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18950.25</v>
      </c>
      <c r="Q3284" t="str">
        <f t="shared" si="206"/>
        <v>theater</v>
      </c>
      <c r="R3284" s="3" t="str">
        <f t="shared" si="207"/>
        <v>plays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16329.25</v>
      </c>
      <c r="Q3285" t="str">
        <f t="shared" si="206"/>
        <v>theater</v>
      </c>
      <c r="R3285" s="3" t="str">
        <f t="shared" si="207"/>
        <v>plays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1943</v>
      </c>
      <c r="Q3286" t="str">
        <f t="shared" si="206"/>
        <v>theater</v>
      </c>
      <c r="R3286" s="3" t="str">
        <f t="shared" si="207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4326</v>
      </c>
      <c r="Q3287" t="str">
        <f t="shared" si="206"/>
        <v>theater</v>
      </c>
      <c r="R3287" s="3" t="str">
        <f t="shared" si="207"/>
        <v>plays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10434.5</v>
      </c>
      <c r="Q3288" t="str">
        <f t="shared" si="206"/>
        <v>theater</v>
      </c>
      <c r="R3288" s="3" t="str">
        <f t="shared" si="207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8882.5</v>
      </c>
      <c r="Q3289" t="str">
        <f t="shared" si="206"/>
        <v>theater</v>
      </c>
      <c r="R3289" s="3" t="str">
        <f t="shared" si="207"/>
        <v>plays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6263.2449999999999</v>
      </c>
      <c r="Q3290" t="str">
        <f t="shared" si="206"/>
        <v>theater</v>
      </c>
      <c r="R3290" s="3" t="str">
        <f t="shared" si="207"/>
        <v>plays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5345.85</v>
      </c>
      <c r="Q3291" t="str">
        <f t="shared" si="206"/>
        <v>theater</v>
      </c>
      <c r="R3291" s="3" t="str">
        <f t="shared" si="207"/>
        <v>plays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1544.605</v>
      </c>
      <c r="Q3292" t="str">
        <f t="shared" si="206"/>
        <v>theater</v>
      </c>
      <c r="R3292" s="3" t="str">
        <f t="shared" si="207"/>
        <v>plays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1497</v>
      </c>
      <c r="Q3293" t="str">
        <f t="shared" si="206"/>
        <v>theater</v>
      </c>
      <c r="R3293" s="3" t="str">
        <f t="shared" si="207"/>
        <v>plays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429.5</v>
      </c>
      <c r="Q3294" t="str">
        <f t="shared" si="206"/>
        <v>theater</v>
      </c>
      <c r="R3294" s="3" t="str">
        <f t="shared" si="207"/>
        <v>plays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3979.5</v>
      </c>
      <c r="Q3295" t="str">
        <f t="shared" si="206"/>
        <v>theater</v>
      </c>
      <c r="R3295" s="3" t="str">
        <f t="shared" si="207"/>
        <v>plays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4190</v>
      </c>
      <c r="Q3296" t="str">
        <f t="shared" si="206"/>
        <v>theater</v>
      </c>
      <c r="R3296" s="3" t="str">
        <f t="shared" si="207"/>
        <v>plays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715.005</v>
      </c>
      <c r="Q3297" t="str">
        <f t="shared" si="206"/>
        <v>theater</v>
      </c>
      <c r="R3297" s="3" t="str">
        <f t="shared" si="207"/>
        <v>plays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1440.5050000000001</v>
      </c>
      <c r="Q3298" t="str">
        <f t="shared" si="206"/>
        <v>theater</v>
      </c>
      <c r="R3298" s="3" t="str">
        <f t="shared" si="207"/>
        <v>plays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3832.5</v>
      </c>
      <c r="Q3299" t="str">
        <f t="shared" si="206"/>
        <v>theater</v>
      </c>
      <c r="R3299" s="3" t="str">
        <f t="shared" si="207"/>
        <v>plays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7838.5</v>
      </c>
      <c r="Q3300" t="str">
        <f t="shared" si="206"/>
        <v>theater</v>
      </c>
      <c r="R3300" s="3" t="str">
        <f t="shared" si="207"/>
        <v>plays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6829.5</v>
      </c>
      <c r="Q3301" t="str">
        <f t="shared" si="206"/>
        <v>theater</v>
      </c>
      <c r="R3301" s="3" t="str">
        <f t="shared" si="207"/>
        <v>plays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3785.5</v>
      </c>
      <c r="Q3302" t="str">
        <f t="shared" si="206"/>
        <v>theater</v>
      </c>
      <c r="R3302" s="3" t="str">
        <f t="shared" si="207"/>
        <v>plays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4044.5</v>
      </c>
      <c r="Q3303" t="str">
        <f t="shared" si="206"/>
        <v>theater</v>
      </c>
      <c r="R3303" s="3" t="str">
        <f t="shared" si="207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6344.5</v>
      </c>
      <c r="Q3304" t="str">
        <f t="shared" si="206"/>
        <v>theater</v>
      </c>
      <c r="R3304" s="3" t="str">
        <f t="shared" si="207"/>
        <v>plays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5385.5</v>
      </c>
      <c r="Q3305" t="str">
        <f t="shared" si="206"/>
        <v>theater</v>
      </c>
      <c r="R3305" s="3" t="str">
        <f t="shared" si="207"/>
        <v>plays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8881.75</v>
      </c>
      <c r="Q3306" t="str">
        <f t="shared" si="206"/>
        <v>theater</v>
      </c>
      <c r="R3306" s="3" t="str">
        <f t="shared" si="207"/>
        <v>plays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9879.25</v>
      </c>
      <c r="Q3307" t="str">
        <f t="shared" si="206"/>
        <v>theater</v>
      </c>
      <c r="R3307" s="3" t="str">
        <f t="shared" si="207"/>
        <v>plays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3355.5</v>
      </c>
      <c r="Q3308" t="str">
        <f t="shared" si="206"/>
        <v>theater</v>
      </c>
      <c r="R3308" s="3" t="str">
        <f t="shared" si="207"/>
        <v>plays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1848.4</v>
      </c>
      <c r="Q3309" t="str">
        <f t="shared" si="206"/>
        <v>theater</v>
      </c>
      <c r="R3309" s="3" t="str">
        <f t="shared" si="207"/>
        <v>plays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2673.4</v>
      </c>
      <c r="Q3310" t="str">
        <f t="shared" si="206"/>
        <v>theater</v>
      </c>
      <c r="R3310" s="3" t="str">
        <f t="shared" si="207"/>
        <v>plays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2419</v>
      </c>
      <c r="Q3311" t="str">
        <f t="shared" si="206"/>
        <v>theater</v>
      </c>
      <c r="R3311" s="3" t="str">
        <f t="shared" si="207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3531.5</v>
      </c>
      <c r="Q3312" t="str">
        <f t="shared" si="206"/>
        <v>theater</v>
      </c>
      <c r="R3312" s="3" t="str">
        <f t="shared" si="207"/>
        <v>plays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4625.5</v>
      </c>
      <c r="Q3313" t="str">
        <f t="shared" si="206"/>
        <v>theater</v>
      </c>
      <c r="R3313" s="3" t="str">
        <f t="shared" si="207"/>
        <v>plays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2623.5</v>
      </c>
      <c r="Q3314" t="str">
        <f t="shared" si="206"/>
        <v>theater</v>
      </c>
      <c r="R3314" s="3" t="str">
        <f t="shared" si="207"/>
        <v>plays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2411</v>
      </c>
      <c r="Q3315" t="str">
        <f t="shared" si="206"/>
        <v>theater</v>
      </c>
      <c r="R3315" s="3" t="str">
        <f t="shared" si="207"/>
        <v>plays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2003.5</v>
      </c>
      <c r="Q3316" t="str">
        <f t="shared" si="206"/>
        <v>theater</v>
      </c>
      <c r="R3316" s="3" t="str">
        <f t="shared" si="207"/>
        <v>plays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3043</v>
      </c>
      <c r="Q3317" t="str">
        <f t="shared" si="206"/>
        <v>theater</v>
      </c>
      <c r="R3317" s="3" t="str">
        <f t="shared" si="207"/>
        <v>plays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8073.59</v>
      </c>
      <c r="Q3318" t="str">
        <f t="shared" si="206"/>
        <v>theater</v>
      </c>
      <c r="R3318" s="3" t="str">
        <f t="shared" si="207"/>
        <v>plays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6431.09</v>
      </c>
      <c r="Q3319" t="str">
        <f t="shared" si="206"/>
        <v>theater</v>
      </c>
      <c r="R3319" s="3" t="str">
        <f t="shared" si="207"/>
        <v>plays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1813.5</v>
      </c>
      <c r="Q3320" t="str">
        <f t="shared" si="206"/>
        <v>theater</v>
      </c>
      <c r="R3320" s="3" t="str">
        <f t="shared" si="207"/>
        <v>plays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1526</v>
      </c>
      <c r="Q3321" t="str">
        <f t="shared" si="206"/>
        <v>theater</v>
      </c>
      <c r="R3321" s="3" t="str">
        <f t="shared" si="207"/>
        <v>plays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1532.5</v>
      </c>
      <c r="Q3322" t="str">
        <f t="shared" si="206"/>
        <v>theater</v>
      </c>
      <c r="R3322" s="3" t="str">
        <f t="shared" si="207"/>
        <v>plays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1531</v>
      </c>
      <c r="Q3323" t="str">
        <f t="shared" si="206"/>
        <v>theater</v>
      </c>
      <c r="R3323" s="3" t="str">
        <f t="shared" si="207"/>
        <v>plays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1943.5</v>
      </c>
      <c r="Q3324" t="str">
        <f t="shared" si="206"/>
        <v>theater</v>
      </c>
      <c r="R3324" s="3" t="str">
        <f t="shared" si="207"/>
        <v>plays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2304.5</v>
      </c>
      <c r="Q3325" t="str">
        <f t="shared" si="206"/>
        <v>theater</v>
      </c>
      <c r="R3325" s="3" t="str">
        <f t="shared" si="207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1392</v>
      </c>
      <c r="Q3326" t="str">
        <f t="shared" si="206"/>
        <v>theater</v>
      </c>
      <c r="R3326" s="3" t="str">
        <f t="shared" si="207"/>
        <v>plays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987.5</v>
      </c>
      <c r="Q3327" t="str">
        <f t="shared" si="206"/>
        <v>theater</v>
      </c>
      <c r="R3327" s="3" t="str">
        <f t="shared" si="207"/>
        <v>plays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4280</v>
      </c>
      <c r="Q3328" t="str">
        <f t="shared" si="206"/>
        <v>theater</v>
      </c>
      <c r="R3328" s="3" t="str">
        <f t="shared" si="207"/>
        <v>plays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4460</v>
      </c>
      <c r="Q3329" t="str">
        <f t="shared" si="206"/>
        <v>theater</v>
      </c>
      <c r="R3329" s="3" t="str">
        <f t="shared" si="207"/>
        <v>plays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1722.5</v>
      </c>
      <c r="Q3330" t="str">
        <f t="shared" si="206"/>
        <v>theater</v>
      </c>
      <c r="R3330" s="3" t="str">
        <f t="shared" si="207"/>
        <v>plays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AVERAGE(E3330:E3331)</f>
        <v>1901.5</v>
      </c>
      <c r="Q3331" t="str">
        <f t="shared" ref="Q3331:Q3394" si="210">LEFT(N3331,FIND("/",N3331)-1)</f>
        <v>theater</v>
      </c>
      <c r="R3331" s="3" t="str">
        <f t="shared" ref="R3331:R3394" si="211">RIGHT(N3331,LEN(N3331)-FIND("/",N3331))</f>
        <v>plays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1381</v>
      </c>
      <c r="Q3332" t="str">
        <f t="shared" si="210"/>
        <v>theater</v>
      </c>
      <c r="R3332" s="3" t="str">
        <f t="shared" si="211"/>
        <v>plays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3410</v>
      </c>
      <c r="Q3333" t="str">
        <f t="shared" si="210"/>
        <v>theater</v>
      </c>
      <c r="R3333" s="3" t="str">
        <f t="shared" si="211"/>
        <v>plays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5613</v>
      </c>
      <c r="Q3334" t="str">
        <f t="shared" si="210"/>
        <v>theater</v>
      </c>
      <c r="R3334" s="3" t="str">
        <f t="shared" si="211"/>
        <v>plays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4830</v>
      </c>
      <c r="Q3335" t="str">
        <f t="shared" si="210"/>
        <v>theater</v>
      </c>
      <c r="R3335" s="3" t="str">
        <f t="shared" si="211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4513</v>
      </c>
      <c r="Q3336" t="str">
        <f t="shared" si="210"/>
        <v>theater</v>
      </c>
      <c r="R3336" s="3" t="str">
        <f t="shared" si="211"/>
        <v>plays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5191</v>
      </c>
      <c r="Q3337" t="str">
        <f t="shared" si="210"/>
        <v>theater</v>
      </c>
      <c r="R3337" s="3" t="str">
        <f t="shared" si="211"/>
        <v>plays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2633</v>
      </c>
      <c r="Q3338" t="str">
        <f t="shared" si="210"/>
        <v>theater</v>
      </c>
      <c r="R3338" s="3" t="str">
        <f t="shared" si="211"/>
        <v>plays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1502.5</v>
      </c>
      <c r="Q3339" t="str">
        <f t="shared" si="210"/>
        <v>theater</v>
      </c>
      <c r="R3339" s="3" t="str">
        <f t="shared" si="211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9041</v>
      </c>
      <c r="Q3340" t="str">
        <f t="shared" si="210"/>
        <v>theater</v>
      </c>
      <c r="R3340" s="3" t="str">
        <f t="shared" si="211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11837.5</v>
      </c>
      <c r="Q3341" t="str">
        <f t="shared" si="210"/>
        <v>theater</v>
      </c>
      <c r="R3341" s="3" t="str">
        <f t="shared" si="211"/>
        <v>plays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6246.5</v>
      </c>
      <c r="Q3342" t="str">
        <f t="shared" si="210"/>
        <v>theater</v>
      </c>
      <c r="R3342" s="3" t="str">
        <f t="shared" si="211"/>
        <v>plays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3747.5</v>
      </c>
      <c r="Q3343" t="str">
        <f t="shared" si="210"/>
        <v>theater</v>
      </c>
      <c r="R3343" s="3" t="str">
        <f t="shared" si="211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4725</v>
      </c>
      <c r="Q3344" t="str">
        <f t="shared" si="210"/>
        <v>theater</v>
      </c>
      <c r="R3344" s="3" t="str">
        <f t="shared" si="211"/>
        <v>plays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3650</v>
      </c>
      <c r="Q3345" t="str">
        <f t="shared" si="210"/>
        <v>theater</v>
      </c>
      <c r="R3345" s="3" t="str">
        <f t="shared" si="211"/>
        <v>plays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2882.5</v>
      </c>
      <c r="Q3346" t="str">
        <f t="shared" si="210"/>
        <v>theater</v>
      </c>
      <c r="R3346" s="3" t="str">
        <f t="shared" si="211"/>
        <v>plays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2607.5</v>
      </c>
      <c r="Q3347" t="str">
        <f t="shared" si="210"/>
        <v>theater</v>
      </c>
      <c r="R3347" s="3" t="str">
        <f t="shared" si="211"/>
        <v>plays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1150</v>
      </c>
      <c r="Q3348" t="str">
        <f t="shared" si="210"/>
        <v>theater</v>
      </c>
      <c r="R3348" s="3" t="str">
        <f t="shared" si="211"/>
        <v>plays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2019.5</v>
      </c>
      <c r="Q3349" t="str">
        <f t="shared" si="210"/>
        <v>theater</v>
      </c>
      <c r="R3349" s="3" t="str">
        <f t="shared" si="211"/>
        <v>plays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3952.5</v>
      </c>
      <c r="Q3350" t="str">
        <f t="shared" si="210"/>
        <v>theater</v>
      </c>
      <c r="R3350" s="3" t="str">
        <f t="shared" si="211"/>
        <v>plays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3525</v>
      </c>
      <c r="Q3351" t="str">
        <f t="shared" si="210"/>
        <v>theater</v>
      </c>
      <c r="R3351" s="3" t="str">
        <f t="shared" si="211"/>
        <v>plays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2594.5</v>
      </c>
      <c r="Q3352" t="str">
        <f t="shared" si="210"/>
        <v>theater</v>
      </c>
      <c r="R3352" s="3" t="str">
        <f t="shared" si="211"/>
        <v>plays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4355</v>
      </c>
      <c r="Q3353" t="str">
        <f t="shared" si="210"/>
        <v>theater</v>
      </c>
      <c r="R3353" s="3" t="str">
        <f t="shared" si="211"/>
        <v>plays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5215.5</v>
      </c>
      <c r="Q3354" t="str">
        <f t="shared" si="210"/>
        <v>theater</v>
      </c>
      <c r="R3354" s="3" t="str">
        <f t="shared" si="211"/>
        <v>plays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3475.5</v>
      </c>
      <c r="Q3355" t="str">
        <f t="shared" si="210"/>
        <v>theater</v>
      </c>
      <c r="R3355" s="3" t="str">
        <f t="shared" si="211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2316.5</v>
      </c>
      <c r="Q3356" t="str">
        <f t="shared" si="210"/>
        <v>theater</v>
      </c>
      <c r="R3356" s="3" t="str">
        <f t="shared" si="211"/>
        <v>plays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2634</v>
      </c>
      <c r="Q3357" t="str">
        <f t="shared" si="210"/>
        <v>theater</v>
      </c>
      <c r="R3357" s="3" t="str">
        <f t="shared" si="211"/>
        <v>plays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1865.5</v>
      </c>
      <c r="Q3358" t="str">
        <f t="shared" si="210"/>
        <v>theater</v>
      </c>
      <c r="R3358" s="3" t="str">
        <f t="shared" si="211"/>
        <v>plays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1770.5</v>
      </c>
      <c r="Q3359" t="str">
        <f t="shared" si="210"/>
        <v>theater</v>
      </c>
      <c r="R3359" s="3" t="str">
        <f t="shared" si="211"/>
        <v>plays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6159.5</v>
      </c>
      <c r="Q3360" t="str">
        <f t="shared" si="210"/>
        <v>theater</v>
      </c>
      <c r="R3360" s="3" t="str">
        <f t="shared" si="211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7274.5</v>
      </c>
      <c r="Q3361" t="str">
        <f t="shared" si="210"/>
        <v>theater</v>
      </c>
      <c r="R3361" s="3" t="str">
        <f t="shared" si="211"/>
        <v>plays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6687</v>
      </c>
      <c r="Q3362" t="str">
        <f t="shared" si="210"/>
        <v>theater</v>
      </c>
      <c r="R3362" s="3" t="str">
        <f t="shared" si="211"/>
        <v>plays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7398.5</v>
      </c>
      <c r="Q3363" t="str">
        <f t="shared" si="210"/>
        <v>theater</v>
      </c>
      <c r="R3363" s="3" t="str">
        <f t="shared" si="211"/>
        <v>plays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3381.5</v>
      </c>
      <c r="Q3364" t="str">
        <f t="shared" si="210"/>
        <v>theater</v>
      </c>
      <c r="R3364" s="3" t="str">
        <f t="shared" si="211"/>
        <v>plays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4475</v>
      </c>
      <c r="Q3365" t="str">
        <f t="shared" si="210"/>
        <v>theater</v>
      </c>
      <c r="R3365" s="3" t="str">
        <f t="shared" si="211"/>
        <v>plays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5519</v>
      </c>
      <c r="Q3366" t="str">
        <f t="shared" si="210"/>
        <v>theater</v>
      </c>
      <c r="R3366" s="3" t="str">
        <f t="shared" si="211"/>
        <v>plays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2889</v>
      </c>
      <c r="Q3367" t="str">
        <f t="shared" si="210"/>
        <v>theater</v>
      </c>
      <c r="R3367" s="3" t="str">
        <f t="shared" si="211"/>
        <v>plays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1852.5</v>
      </c>
      <c r="Q3368" t="str">
        <f t="shared" si="210"/>
        <v>theater</v>
      </c>
      <c r="R3368" s="3" t="str">
        <f t="shared" si="211"/>
        <v>plays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997.5</v>
      </c>
      <c r="Q3369" t="str">
        <f t="shared" si="210"/>
        <v>theater</v>
      </c>
      <c r="R3369" s="3" t="str">
        <f t="shared" si="211"/>
        <v>plays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968</v>
      </c>
      <c r="Q3370" t="str">
        <f t="shared" si="210"/>
        <v>theater</v>
      </c>
      <c r="R3370" s="3" t="str">
        <f t="shared" si="211"/>
        <v>plays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3120.5</v>
      </c>
      <c r="Q3371" t="str">
        <f t="shared" si="210"/>
        <v>theater</v>
      </c>
      <c r="R3371" s="3" t="str">
        <f t="shared" si="211"/>
        <v>plays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3480.5</v>
      </c>
      <c r="Q3372" t="str">
        <f t="shared" si="210"/>
        <v>theater</v>
      </c>
      <c r="R3372" s="3" t="str">
        <f t="shared" si="211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1021.5</v>
      </c>
      <c r="Q3373" t="str">
        <f t="shared" si="210"/>
        <v>theater</v>
      </c>
      <c r="R3373" s="3" t="str">
        <f t="shared" si="211"/>
        <v>plays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656</v>
      </c>
      <c r="Q3374" t="str">
        <f t="shared" si="210"/>
        <v>theater</v>
      </c>
      <c r="R3374" s="3" t="str">
        <f t="shared" si="211"/>
        <v>plays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1520</v>
      </c>
      <c r="Q3375" t="str">
        <f t="shared" si="210"/>
        <v>theater</v>
      </c>
      <c r="R3375" s="3" t="str">
        <f t="shared" si="211"/>
        <v>plays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2867.5</v>
      </c>
      <c r="Q3376" t="str">
        <f t="shared" si="210"/>
        <v>theater</v>
      </c>
      <c r="R3376" s="3" t="str">
        <f t="shared" si="211"/>
        <v>plays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3365</v>
      </c>
      <c r="Q3377" t="str">
        <f t="shared" si="210"/>
        <v>theater</v>
      </c>
      <c r="R3377" s="3" t="str">
        <f t="shared" si="211"/>
        <v>plays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5500.5</v>
      </c>
      <c r="Q3378" t="str">
        <f t="shared" si="210"/>
        <v>theater</v>
      </c>
      <c r="R3378" s="3" t="str">
        <f t="shared" si="211"/>
        <v>plays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8042.5</v>
      </c>
      <c r="Q3379" t="str">
        <f t="shared" si="210"/>
        <v>theater</v>
      </c>
      <c r="R3379" s="3" t="str">
        <f t="shared" si="211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4338</v>
      </c>
      <c r="Q3380" t="str">
        <f t="shared" si="210"/>
        <v>theater</v>
      </c>
      <c r="R3380" s="3" t="str">
        <f t="shared" si="211"/>
        <v>plays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1332.5</v>
      </c>
      <c r="Q3381" t="str">
        <f t="shared" si="210"/>
        <v>theater</v>
      </c>
      <c r="R3381" s="3" t="str">
        <f t="shared" si="211"/>
        <v>plays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2603</v>
      </c>
      <c r="Q3382" t="str">
        <f t="shared" si="210"/>
        <v>theater</v>
      </c>
      <c r="R3382" s="3" t="str">
        <f t="shared" si="211"/>
        <v>plays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3611.5</v>
      </c>
      <c r="Q3383" t="str">
        <f t="shared" si="210"/>
        <v>theater</v>
      </c>
      <c r="R3383" s="3" t="str">
        <f t="shared" si="211"/>
        <v>plays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3808</v>
      </c>
      <c r="Q3384" t="str">
        <f t="shared" si="210"/>
        <v>theater</v>
      </c>
      <c r="R3384" s="3" t="str">
        <f t="shared" si="211"/>
        <v>plays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2740.5</v>
      </c>
      <c r="Q3385" t="str">
        <f t="shared" si="210"/>
        <v>theater</v>
      </c>
      <c r="R3385" s="3" t="str">
        <f t="shared" si="211"/>
        <v>plays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3977.83</v>
      </c>
      <c r="Q3386" t="str">
        <f t="shared" si="210"/>
        <v>theater</v>
      </c>
      <c r="R3386" s="3" t="str">
        <f t="shared" si="211"/>
        <v>plays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4000.33</v>
      </c>
      <c r="Q3387" t="str">
        <f t="shared" si="210"/>
        <v>theater</v>
      </c>
      <c r="R3387" s="3" t="str">
        <f t="shared" si="211"/>
        <v>plays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2050</v>
      </c>
      <c r="Q3388" t="str">
        <f t="shared" si="210"/>
        <v>theater</v>
      </c>
      <c r="R3388" s="3" t="str">
        <f t="shared" si="211"/>
        <v>plays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2803</v>
      </c>
      <c r="Q3389" t="str">
        <f t="shared" si="210"/>
        <v>theater</v>
      </c>
      <c r="R3389" s="3" t="str">
        <f t="shared" si="211"/>
        <v>plays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2531.5</v>
      </c>
      <c r="Q3390" t="str">
        <f t="shared" si="210"/>
        <v>theater</v>
      </c>
      <c r="R3390" s="3" t="str">
        <f t="shared" si="211"/>
        <v>plays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6503.5</v>
      </c>
      <c r="Q3391" t="str">
        <f t="shared" si="210"/>
        <v>theater</v>
      </c>
      <c r="R3391" s="3" t="str">
        <f t="shared" si="211"/>
        <v>plays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6493</v>
      </c>
      <c r="Q3392" t="str">
        <f t="shared" si="210"/>
        <v>theater</v>
      </c>
      <c r="R3392" s="3" t="str">
        <f t="shared" si="211"/>
        <v>plays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1325.5</v>
      </c>
      <c r="Q3393" t="str">
        <f t="shared" si="210"/>
        <v>theater</v>
      </c>
      <c r="R3393" s="3" t="str">
        <f t="shared" si="211"/>
        <v>plays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807.5</v>
      </c>
      <c r="Q3394" t="str">
        <f t="shared" si="210"/>
        <v>theater</v>
      </c>
      <c r="R3394" s="3" t="str">
        <f t="shared" si="211"/>
        <v>plays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AVERAGE(E3394:E3395)</f>
        <v>1043.5</v>
      </c>
      <c r="Q3395" t="str">
        <f t="shared" ref="Q3395:Q3458" si="214">LEFT(N3395,FIND("/",N3395)-1)</f>
        <v>theater</v>
      </c>
      <c r="R3395" s="3" t="str">
        <f t="shared" ref="R3395:R3458" si="215">RIGHT(N3395,LEN(N3395)-FIND("/",N3395))</f>
        <v>plays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1185</v>
      </c>
      <c r="Q3396" t="str">
        <f t="shared" si="214"/>
        <v>theater</v>
      </c>
      <c r="R3396" s="3" t="str">
        <f t="shared" si="215"/>
        <v>plays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851.5</v>
      </c>
      <c r="Q3397" t="str">
        <f t="shared" si="214"/>
        <v>theater</v>
      </c>
      <c r="R3397" s="3" t="str">
        <f t="shared" si="215"/>
        <v>plays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1242.5</v>
      </c>
      <c r="Q3398" t="str">
        <f t="shared" si="214"/>
        <v>theater</v>
      </c>
      <c r="R3398" s="3" t="str">
        <f t="shared" si="215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922.5</v>
      </c>
      <c r="Q3399" t="str">
        <f t="shared" si="214"/>
        <v>theater</v>
      </c>
      <c r="R3399" s="3" t="str">
        <f t="shared" si="215"/>
        <v>plays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2361.5</v>
      </c>
      <c r="Q3400" t="str">
        <f t="shared" si="214"/>
        <v>theater</v>
      </c>
      <c r="R3400" s="3" t="str">
        <f t="shared" si="215"/>
        <v>plays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2844</v>
      </c>
      <c r="Q3401" t="str">
        <f t="shared" si="214"/>
        <v>theater</v>
      </c>
      <c r="R3401" s="3" t="str">
        <f t="shared" si="215"/>
        <v>plays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5643</v>
      </c>
      <c r="Q3402" t="str">
        <f t="shared" si="214"/>
        <v>theater</v>
      </c>
      <c r="R3402" s="3" t="str">
        <f t="shared" si="215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6497.5</v>
      </c>
      <c r="Q3403" t="str">
        <f t="shared" si="214"/>
        <v>theater</v>
      </c>
      <c r="R3403" s="3" t="str">
        <f t="shared" si="215"/>
        <v>plays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9709.5</v>
      </c>
      <c r="Q3404" t="str">
        <f t="shared" si="214"/>
        <v>theater</v>
      </c>
      <c r="R3404" s="3" t="str">
        <f t="shared" si="215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9232.5</v>
      </c>
      <c r="Q3405" t="str">
        <f t="shared" si="214"/>
        <v>theater</v>
      </c>
      <c r="R3405" s="3" t="str">
        <f t="shared" si="215"/>
        <v>plays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1305</v>
      </c>
      <c r="Q3406" t="str">
        <f t="shared" si="214"/>
        <v>theater</v>
      </c>
      <c r="R3406" s="3" t="str">
        <f t="shared" si="215"/>
        <v>plays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545.75</v>
      </c>
      <c r="Q3407" t="str">
        <f t="shared" si="214"/>
        <v>theater</v>
      </c>
      <c r="R3407" s="3" t="str">
        <f t="shared" si="215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5256.25</v>
      </c>
      <c r="Q3408" t="str">
        <f t="shared" si="214"/>
        <v>theater</v>
      </c>
      <c r="R3408" s="3" t="str">
        <f t="shared" si="215"/>
        <v>plays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6086.5</v>
      </c>
      <c r="Q3409" t="str">
        <f t="shared" si="214"/>
        <v>theater</v>
      </c>
      <c r="R3409" s="3" t="str">
        <f t="shared" si="215"/>
        <v>plays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1598.5</v>
      </c>
      <c r="Q3410" t="str">
        <f t="shared" si="214"/>
        <v>theater</v>
      </c>
      <c r="R3410" s="3" t="str">
        <f t="shared" si="215"/>
        <v>plays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836.5</v>
      </c>
      <c r="Q3411" t="str">
        <f t="shared" si="214"/>
        <v>theater</v>
      </c>
      <c r="R3411" s="3" t="str">
        <f t="shared" si="215"/>
        <v>plays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1936.5</v>
      </c>
      <c r="Q3412" t="str">
        <f t="shared" si="214"/>
        <v>theater</v>
      </c>
      <c r="R3412" s="3" t="str">
        <f t="shared" si="215"/>
        <v>plays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9395</v>
      </c>
      <c r="Q3413" t="str">
        <f t="shared" si="214"/>
        <v>theater</v>
      </c>
      <c r="R3413" s="3" t="str">
        <f t="shared" si="215"/>
        <v>plays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9267.5</v>
      </c>
      <c r="Q3414" t="str">
        <f t="shared" si="214"/>
        <v>theater</v>
      </c>
      <c r="R3414" s="3" t="str">
        <f t="shared" si="215"/>
        <v>plays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1825</v>
      </c>
      <c r="Q3415" t="str">
        <f t="shared" si="214"/>
        <v>theater</v>
      </c>
      <c r="R3415" s="3" t="str">
        <f t="shared" si="215"/>
        <v>plays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1877.5</v>
      </c>
      <c r="Q3416" t="str">
        <f t="shared" si="214"/>
        <v>theater</v>
      </c>
      <c r="R3416" s="3" t="str">
        <f t="shared" si="215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1652.5</v>
      </c>
      <c r="Q3417" t="str">
        <f t="shared" si="214"/>
        <v>theater</v>
      </c>
      <c r="R3417" s="3" t="str">
        <f t="shared" si="215"/>
        <v>plays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2492</v>
      </c>
      <c r="Q3418" t="str">
        <f t="shared" si="214"/>
        <v>theater</v>
      </c>
      <c r="R3418" s="3" t="str">
        <f t="shared" si="215"/>
        <v>plays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3242.0050000000001</v>
      </c>
      <c r="Q3419" t="str">
        <f t="shared" si="214"/>
        <v>theater</v>
      </c>
      <c r="R3419" s="3" t="str">
        <f t="shared" si="215"/>
        <v>plays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2867.5050000000001</v>
      </c>
      <c r="Q3420" t="str">
        <f t="shared" si="214"/>
        <v>theater</v>
      </c>
      <c r="R3420" s="3" t="str">
        <f t="shared" si="215"/>
        <v>plays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3482.5</v>
      </c>
      <c r="Q3421" t="str">
        <f t="shared" si="214"/>
        <v>theater</v>
      </c>
      <c r="R3421" s="3" t="str">
        <f t="shared" si="215"/>
        <v>plays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1948</v>
      </c>
      <c r="Q3422" t="str">
        <f t="shared" si="214"/>
        <v>theater</v>
      </c>
      <c r="R3422" s="3" t="str">
        <f t="shared" si="215"/>
        <v>plays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5540.5</v>
      </c>
      <c r="Q3423" t="str">
        <f t="shared" si="214"/>
        <v>theater</v>
      </c>
      <c r="R3423" s="3" t="str">
        <f t="shared" si="215"/>
        <v>plays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6694</v>
      </c>
      <c r="Q3424" t="str">
        <f t="shared" si="214"/>
        <v>theater</v>
      </c>
      <c r="R3424" s="3" t="str">
        <f t="shared" si="215"/>
        <v>plays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1811.5</v>
      </c>
      <c r="Q3425" t="str">
        <f t="shared" si="214"/>
        <v>theater</v>
      </c>
      <c r="R3425" s="3" t="str">
        <f t="shared" si="215"/>
        <v>plays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3282.5</v>
      </c>
      <c r="Q3426" t="str">
        <f t="shared" si="214"/>
        <v>theater</v>
      </c>
      <c r="R3426" s="3" t="str">
        <f t="shared" si="215"/>
        <v>plays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18553.05</v>
      </c>
      <c r="Q3427" t="str">
        <f t="shared" si="214"/>
        <v>theater</v>
      </c>
      <c r="R3427" s="3" t="str">
        <f t="shared" si="215"/>
        <v>plays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17473.05</v>
      </c>
      <c r="Q3428" t="str">
        <f t="shared" si="214"/>
        <v>theater</v>
      </c>
      <c r="R3428" s="3" t="str">
        <f t="shared" si="215"/>
        <v>plays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2777.5</v>
      </c>
      <c r="Q3429" t="str">
        <f t="shared" si="214"/>
        <v>theater</v>
      </c>
      <c r="R3429" s="3" t="str">
        <f t="shared" si="215"/>
        <v>plays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1777.5</v>
      </c>
      <c r="Q3430" t="str">
        <f t="shared" si="214"/>
        <v>theater</v>
      </c>
      <c r="R3430" s="3" t="str">
        <f t="shared" si="215"/>
        <v>plays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1125</v>
      </c>
      <c r="Q3431" t="str">
        <f t="shared" si="214"/>
        <v>theater</v>
      </c>
      <c r="R3431" s="3" t="str">
        <f t="shared" si="215"/>
        <v>plays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1182.9949999999999</v>
      </c>
      <c r="Q3432" t="str">
        <f t="shared" si="214"/>
        <v>theater</v>
      </c>
      <c r="R3432" s="3" t="str">
        <f t="shared" si="215"/>
        <v>plays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2085.4949999999999</v>
      </c>
      <c r="Q3433" t="str">
        <f t="shared" si="214"/>
        <v>theater</v>
      </c>
      <c r="R3433" s="3" t="str">
        <f t="shared" si="215"/>
        <v>plays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2096.5</v>
      </c>
      <c r="Q3434" t="str">
        <f t="shared" si="214"/>
        <v>theater</v>
      </c>
      <c r="R3434" s="3" t="str">
        <f t="shared" si="215"/>
        <v>plays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5859</v>
      </c>
      <c r="Q3435" t="str">
        <f t="shared" si="214"/>
        <v>theater</v>
      </c>
      <c r="R3435" s="3" t="str">
        <f t="shared" si="215"/>
        <v>plays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10040</v>
      </c>
      <c r="Q3436" t="str">
        <f t="shared" si="214"/>
        <v>theater</v>
      </c>
      <c r="R3436" s="3" t="str">
        <f t="shared" si="215"/>
        <v>plays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5837.5</v>
      </c>
      <c r="Q3437" t="str">
        <f t="shared" si="214"/>
        <v>theater</v>
      </c>
      <c r="R3437" s="3" t="str">
        <f t="shared" si="215"/>
        <v>plays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3207.5</v>
      </c>
      <c r="Q3438" t="str">
        <f t="shared" si="214"/>
        <v>theater</v>
      </c>
      <c r="R3438" s="3" t="str">
        <f t="shared" si="215"/>
        <v>plays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4162.5</v>
      </c>
      <c r="Q3439" t="str">
        <f t="shared" si="214"/>
        <v>theater</v>
      </c>
      <c r="R3439" s="3" t="str">
        <f t="shared" si="215"/>
        <v>plays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2817.5</v>
      </c>
      <c r="Q3440" t="str">
        <f t="shared" si="214"/>
        <v>theater</v>
      </c>
      <c r="R3440" s="3" t="str">
        <f t="shared" si="215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2110.5700000000002</v>
      </c>
      <c r="Q3441" t="str">
        <f t="shared" si="214"/>
        <v>theater</v>
      </c>
      <c r="R3441" s="3" t="str">
        <f t="shared" si="215"/>
        <v>plays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3438.53</v>
      </c>
      <c r="Q3442" t="str">
        <f t="shared" si="214"/>
        <v>theater</v>
      </c>
      <c r="R3442" s="3" t="str">
        <f t="shared" si="215"/>
        <v>plays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3912.96</v>
      </c>
      <c r="Q3443" t="str">
        <f t="shared" si="214"/>
        <v>theater</v>
      </c>
      <c r="R3443" s="3" t="str">
        <f t="shared" si="215"/>
        <v>plays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1407.5</v>
      </c>
      <c r="Q3444" t="str">
        <f t="shared" si="214"/>
        <v>theater</v>
      </c>
      <c r="R3444" s="3" t="str">
        <f t="shared" si="215"/>
        <v>plays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1052.5</v>
      </c>
      <c r="Q3445" t="str">
        <f t="shared" si="214"/>
        <v>theater</v>
      </c>
      <c r="R3445" s="3" t="str">
        <f t="shared" si="215"/>
        <v>plays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1361</v>
      </c>
      <c r="Q3446" t="str">
        <f t="shared" si="214"/>
        <v>theater</v>
      </c>
      <c r="R3446" s="3" t="str">
        <f t="shared" si="215"/>
        <v>plays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1433.5</v>
      </c>
      <c r="Q3447" t="str">
        <f t="shared" si="214"/>
        <v>theater</v>
      </c>
      <c r="R3447" s="3" t="str">
        <f t="shared" si="215"/>
        <v>plays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1541</v>
      </c>
      <c r="Q3448" t="str">
        <f t="shared" si="214"/>
        <v>theater</v>
      </c>
      <c r="R3448" s="3" t="str">
        <f t="shared" si="215"/>
        <v>plays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1080</v>
      </c>
      <c r="Q3449" t="str">
        <f t="shared" si="214"/>
        <v>theater</v>
      </c>
      <c r="R3449" s="3" t="str">
        <f t="shared" si="215"/>
        <v>plays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1691.5</v>
      </c>
      <c r="Q3450" t="str">
        <f t="shared" si="214"/>
        <v>theater</v>
      </c>
      <c r="R3450" s="3" t="str">
        <f t="shared" si="215"/>
        <v>plays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1835</v>
      </c>
      <c r="Q3451" t="str">
        <f t="shared" si="214"/>
        <v>theater</v>
      </c>
      <c r="R3451" s="3" t="str">
        <f t="shared" si="215"/>
        <v>plays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1062.5</v>
      </c>
      <c r="Q3452" t="str">
        <f t="shared" si="214"/>
        <v>theater</v>
      </c>
      <c r="R3452" s="3" t="str">
        <f t="shared" si="215"/>
        <v>plays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709</v>
      </c>
      <c r="Q3453" t="str">
        <f t="shared" si="214"/>
        <v>theater</v>
      </c>
      <c r="R3453" s="3" t="str">
        <f t="shared" si="215"/>
        <v>plays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1095</v>
      </c>
      <c r="Q3454" t="str">
        <f t="shared" si="214"/>
        <v>theater</v>
      </c>
      <c r="R3454" s="3" t="str">
        <f t="shared" si="215"/>
        <v>plays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958.5</v>
      </c>
      <c r="Q3455" t="str">
        <f t="shared" si="214"/>
        <v>theater</v>
      </c>
      <c r="R3455" s="3" t="str">
        <f t="shared" si="215"/>
        <v>plays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545</v>
      </c>
      <c r="Q3456" t="str">
        <f t="shared" si="214"/>
        <v>theater</v>
      </c>
      <c r="R3456" s="3" t="str">
        <f t="shared" si="215"/>
        <v>plays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5385</v>
      </c>
      <c r="Q3457" t="str">
        <f t="shared" si="214"/>
        <v>theater</v>
      </c>
      <c r="R3457" s="3" t="str">
        <f t="shared" si="215"/>
        <v>plays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7902</v>
      </c>
      <c r="Q3458" t="str">
        <f t="shared" si="214"/>
        <v>theater</v>
      </c>
      <c r="R3458" s="3" t="str">
        <f t="shared" si="215"/>
        <v>plays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AVERAGE(E3458:E3459)</f>
        <v>4271.5</v>
      </c>
      <c r="Q3459" t="str">
        <f t="shared" ref="Q3459:Q3522" si="218">LEFT(N3459,FIND("/",N3459)-1)</f>
        <v>theater</v>
      </c>
      <c r="R3459" s="3" t="str">
        <f t="shared" ref="R3459:R3522" si="219">RIGHT(N3459,LEN(N3459)-FIND("/",N3459))</f>
        <v>plays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2010</v>
      </c>
      <c r="Q3460" t="str">
        <f t="shared" si="218"/>
        <v>theater</v>
      </c>
      <c r="R3460" s="3" t="str">
        <f t="shared" si="219"/>
        <v>plays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923.5</v>
      </c>
      <c r="Q3461" t="str">
        <f t="shared" si="218"/>
        <v>theater</v>
      </c>
      <c r="R3461" s="3" t="str">
        <f t="shared" si="219"/>
        <v>plays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790.5</v>
      </c>
      <c r="Q3462" t="str">
        <f t="shared" si="218"/>
        <v>theater</v>
      </c>
      <c r="R3462" s="3" t="str">
        <f t="shared" si="219"/>
        <v>plays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822.5</v>
      </c>
      <c r="Q3463" t="str">
        <f t="shared" si="218"/>
        <v>theater</v>
      </c>
      <c r="R3463" s="3" t="str">
        <f t="shared" si="219"/>
        <v>plays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600</v>
      </c>
      <c r="Q3464" t="str">
        <f t="shared" si="218"/>
        <v>theater</v>
      </c>
      <c r="R3464" s="3" t="str">
        <f t="shared" si="219"/>
        <v>plays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5421.5</v>
      </c>
      <c r="Q3465" t="str">
        <f t="shared" si="218"/>
        <v>theater</v>
      </c>
      <c r="R3465" s="3" t="str">
        <f t="shared" si="219"/>
        <v>plays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7727.09</v>
      </c>
      <c r="Q3466" t="str">
        <f t="shared" si="218"/>
        <v>theater</v>
      </c>
      <c r="R3466" s="3" t="str">
        <f t="shared" si="219"/>
        <v>plays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3588.09</v>
      </c>
      <c r="Q3467" t="str">
        <f t="shared" si="218"/>
        <v>theater</v>
      </c>
      <c r="R3467" s="3" t="str">
        <f t="shared" si="219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3255</v>
      </c>
      <c r="Q3468" t="str">
        <f t="shared" si="218"/>
        <v>theater</v>
      </c>
      <c r="R3468" s="3" t="str">
        <f t="shared" si="219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3740</v>
      </c>
      <c r="Q3469" t="str">
        <f t="shared" si="218"/>
        <v>theater</v>
      </c>
      <c r="R3469" s="3" t="str">
        <f t="shared" si="219"/>
        <v>plays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7604</v>
      </c>
      <c r="Q3470" t="str">
        <f t="shared" si="218"/>
        <v>theater</v>
      </c>
      <c r="R3470" s="3" t="str">
        <f t="shared" si="219"/>
        <v>plays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7676.5</v>
      </c>
      <c r="Q3471" t="str">
        <f t="shared" si="218"/>
        <v>theater</v>
      </c>
      <c r="R3471" s="3" t="str">
        <f t="shared" si="219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1775</v>
      </c>
      <c r="Q3472" t="str">
        <f t="shared" si="218"/>
        <v>theater</v>
      </c>
      <c r="R3472" s="3" t="str">
        <f t="shared" si="219"/>
        <v>plays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724</v>
      </c>
      <c r="Q3473" t="str">
        <f t="shared" si="218"/>
        <v>theater</v>
      </c>
      <c r="R3473" s="3" t="str">
        <f t="shared" si="219"/>
        <v>plays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1557</v>
      </c>
      <c r="Q3474" t="str">
        <f t="shared" si="218"/>
        <v>theater</v>
      </c>
      <c r="R3474" s="3" t="str">
        <f t="shared" si="219"/>
        <v>plays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3470.5</v>
      </c>
      <c r="Q3475" t="str">
        <f t="shared" si="218"/>
        <v>theater</v>
      </c>
      <c r="R3475" s="3" t="str">
        <f t="shared" si="219"/>
        <v>plays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3460</v>
      </c>
      <c r="Q3476" t="str">
        <f t="shared" si="218"/>
        <v>theater</v>
      </c>
      <c r="R3476" s="3" t="str">
        <f t="shared" si="219"/>
        <v>plays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1180</v>
      </c>
      <c r="Q3477" t="str">
        <f t="shared" si="218"/>
        <v>theater</v>
      </c>
      <c r="R3477" s="3" t="str">
        <f t="shared" si="219"/>
        <v>plays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326</v>
      </c>
      <c r="Q3478" t="str">
        <f t="shared" si="218"/>
        <v>theater</v>
      </c>
      <c r="R3478" s="3" t="str">
        <f t="shared" si="219"/>
        <v>plays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1194</v>
      </c>
      <c r="Q3479" t="str">
        <f t="shared" si="218"/>
        <v>theater</v>
      </c>
      <c r="R3479" s="3" t="str">
        <f t="shared" si="219"/>
        <v>plays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2166.5</v>
      </c>
      <c r="Q3480" t="str">
        <f t="shared" si="218"/>
        <v>theater</v>
      </c>
      <c r="R3480" s="3" t="str">
        <f t="shared" si="219"/>
        <v>plays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2087.5</v>
      </c>
      <c r="Q3481" t="str">
        <f t="shared" si="218"/>
        <v>theater</v>
      </c>
      <c r="R3481" s="3" t="str">
        <f t="shared" si="219"/>
        <v>plays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2029</v>
      </c>
      <c r="Q3482" t="str">
        <f t="shared" si="218"/>
        <v>theater</v>
      </c>
      <c r="R3482" s="3" t="str">
        <f t="shared" si="219"/>
        <v>plays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7010</v>
      </c>
      <c r="Q3483" t="str">
        <f t="shared" si="218"/>
        <v>theater</v>
      </c>
      <c r="R3483" s="3" t="str">
        <f t="shared" si="219"/>
        <v>plays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8015</v>
      </c>
      <c r="Q3484" t="str">
        <f t="shared" si="218"/>
        <v>theater</v>
      </c>
      <c r="R3484" s="3" t="str">
        <f t="shared" si="219"/>
        <v>plays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4754</v>
      </c>
      <c r="Q3485" t="str">
        <f t="shared" si="218"/>
        <v>theater</v>
      </c>
      <c r="R3485" s="3" t="str">
        <f t="shared" si="219"/>
        <v>plays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4107</v>
      </c>
      <c r="Q3486" t="str">
        <f t="shared" si="218"/>
        <v>theater</v>
      </c>
      <c r="R3486" s="3" t="str">
        <f t="shared" si="219"/>
        <v>plays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2258</v>
      </c>
      <c r="Q3487" t="str">
        <f t="shared" si="218"/>
        <v>theater</v>
      </c>
      <c r="R3487" s="3" t="str">
        <f t="shared" si="219"/>
        <v>plays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3158</v>
      </c>
      <c r="Q3488" t="str">
        <f t="shared" si="218"/>
        <v>theater</v>
      </c>
      <c r="R3488" s="3" t="str">
        <f t="shared" si="219"/>
        <v>plays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3605.5</v>
      </c>
      <c r="Q3489" t="str">
        <f t="shared" si="218"/>
        <v>theater</v>
      </c>
      <c r="R3489" s="3" t="str">
        <f t="shared" si="219"/>
        <v>plays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3095.5</v>
      </c>
      <c r="Q3490" t="str">
        <f t="shared" si="218"/>
        <v>theater</v>
      </c>
      <c r="R3490" s="3" t="str">
        <f t="shared" si="219"/>
        <v>plays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4635.5</v>
      </c>
      <c r="Q3491" t="str">
        <f t="shared" si="218"/>
        <v>theater</v>
      </c>
      <c r="R3491" s="3" t="str">
        <f t="shared" si="219"/>
        <v>plays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3455</v>
      </c>
      <c r="Q3492" t="str">
        <f t="shared" si="218"/>
        <v>theater</v>
      </c>
      <c r="R3492" s="3" t="str">
        <f t="shared" si="219"/>
        <v>plays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1033</v>
      </c>
      <c r="Q3493" t="str">
        <f t="shared" si="218"/>
        <v>theater</v>
      </c>
      <c r="R3493" s="3" t="str">
        <f t="shared" si="219"/>
        <v>plays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2395.6099999999997</v>
      </c>
      <c r="Q3494" t="str">
        <f t="shared" si="218"/>
        <v>theater</v>
      </c>
      <c r="R3494" s="3" t="str">
        <f t="shared" si="219"/>
        <v>plays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2750.1099999999997</v>
      </c>
      <c r="Q3495" t="str">
        <f t="shared" si="218"/>
        <v>theater</v>
      </c>
      <c r="R3495" s="3" t="str">
        <f t="shared" si="219"/>
        <v>plays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950</v>
      </c>
      <c r="Q3496" t="str">
        <f t="shared" si="218"/>
        <v>theater</v>
      </c>
      <c r="R3496" s="3" t="str">
        <f t="shared" si="219"/>
        <v>plays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2871.5</v>
      </c>
      <c r="Q3497" t="str">
        <f t="shared" si="218"/>
        <v>theater</v>
      </c>
      <c r="R3497" s="3" t="str">
        <f t="shared" si="219"/>
        <v>plays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4537.5</v>
      </c>
      <c r="Q3498" t="str">
        <f t="shared" si="218"/>
        <v>theater</v>
      </c>
      <c r="R3498" s="3" t="str">
        <f t="shared" si="219"/>
        <v>plays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2709</v>
      </c>
      <c r="Q3499" t="str">
        <f t="shared" si="218"/>
        <v>theater</v>
      </c>
      <c r="R3499" s="3" t="str">
        <f t="shared" si="219"/>
        <v>plays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1688</v>
      </c>
      <c r="Q3500" t="str">
        <f t="shared" si="218"/>
        <v>theater</v>
      </c>
      <c r="R3500" s="3" t="str">
        <f t="shared" si="219"/>
        <v>plays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1900</v>
      </c>
      <c r="Q3501" t="str">
        <f t="shared" si="218"/>
        <v>theater</v>
      </c>
      <c r="R3501" s="3" t="str">
        <f t="shared" si="219"/>
        <v>plays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1586.5</v>
      </c>
      <c r="Q3502" t="str">
        <f t="shared" si="218"/>
        <v>theater</v>
      </c>
      <c r="R3502" s="3" t="str">
        <f t="shared" si="219"/>
        <v>plays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1286.5</v>
      </c>
      <c r="Q3503" t="str">
        <f t="shared" si="218"/>
        <v>theater</v>
      </c>
      <c r="R3503" s="3" t="str">
        <f t="shared" si="219"/>
        <v>plays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2863</v>
      </c>
      <c r="Q3504" t="str">
        <f t="shared" si="218"/>
        <v>theater</v>
      </c>
      <c r="R3504" s="3" t="str">
        <f t="shared" si="219"/>
        <v>plays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3452.5</v>
      </c>
      <c r="Q3505" t="str">
        <f t="shared" si="218"/>
        <v>theater</v>
      </c>
      <c r="R3505" s="3" t="str">
        <f t="shared" si="219"/>
        <v>plays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1844.5</v>
      </c>
      <c r="Q3506" t="str">
        <f t="shared" si="218"/>
        <v>theater</v>
      </c>
      <c r="R3506" s="3" t="str">
        <f t="shared" si="219"/>
        <v>plays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1797</v>
      </c>
      <c r="Q3507" t="str">
        <f t="shared" si="218"/>
        <v>theater</v>
      </c>
      <c r="R3507" s="3" t="str">
        <f t="shared" si="219"/>
        <v>plays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2819.5</v>
      </c>
      <c r="Q3508" t="str">
        <f t="shared" si="218"/>
        <v>theater</v>
      </c>
      <c r="R3508" s="3" t="str">
        <f t="shared" si="219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6742.5</v>
      </c>
      <c r="Q3509" t="str">
        <f t="shared" si="218"/>
        <v>theater</v>
      </c>
      <c r="R3509" s="3" t="str">
        <f t="shared" si="219"/>
        <v>plays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5310</v>
      </c>
      <c r="Q3510" t="str">
        <f t="shared" si="218"/>
        <v>theater</v>
      </c>
      <c r="R3510" s="3" t="str">
        <f t="shared" si="219"/>
        <v>plays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1685</v>
      </c>
      <c r="Q3511" t="str">
        <f t="shared" si="218"/>
        <v>theater</v>
      </c>
      <c r="R3511" s="3" t="str">
        <f t="shared" si="219"/>
        <v>plays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2047.5</v>
      </c>
      <c r="Q3512" t="str">
        <f t="shared" si="218"/>
        <v>theater</v>
      </c>
      <c r="R3512" s="3" t="str">
        <f t="shared" si="219"/>
        <v>plays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1211.5</v>
      </c>
      <c r="Q3513" t="str">
        <f t="shared" si="218"/>
        <v>theater</v>
      </c>
      <c r="R3513" s="3" t="str">
        <f t="shared" si="219"/>
        <v>plays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1259</v>
      </c>
      <c r="Q3514" t="str">
        <f t="shared" si="218"/>
        <v>theater</v>
      </c>
      <c r="R3514" s="3" t="str">
        <f t="shared" si="219"/>
        <v>plays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2157.5</v>
      </c>
      <c r="Q3515" t="str">
        <f t="shared" si="218"/>
        <v>theater</v>
      </c>
      <c r="R3515" s="3" t="str">
        <f t="shared" si="219"/>
        <v>plays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1932.5</v>
      </c>
      <c r="Q3516" t="str">
        <f t="shared" si="218"/>
        <v>theater</v>
      </c>
      <c r="R3516" s="3" t="str">
        <f t="shared" si="219"/>
        <v>plays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1815</v>
      </c>
      <c r="Q3517" t="str">
        <f t="shared" si="218"/>
        <v>theater</v>
      </c>
      <c r="R3517" s="3" t="str">
        <f t="shared" si="219"/>
        <v>plays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2790</v>
      </c>
      <c r="Q3518" t="str">
        <f t="shared" si="218"/>
        <v>theater</v>
      </c>
      <c r="R3518" s="3" t="str">
        <f t="shared" si="219"/>
        <v>plays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3250</v>
      </c>
      <c r="Q3519" t="str">
        <f t="shared" si="218"/>
        <v>theater</v>
      </c>
      <c r="R3519" s="3" t="str">
        <f t="shared" si="219"/>
        <v>plays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2825.3450000000003</v>
      </c>
      <c r="Q3520" t="str">
        <f t="shared" si="218"/>
        <v>theater</v>
      </c>
      <c r="R3520" s="3" t="str">
        <f t="shared" si="219"/>
        <v>plays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1838.845</v>
      </c>
      <c r="Q3521" t="str">
        <f t="shared" si="218"/>
        <v>theater</v>
      </c>
      <c r="R3521" s="3" t="str">
        <f t="shared" si="219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2021</v>
      </c>
      <c r="Q3522" t="str">
        <f t="shared" si="218"/>
        <v>theater</v>
      </c>
      <c r="R3522" s="3" t="str">
        <f t="shared" si="219"/>
        <v>plays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AVERAGE(E3522:E3523)</f>
        <v>1304</v>
      </c>
      <c r="Q3523" t="str">
        <f t="shared" ref="Q3523:Q3586" si="222">LEFT(N3523,FIND("/",N3523)-1)</f>
        <v>theater</v>
      </c>
      <c r="R3523" s="3" t="str">
        <f t="shared" ref="R3523:R3586" si="223">RIGHT(N3523,LEN(N3523)-FIND("/",N3523))</f>
        <v>plays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994</v>
      </c>
      <c r="Q3524" t="str">
        <f t="shared" si="222"/>
        <v>theater</v>
      </c>
      <c r="R3524" s="3" t="str">
        <f t="shared" si="223"/>
        <v>plays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2970.5</v>
      </c>
      <c r="Q3525" t="str">
        <f t="shared" si="222"/>
        <v>theater</v>
      </c>
      <c r="R3525" s="3" t="str">
        <f t="shared" si="223"/>
        <v>plays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7351</v>
      </c>
      <c r="Q3526" t="str">
        <f t="shared" si="222"/>
        <v>theater</v>
      </c>
      <c r="R3526" s="3" t="str">
        <f t="shared" si="223"/>
        <v>plays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5343</v>
      </c>
      <c r="Q3527" t="str">
        <f t="shared" si="222"/>
        <v>theater</v>
      </c>
      <c r="R3527" s="3" t="str">
        <f t="shared" si="223"/>
        <v>plays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1948</v>
      </c>
      <c r="Q3528" t="str">
        <f t="shared" si="222"/>
        <v>theater</v>
      </c>
      <c r="R3528" s="3" t="str">
        <f t="shared" si="223"/>
        <v>plays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5190.5</v>
      </c>
      <c r="Q3529" t="str">
        <f t="shared" si="222"/>
        <v>theater</v>
      </c>
      <c r="R3529" s="3" t="str">
        <f t="shared" si="223"/>
        <v>plays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4342</v>
      </c>
      <c r="Q3530" t="str">
        <f t="shared" si="222"/>
        <v>theater</v>
      </c>
      <c r="R3530" s="3" t="str">
        <f t="shared" si="223"/>
        <v>plays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1164.5</v>
      </c>
      <c r="Q3531" t="str">
        <f t="shared" si="222"/>
        <v>theater</v>
      </c>
      <c r="R3531" s="3" t="str">
        <f t="shared" si="223"/>
        <v>plays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1705</v>
      </c>
      <c r="Q3532" t="str">
        <f t="shared" si="222"/>
        <v>theater</v>
      </c>
      <c r="R3532" s="3" t="str">
        <f t="shared" si="223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2015</v>
      </c>
      <c r="Q3533" t="str">
        <f t="shared" si="222"/>
        <v>theater</v>
      </c>
      <c r="R3533" s="3" t="str">
        <f t="shared" si="223"/>
        <v>plays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1211</v>
      </c>
      <c r="Q3534" t="str">
        <f t="shared" si="222"/>
        <v>theater</v>
      </c>
      <c r="R3534" s="3" t="str">
        <f t="shared" si="223"/>
        <v>plays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886.5</v>
      </c>
      <c r="Q3535" t="str">
        <f t="shared" si="222"/>
        <v>theater</v>
      </c>
      <c r="R3535" s="3" t="str">
        <f t="shared" si="223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4220.5</v>
      </c>
      <c r="Q3536" t="str">
        <f t="shared" si="222"/>
        <v>theater</v>
      </c>
      <c r="R3536" s="3" t="str">
        <f t="shared" si="223"/>
        <v>plays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4936.5</v>
      </c>
      <c r="Q3537" t="str">
        <f t="shared" si="222"/>
        <v>theater</v>
      </c>
      <c r="R3537" s="3" t="str">
        <f t="shared" si="223"/>
        <v>plays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1146.5</v>
      </c>
      <c r="Q3538" t="str">
        <f t="shared" si="222"/>
        <v>theater</v>
      </c>
      <c r="R3538" s="3" t="str">
        <f t="shared" si="223"/>
        <v>plays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724</v>
      </c>
      <c r="Q3539" t="str">
        <f t="shared" si="222"/>
        <v>theater</v>
      </c>
      <c r="R3539" s="3" t="str">
        <f t="shared" si="223"/>
        <v>plays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1893.5</v>
      </c>
      <c r="Q3540" t="str">
        <f t="shared" si="222"/>
        <v>theater</v>
      </c>
      <c r="R3540" s="3" t="str">
        <f t="shared" si="223"/>
        <v>plays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1643.5</v>
      </c>
      <c r="Q3541" t="str">
        <f t="shared" si="222"/>
        <v>theater</v>
      </c>
      <c r="R3541" s="3" t="str">
        <f t="shared" si="223"/>
        <v>plays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543.5</v>
      </c>
      <c r="Q3542" t="str">
        <f t="shared" si="222"/>
        <v>theater</v>
      </c>
      <c r="R3542" s="3" t="str">
        <f t="shared" si="223"/>
        <v>plays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814.5</v>
      </c>
      <c r="Q3543" t="str">
        <f t="shared" si="222"/>
        <v>theater</v>
      </c>
      <c r="R3543" s="3" t="str">
        <f t="shared" si="223"/>
        <v>plays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3441.5</v>
      </c>
      <c r="Q3544" t="str">
        <f t="shared" si="222"/>
        <v>theater</v>
      </c>
      <c r="R3544" s="3" t="str">
        <f t="shared" si="223"/>
        <v>plays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3596.5</v>
      </c>
      <c r="Q3545" t="str">
        <f t="shared" si="222"/>
        <v>theater</v>
      </c>
      <c r="R3545" s="3" t="str">
        <f t="shared" si="223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2035</v>
      </c>
      <c r="Q3546" t="str">
        <f t="shared" si="222"/>
        <v>theater</v>
      </c>
      <c r="R3546" s="3" t="str">
        <f t="shared" si="223"/>
        <v>plays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1375.5</v>
      </c>
      <c r="Q3547" t="str">
        <f t="shared" si="222"/>
        <v>theater</v>
      </c>
      <c r="R3547" s="3" t="str">
        <f t="shared" si="223"/>
        <v>plays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688</v>
      </c>
      <c r="Q3548" t="str">
        <f t="shared" si="222"/>
        <v>theater</v>
      </c>
      <c r="R3548" s="3" t="str">
        <f t="shared" si="223"/>
        <v>plays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20584.125</v>
      </c>
      <c r="Q3549" t="str">
        <f t="shared" si="222"/>
        <v>theater</v>
      </c>
      <c r="R3549" s="3" t="str">
        <f t="shared" si="223"/>
        <v>plays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21091.625</v>
      </c>
      <c r="Q3550" t="str">
        <f t="shared" si="222"/>
        <v>theater</v>
      </c>
      <c r="R3550" s="3" t="str">
        <f t="shared" si="223"/>
        <v>plays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1580</v>
      </c>
      <c r="Q3551" t="str">
        <f t="shared" si="222"/>
        <v>theater</v>
      </c>
      <c r="R3551" s="3" t="str">
        <f t="shared" si="223"/>
        <v>plays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1820</v>
      </c>
      <c r="Q3552" t="str">
        <f t="shared" si="222"/>
        <v>theater</v>
      </c>
      <c r="R3552" s="3" t="str">
        <f t="shared" si="223"/>
        <v>plays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2073.75</v>
      </c>
      <c r="Q3553" t="str">
        <f t="shared" si="222"/>
        <v>theater</v>
      </c>
      <c r="R3553" s="3" t="str">
        <f t="shared" si="223"/>
        <v>plays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1150.25</v>
      </c>
      <c r="Q3554" t="str">
        <f t="shared" si="222"/>
        <v>theater</v>
      </c>
      <c r="R3554" s="3" t="str">
        <f t="shared" si="223"/>
        <v>plays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3309</v>
      </c>
      <c r="Q3555" t="str">
        <f t="shared" si="222"/>
        <v>theater</v>
      </c>
      <c r="R3555" s="3" t="str">
        <f t="shared" si="223"/>
        <v>plays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5758.0550000000003</v>
      </c>
      <c r="Q3556" t="str">
        <f t="shared" si="222"/>
        <v>theater</v>
      </c>
      <c r="R3556" s="3" t="str">
        <f t="shared" si="223"/>
        <v>plays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4035.5549999999998</v>
      </c>
      <c r="Q3557" t="str">
        <f t="shared" si="222"/>
        <v>theater</v>
      </c>
      <c r="R3557" s="3" t="str">
        <f t="shared" si="223"/>
        <v>plays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2305</v>
      </c>
      <c r="Q3558" t="str">
        <f t="shared" si="222"/>
        <v>theater</v>
      </c>
      <c r="R3558" s="3" t="str">
        <f t="shared" si="223"/>
        <v>plays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51123</v>
      </c>
      <c r="Q3559" t="str">
        <f t="shared" si="222"/>
        <v>theater</v>
      </c>
      <c r="R3559" s="3" t="str">
        <f t="shared" si="223"/>
        <v>plays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50270</v>
      </c>
      <c r="Q3560" t="str">
        <f t="shared" si="222"/>
        <v>theater</v>
      </c>
      <c r="R3560" s="3" t="str">
        <f t="shared" si="223"/>
        <v>plays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769.5</v>
      </c>
      <c r="Q3561" t="str">
        <f t="shared" si="222"/>
        <v>theater</v>
      </c>
      <c r="R3561" s="3" t="str">
        <f t="shared" si="223"/>
        <v>plays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2252.5</v>
      </c>
      <c r="Q3562" t="str">
        <f t="shared" si="222"/>
        <v>theater</v>
      </c>
      <c r="R3562" s="3" t="str">
        <f t="shared" si="223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3015</v>
      </c>
      <c r="Q3563" t="str">
        <f t="shared" si="222"/>
        <v>theater</v>
      </c>
      <c r="R3563" s="3" t="str">
        <f t="shared" si="223"/>
        <v>plays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1514.5</v>
      </c>
      <c r="Q3564" t="str">
        <f t="shared" si="222"/>
        <v>theater</v>
      </c>
      <c r="R3564" s="3" t="str">
        <f t="shared" si="223"/>
        <v>plays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498.22500000000002</v>
      </c>
      <c r="Q3565" t="str">
        <f t="shared" si="222"/>
        <v>theater</v>
      </c>
      <c r="R3565" s="3" t="str">
        <f t="shared" si="223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766.22500000000002</v>
      </c>
      <c r="Q3566" t="str">
        <f t="shared" si="222"/>
        <v>theater</v>
      </c>
      <c r="R3566" s="3" t="str">
        <f t="shared" si="223"/>
        <v>plays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1090</v>
      </c>
      <c r="Q3567" t="str">
        <f t="shared" si="222"/>
        <v>theater</v>
      </c>
      <c r="R3567" s="3" t="str">
        <f t="shared" si="223"/>
        <v>plays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1635</v>
      </c>
      <c r="Q3568" t="str">
        <f t="shared" si="222"/>
        <v>theater</v>
      </c>
      <c r="R3568" s="3" t="str">
        <f t="shared" si="223"/>
        <v>plays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1591.5</v>
      </c>
      <c r="Q3569" t="str">
        <f t="shared" si="222"/>
        <v>theater</v>
      </c>
      <c r="R3569" s="3" t="str">
        <f t="shared" si="223"/>
        <v>plays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1099</v>
      </c>
      <c r="Q3570" t="str">
        <f t="shared" si="222"/>
        <v>theater</v>
      </c>
      <c r="R3570" s="3" t="str">
        <f t="shared" si="223"/>
        <v>plays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3067</v>
      </c>
      <c r="Q3571" t="str">
        <f t="shared" si="222"/>
        <v>theater</v>
      </c>
      <c r="R3571" s="3" t="str">
        <f t="shared" si="223"/>
        <v>plays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3655.5</v>
      </c>
      <c r="Q3572" t="str">
        <f t="shared" si="222"/>
        <v>theater</v>
      </c>
      <c r="R3572" s="3" t="str">
        <f t="shared" si="223"/>
        <v>plays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2059</v>
      </c>
      <c r="Q3573" t="str">
        <f t="shared" si="222"/>
        <v>theater</v>
      </c>
      <c r="R3573" s="3" t="str">
        <f t="shared" si="223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1165.5</v>
      </c>
      <c r="Q3574" t="str">
        <f t="shared" si="222"/>
        <v>theater</v>
      </c>
      <c r="R3574" s="3" t="str">
        <f t="shared" si="223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1792</v>
      </c>
      <c r="Q3575" t="str">
        <f t="shared" si="222"/>
        <v>theater</v>
      </c>
      <c r="R3575" s="3" t="str">
        <f t="shared" si="223"/>
        <v>plays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4619.5</v>
      </c>
      <c r="Q3576" t="str">
        <f t="shared" si="222"/>
        <v>theater</v>
      </c>
      <c r="R3576" s="3" t="str">
        <f t="shared" si="223"/>
        <v>plays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8144</v>
      </c>
      <c r="Q3577" t="str">
        <f t="shared" si="222"/>
        <v>theater</v>
      </c>
      <c r="R3577" s="3" t="str">
        <f t="shared" si="223"/>
        <v>plays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5116.5</v>
      </c>
      <c r="Q3578" t="str">
        <f t="shared" si="222"/>
        <v>theater</v>
      </c>
      <c r="R3578" s="3" t="str">
        <f t="shared" si="223"/>
        <v>plays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440</v>
      </c>
      <c r="Q3579" t="str">
        <f t="shared" si="222"/>
        <v>theater</v>
      </c>
      <c r="R3579" s="3" t="str">
        <f t="shared" si="223"/>
        <v>plays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1140.0999999999999</v>
      </c>
      <c r="Q3580" t="str">
        <f t="shared" si="222"/>
        <v>theater</v>
      </c>
      <c r="R3580" s="3" t="str">
        <f t="shared" si="223"/>
        <v>plays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1000.1</v>
      </c>
      <c r="Q3581" t="str">
        <f t="shared" si="222"/>
        <v>theater</v>
      </c>
      <c r="R3581" s="3" t="str">
        <f t="shared" si="223"/>
        <v>plays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762.5</v>
      </c>
      <c r="Q3582" t="str">
        <f t="shared" si="222"/>
        <v>theater</v>
      </c>
      <c r="R3582" s="3" t="str">
        <f t="shared" si="223"/>
        <v>plays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1262.5</v>
      </c>
      <c r="Q3583" t="str">
        <f t="shared" si="222"/>
        <v>theater</v>
      </c>
      <c r="R3583" s="3" t="str">
        <f t="shared" si="223"/>
        <v>plays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2185</v>
      </c>
      <c r="Q3584" t="str">
        <f t="shared" si="222"/>
        <v>theater</v>
      </c>
      <c r="R3584" s="3" t="str">
        <f t="shared" si="223"/>
        <v>plays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3062.5</v>
      </c>
      <c r="Q3585" t="str">
        <f t="shared" si="222"/>
        <v>theater</v>
      </c>
      <c r="R3585" s="3" t="str">
        <f t="shared" si="223"/>
        <v>plays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3360</v>
      </c>
      <c r="Q3586" t="str">
        <f t="shared" si="222"/>
        <v>theater</v>
      </c>
      <c r="R3586" s="3" t="str">
        <f t="shared" si="223"/>
        <v>plays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AVERAGE(E3586:E3587)</f>
        <v>3757.5</v>
      </c>
      <c r="Q3587" t="str">
        <f t="shared" ref="Q3587:Q3650" si="226">LEFT(N3587,FIND("/",N3587)-1)</f>
        <v>theater</v>
      </c>
      <c r="R3587" s="3" t="str">
        <f t="shared" ref="R3587:R3650" si="227">RIGHT(N3587,LEN(N3587)-FIND("/",N3587))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6128.5</v>
      </c>
      <c r="Q3588" t="str">
        <f t="shared" si="226"/>
        <v>theater</v>
      </c>
      <c r="R3588" s="3" t="str">
        <f t="shared" si="227"/>
        <v>plays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4420</v>
      </c>
      <c r="Q3589" t="str">
        <f t="shared" si="226"/>
        <v>theater</v>
      </c>
      <c r="R3589" s="3" t="str">
        <f t="shared" si="227"/>
        <v>plays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417</v>
      </c>
      <c r="Q3590" t="str">
        <f t="shared" si="226"/>
        <v>theater</v>
      </c>
      <c r="R3590" s="3" t="str">
        <f t="shared" si="227"/>
        <v>plays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2650.5</v>
      </c>
      <c r="Q3591" t="str">
        <f t="shared" si="226"/>
        <v>theater</v>
      </c>
      <c r="R3591" s="3" t="str">
        <f t="shared" si="227"/>
        <v>plays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5051.5</v>
      </c>
      <c r="Q3592" t="str">
        <f t="shared" si="226"/>
        <v>theater</v>
      </c>
      <c r="R3592" s="3" t="str">
        <f t="shared" si="227"/>
        <v>plays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3114</v>
      </c>
      <c r="Q3593" t="str">
        <f t="shared" si="226"/>
        <v>theater</v>
      </c>
      <c r="R3593" s="3" t="str">
        <f t="shared" si="227"/>
        <v>plays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1885</v>
      </c>
      <c r="Q3594" t="str">
        <f t="shared" si="226"/>
        <v>theater</v>
      </c>
      <c r="R3594" s="3" t="str">
        <f t="shared" si="227"/>
        <v>plays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2932</v>
      </c>
      <c r="Q3595" t="str">
        <f t="shared" si="226"/>
        <v>theater</v>
      </c>
      <c r="R3595" s="3" t="str">
        <f t="shared" si="227"/>
        <v>plays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2667</v>
      </c>
      <c r="Q3596" t="str">
        <f t="shared" si="226"/>
        <v>theater</v>
      </c>
      <c r="R3596" s="3" t="str">
        <f t="shared" si="227"/>
        <v>plays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2548</v>
      </c>
      <c r="Q3597" t="str">
        <f t="shared" si="226"/>
        <v>theater</v>
      </c>
      <c r="R3597" s="3" t="str">
        <f t="shared" si="227"/>
        <v>plays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2133</v>
      </c>
      <c r="Q3598" t="str">
        <f t="shared" si="226"/>
        <v>theater</v>
      </c>
      <c r="R3598" s="3" t="str">
        <f t="shared" si="227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1875</v>
      </c>
      <c r="Q3599" t="str">
        <f t="shared" si="226"/>
        <v>theater</v>
      </c>
      <c r="R3599" s="3" t="str">
        <f t="shared" si="227"/>
        <v>plays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1833</v>
      </c>
      <c r="Q3600" t="str">
        <f t="shared" si="226"/>
        <v>theater</v>
      </c>
      <c r="R3600" s="3" t="str">
        <f t="shared" si="227"/>
        <v>plays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1055.5</v>
      </c>
      <c r="Q3601" t="str">
        <f t="shared" si="226"/>
        <v>theater</v>
      </c>
      <c r="R3601" s="3" t="str">
        <f t="shared" si="227"/>
        <v>plays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511.5</v>
      </c>
      <c r="Q3602" t="str">
        <f t="shared" si="226"/>
        <v>theater</v>
      </c>
      <c r="R3602" s="3" t="str">
        <f t="shared" si="227"/>
        <v>plays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1050</v>
      </c>
      <c r="Q3603" t="str">
        <f t="shared" si="226"/>
        <v>theater</v>
      </c>
      <c r="R3603" s="3" t="str">
        <f t="shared" si="227"/>
        <v>plays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3044.5</v>
      </c>
      <c r="Q3604" t="str">
        <f t="shared" si="226"/>
        <v>theater</v>
      </c>
      <c r="R3604" s="3" t="str">
        <f t="shared" si="227"/>
        <v>plays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3281</v>
      </c>
      <c r="Q3605" t="str">
        <f t="shared" si="226"/>
        <v>theater</v>
      </c>
      <c r="R3605" s="3" t="str">
        <f t="shared" si="227"/>
        <v>plays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2972.5</v>
      </c>
      <c r="Q3606" t="str">
        <f t="shared" si="226"/>
        <v>theater</v>
      </c>
      <c r="R3606" s="3" t="str">
        <f t="shared" si="227"/>
        <v>plays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1922.5</v>
      </c>
      <c r="Q3607" t="str">
        <f t="shared" si="226"/>
        <v>theater</v>
      </c>
      <c r="R3607" s="3" t="str">
        <f t="shared" si="227"/>
        <v>plays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2184</v>
      </c>
      <c r="Q3608" t="str">
        <f t="shared" si="226"/>
        <v>theater</v>
      </c>
      <c r="R3608" s="3" t="str">
        <f t="shared" si="227"/>
        <v>plays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2244</v>
      </c>
      <c r="Q3609" t="str">
        <f t="shared" si="226"/>
        <v>theater</v>
      </c>
      <c r="R3609" s="3" t="str">
        <f t="shared" si="227"/>
        <v>plays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690</v>
      </c>
      <c r="Q3610" t="str">
        <f t="shared" si="226"/>
        <v>theater</v>
      </c>
      <c r="R3610" s="3" t="str">
        <f t="shared" si="227"/>
        <v>plays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1902.5</v>
      </c>
      <c r="Q3611" t="str">
        <f t="shared" si="226"/>
        <v>theater</v>
      </c>
      <c r="R3611" s="3" t="str">
        <f t="shared" si="227"/>
        <v>plays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2314</v>
      </c>
      <c r="Q3612" t="str">
        <f t="shared" si="226"/>
        <v>theater</v>
      </c>
      <c r="R3612" s="3" t="str">
        <f t="shared" si="227"/>
        <v>plays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2511.5</v>
      </c>
      <c r="Q3613" t="str">
        <f t="shared" si="226"/>
        <v>theater</v>
      </c>
      <c r="R3613" s="3" t="str">
        <f t="shared" si="227"/>
        <v>plays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5310</v>
      </c>
      <c r="Q3614" t="str">
        <f t="shared" si="226"/>
        <v>theater</v>
      </c>
      <c r="R3614" s="3" t="str">
        <f t="shared" si="227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4235</v>
      </c>
      <c r="Q3615" t="str">
        <f t="shared" si="226"/>
        <v>theater</v>
      </c>
      <c r="R3615" s="3" t="str">
        <f t="shared" si="227"/>
        <v>plays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1885</v>
      </c>
      <c r="Q3616" t="str">
        <f t="shared" si="226"/>
        <v>theater</v>
      </c>
      <c r="R3616" s="3" t="str">
        <f t="shared" si="227"/>
        <v>plays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2595</v>
      </c>
      <c r="Q3617" t="str">
        <f t="shared" si="226"/>
        <v>theater</v>
      </c>
      <c r="R3617" s="3" t="str">
        <f t="shared" si="227"/>
        <v>plays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2895</v>
      </c>
      <c r="Q3618" t="str">
        <f t="shared" si="226"/>
        <v>theater</v>
      </c>
      <c r="R3618" s="3" t="str">
        <f t="shared" si="227"/>
        <v>plays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2000</v>
      </c>
      <c r="Q3619" t="str">
        <f t="shared" si="226"/>
        <v>theater</v>
      </c>
      <c r="R3619" s="3" t="str">
        <f t="shared" si="227"/>
        <v>plays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1450</v>
      </c>
      <c r="Q3620" t="str">
        <f t="shared" si="226"/>
        <v>theater</v>
      </c>
      <c r="R3620" s="3" t="str">
        <f t="shared" si="227"/>
        <v>plays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1575</v>
      </c>
      <c r="Q3621" t="str">
        <f t="shared" si="226"/>
        <v>theater</v>
      </c>
      <c r="R3621" s="3" t="str">
        <f t="shared" si="227"/>
        <v>plays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6087.5</v>
      </c>
      <c r="Q3622" t="str">
        <f t="shared" si="226"/>
        <v>theater</v>
      </c>
      <c r="R3622" s="3" t="str">
        <f t="shared" si="227"/>
        <v>plays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7168.5</v>
      </c>
      <c r="Q3623" t="str">
        <f t="shared" si="226"/>
        <v>theater</v>
      </c>
      <c r="R3623" s="3" t="str">
        <f t="shared" si="227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2146.4949999999999</v>
      </c>
      <c r="Q3624" t="str">
        <f t="shared" si="226"/>
        <v>theater</v>
      </c>
      <c r="R3624" s="3" t="str">
        <f t="shared" si="227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2000.4949999999999</v>
      </c>
      <c r="Q3625" t="str">
        <f t="shared" si="226"/>
        <v>theater</v>
      </c>
      <c r="R3625" s="3" t="str">
        <f t="shared" si="227"/>
        <v>plays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3074</v>
      </c>
      <c r="Q3626" t="str">
        <f t="shared" si="226"/>
        <v>theater</v>
      </c>
      <c r="R3626" s="3" t="str">
        <f t="shared" si="227"/>
        <v>plays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3114</v>
      </c>
      <c r="Q3627" t="str">
        <f t="shared" si="226"/>
        <v>theater</v>
      </c>
      <c r="R3627" s="3" t="str">
        <f t="shared" si="227"/>
        <v>plays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3576.5</v>
      </c>
      <c r="Q3628" t="str">
        <f t="shared" si="226"/>
        <v>theater</v>
      </c>
      <c r="R3628" s="3" t="str">
        <f t="shared" si="227"/>
        <v>plays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3036.5</v>
      </c>
      <c r="Q3629" t="str">
        <f t="shared" si="226"/>
        <v>theater</v>
      </c>
      <c r="R3629" s="3" t="str">
        <f t="shared" si="227"/>
        <v>plays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1000</v>
      </c>
      <c r="Q3630" t="str">
        <f t="shared" si="226"/>
        <v>theater</v>
      </c>
      <c r="R3630" s="3" t="str">
        <f t="shared" si="227"/>
        <v>musical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tr">
        <f t="shared" si="226"/>
        <v>theater</v>
      </c>
      <c r="R3631" s="3" t="str">
        <f t="shared" si="227"/>
        <v>musical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1.5</v>
      </c>
      <c r="Q3632" t="str">
        <f t="shared" si="226"/>
        <v>theater</v>
      </c>
      <c r="R3632" s="3" t="str">
        <f t="shared" si="227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4363</v>
      </c>
      <c r="Q3633" t="str">
        <f t="shared" si="226"/>
        <v>theater</v>
      </c>
      <c r="R3633" s="3" t="str">
        <f t="shared" si="227"/>
        <v>musical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4412.5</v>
      </c>
      <c r="Q3634" t="str">
        <f t="shared" si="226"/>
        <v>theater</v>
      </c>
      <c r="R3634" s="3" t="str">
        <f t="shared" si="227"/>
        <v>musical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931</v>
      </c>
      <c r="Q3635" t="str">
        <f t="shared" si="226"/>
        <v>theater</v>
      </c>
      <c r="R3635" s="3" t="str">
        <f t="shared" si="227"/>
        <v>musical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2473.5</v>
      </c>
      <c r="Q3636" t="str">
        <f t="shared" si="226"/>
        <v>theater</v>
      </c>
      <c r="R3636" s="3" t="str">
        <f t="shared" si="227"/>
        <v>musical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2230.5</v>
      </c>
      <c r="Q3637" t="str">
        <f t="shared" si="226"/>
        <v>theater</v>
      </c>
      <c r="R3637" s="3" t="str">
        <f t="shared" si="227"/>
        <v>musical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638</v>
      </c>
      <c r="Q3638" t="str">
        <f t="shared" si="226"/>
        <v>theater</v>
      </c>
      <c r="R3638" s="3" t="str">
        <f t="shared" si="227"/>
        <v>musical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463</v>
      </c>
      <c r="Q3639" t="str">
        <f t="shared" si="226"/>
        <v>theater</v>
      </c>
      <c r="R3639" s="3" t="str">
        <f t="shared" si="227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571</v>
      </c>
      <c r="Q3640" t="str">
        <f t="shared" si="226"/>
        <v>theater</v>
      </c>
      <c r="R3640" s="3" t="str">
        <f t="shared" si="227"/>
        <v>musical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108.5</v>
      </c>
      <c r="Q3641" t="str">
        <f t="shared" si="226"/>
        <v>theater</v>
      </c>
      <c r="R3641" s="3" t="str">
        <f t="shared" si="227"/>
        <v>musical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28</v>
      </c>
      <c r="Q3642" t="str">
        <f t="shared" si="226"/>
        <v>theater</v>
      </c>
      <c r="R3642" s="3" t="str">
        <f t="shared" si="227"/>
        <v>musical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27.5</v>
      </c>
      <c r="Q3643" t="str">
        <f t="shared" si="226"/>
        <v>theater</v>
      </c>
      <c r="R3643" s="3" t="str">
        <f t="shared" si="227"/>
        <v>musical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tr">
        <f t="shared" si="226"/>
        <v>theater</v>
      </c>
      <c r="R3644" s="3" t="str">
        <f t="shared" si="227"/>
        <v>musical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7.5</v>
      </c>
      <c r="Q3645" t="str">
        <f t="shared" si="226"/>
        <v>theater</v>
      </c>
      <c r="R3645" s="3" t="str">
        <f t="shared" si="227"/>
        <v>musical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410.5</v>
      </c>
      <c r="Q3646" t="str">
        <f t="shared" si="226"/>
        <v>theater</v>
      </c>
      <c r="R3646" s="3" t="str">
        <f t="shared" si="227"/>
        <v>musical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411</v>
      </c>
      <c r="Q3647" t="str">
        <f t="shared" si="226"/>
        <v>theater</v>
      </c>
      <c r="R3647" s="3" t="str">
        <f t="shared" si="227"/>
        <v>musical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241</v>
      </c>
      <c r="Q3648" t="str">
        <f t="shared" si="226"/>
        <v>theater</v>
      </c>
      <c r="R3648" s="3" t="str">
        <f t="shared" si="227"/>
        <v>musical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255.5</v>
      </c>
      <c r="Q3649" t="str">
        <f t="shared" si="226"/>
        <v>theater</v>
      </c>
      <c r="R3649" s="3" t="str">
        <f t="shared" si="227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20091.5</v>
      </c>
      <c r="Q3650" t="str">
        <f t="shared" si="226"/>
        <v>theater</v>
      </c>
      <c r="R3650" s="3" t="str">
        <f t="shared" si="227"/>
        <v>plays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AVERAGE(E3650:E3651)</f>
        <v>20466.5</v>
      </c>
      <c r="Q3651" t="str">
        <f t="shared" ref="Q3651:Q3714" si="230">LEFT(N3651,FIND("/",N3651)-1)</f>
        <v>theater</v>
      </c>
      <c r="R3651" s="3" t="str">
        <f t="shared" ref="R3651:R3714" si="231">RIGHT(N3651,LEN(N3651)-FIND("/",N3651))</f>
        <v>plays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640</v>
      </c>
      <c r="Q3652" t="str">
        <f t="shared" si="230"/>
        <v>theater</v>
      </c>
      <c r="R3652" s="3" t="str">
        <f t="shared" si="231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510</v>
      </c>
      <c r="Q3653" t="str">
        <f t="shared" si="230"/>
        <v>theater</v>
      </c>
      <c r="R3653" s="3" t="str">
        <f t="shared" si="231"/>
        <v>plays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636</v>
      </c>
      <c r="Q3654" t="str">
        <f t="shared" si="230"/>
        <v>theater</v>
      </c>
      <c r="R3654" s="3" t="str">
        <f t="shared" si="231"/>
        <v>plays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1381</v>
      </c>
      <c r="Q3655" t="str">
        <f t="shared" si="230"/>
        <v>theater</v>
      </c>
      <c r="R3655" s="3" t="str">
        <f t="shared" si="231"/>
        <v>plays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2313</v>
      </c>
      <c r="Q3656" t="str">
        <f t="shared" si="230"/>
        <v>theater</v>
      </c>
      <c r="R3656" s="3" t="str">
        <f t="shared" si="231"/>
        <v>plays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4214.5</v>
      </c>
      <c r="Q3657" t="str">
        <f t="shared" si="230"/>
        <v>theater</v>
      </c>
      <c r="R3657" s="3" t="str">
        <f t="shared" si="231"/>
        <v>plays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5552</v>
      </c>
      <c r="Q3658" t="str">
        <f t="shared" si="230"/>
        <v>theater</v>
      </c>
      <c r="R3658" s="3" t="str">
        <f t="shared" si="231"/>
        <v>plays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3753</v>
      </c>
      <c r="Q3659" t="str">
        <f t="shared" si="230"/>
        <v>theater</v>
      </c>
      <c r="R3659" s="3" t="str">
        <f t="shared" si="231"/>
        <v>plays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1862.5</v>
      </c>
      <c r="Q3660" t="str">
        <f t="shared" si="230"/>
        <v>theater</v>
      </c>
      <c r="R3660" s="3" t="str">
        <f t="shared" si="231"/>
        <v>plays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2285.5</v>
      </c>
      <c r="Q3661" t="str">
        <f t="shared" si="230"/>
        <v>theater</v>
      </c>
      <c r="R3661" s="3" t="str">
        <f t="shared" si="231"/>
        <v>plays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1655.5</v>
      </c>
      <c r="Q3662" t="str">
        <f t="shared" si="230"/>
        <v>theater</v>
      </c>
      <c r="R3662" s="3" t="str">
        <f t="shared" si="231"/>
        <v>plays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1790</v>
      </c>
      <c r="Q3663" t="str">
        <f t="shared" si="230"/>
        <v>theater</v>
      </c>
      <c r="R3663" s="3" t="str">
        <f t="shared" si="231"/>
        <v>plays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5722</v>
      </c>
      <c r="Q3664" t="str">
        <f t="shared" si="230"/>
        <v>theater</v>
      </c>
      <c r="R3664" s="3" t="str">
        <f t="shared" si="231"/>
        <v>plays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4174</v>
      </c>
      <c r="Q3665" t="str">
        <f t="shared" si="230"/>
        <v>theater</v>
      </c>
      <c r="R3665" s="3" t="str">
        <f t="shared" si="231"/>
        <v>plays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554.5</v>
      </c>
      <c r="Q3666" t="str">
        <f t="shared" si="230"/>
        <v>theater</v>
      </c>
      <c r="R3666" s="3" t="str">
        <f t="shared" si="231"/>
        <v>plays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794.5</v>
      </c>
      <c r="Q3667" t="str">
        <f t="shared" si="230"/>
        <v>theater</v>
      </c>
      <c r="R3667" s="3" t="str">
        <f t="shared" si="231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957</v>
      </c>
      <c r="Q3668" t="str">
        <f t="shared" si="230"/>
        <v>theater</v>
      </c>
      <c r="R3668" s="3" t="str">
        <f t="shared" si="231"/>
        <v>plays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2147.5550000000003</v>
      </c>
      <c r="Q3669" t="str">
        <f t="shared" si="230"/>
        <v>theater</v>
      </c>
      <c r="R3669" s="3" t="str">
        <f t="shared" si="231"/>
        <v>plays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2065.0550000000003</v>
      </c>
      <c r="Q3670" t="str">
        <f t="shared" si="230"/>
        <v>theater</v>
      </c>
      <c r="R3670" s="3" t="str">
        <f t="shared" si="231"/>
        <v>plays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1208.5</v>
      </c>
      <c r="Q3671" t="str">
        <f t="shared" si="230"/>
        <v>theater</v>
      </c>
      <c r="R3671" s="3" t="str">
        <f t="shared" si="231"/>
        <v>plays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811.5</v>
      </c>
      <c r="Q3672" t="str">
        <f t="shared" si="230"/>
        <v>theater</v>
      </c>
      <c r="R3672" s="3" t="str">
        <f t="shared" si="231"/>
        <v>plays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1885.5</v>
      </c>
      <c r="Q3673" t="str">
        <f t="shared" si="230"/>
        <v>theater</v>
      </c>
      <c r="R3673" s="3" t="str">
        <f t="shared" si="231"/>
        <v>plays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3288</v>
      </c>
      <c r="Q3674" t="str">
        <f t="shared" si="230"/>
        <v>theater</v>
      </c>
      <c r="R3674" s="3" t="str">
        <f t="shared" si="231"/>
        <v>plays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3795.5</v>
      </c>
      <c r="Q3675" t="str">
        <f t="shared" si="230"/>
        <v>theater</v>
      </c>
      <c r="R3675" s="3" t="str">
        <f t="shared" si="231"/>
        <v>plays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4522.5</v>
      </c>
      <c r="Q3676" t="str">
        <f t="shared" si="230"/>
        <v>theater</v>
      </c>
      <c r="R3676" s="3" t="str">
        <f t="shared" si="231"/>
        <v>plays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2285</v>
      </c>
      <c r="Q3677" t="str">
        <f t="shared" si="230"/>
        <v>theater</v>
      </c>
      <c r="R3677" s="3" t="str">
        <f t="shared" si="231"/>
        <v>plays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550</v>
      </c>
      <c r="Q3678" t="str">
        <f t="shared" si="230"/>
        <v>theater</v>
      </c>
      <c r="R3678" s="3" t="str">
        <f t="shared" si="231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6689.25</v>
      </c>
      <c r="Q3679" t="str">
        <f t="shared" si="230"/>
        <v>theater</v>
      </c>
      <c r="R3679" s="3" t="str">
        <f t="shared" si="231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7199.25</v>
      </c>
      <c r="Q3680" t="str">
        <f t="shared" si="230"/>
        <v>theater</v>
      </c>
      <c r="R3680" s="3" t="str">
        <f t="shared" si="231"/>
        <v>plays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2126</v>
      </c>
      <c r="Q3681" t="str">
        <f t="shared" si="230"/>
        <v>theater</v>
      </c>
      <c r="R3681" s="3" t="str">
        <f t="shared" si="231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2792.5</v>
      </c>
      <c r="Q3682" t="str">
        <f t="shared" si="230"/>
        <v>theater</v>
      </c>
      <c r="R3682" s="3" t="str">
        <f t="shared" si="231"/>
        <v>plays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2251</v>
      </c>
      <c r="Q3683" t="str">
        <f t="shared" si="230"/>
        <v>theater</v>
      </c>
      <c r="R3683" s="3" t="str">
        <f t="shared" si="231"/>
        <v>plays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2647.5</v>
      </c>
      <c r="Q3684" t="str">
        <f t="shared" si="230"/>
        <v>theater</v>
      </c>
      <c r="R3684" s="3" t="str">
        <f t="shared" si="231"/>
        <v>plays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4028</v>
      </c>
      <c r="Q3685" t="str">
        <f t="shared" si="230"/>
        <v>theater</v>
      </c>
      <c r="R3685" s="3" t="str">
        <f t="shared" si="231"/>
        <v>plays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2461.5</v>
      </c>
      <c r="Q3686" t="str">
        <f t="shared" si="230"/>
        <v>theater</v>
      </c>
      <c r="R3686" s="3" t="str">
        <f t="shared" si="231"/>
        <v>plays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3164</v>
      </c>
      <c r="Q3687" t="str">
        <f t="shared" si="230"/>
        <v>theater</v>
      </c>
      <c r="R3687" s="3" t="str">
        <f t="shared" si="231"/>
        <v>plays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2820</v>
      </c>
      <c r="Q3688" t="str">
        <f t="shared" si="230"/>
        <v>theater</v>
      </c>
      <c r="R3688" s="3" t="str">
        <f t="shared" si="231"/>
        <v>plays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2683.625</v>
      </c>
      <c r="Q3689" t="str">
        <f t="shared" si="230"/>
        <v>theater</v>
      </c>
      <c r="R3689" s="3" t="str">
        <f t="shared" si="231"/>
        <v>plays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4143.625</v>
      </c>
      <c r="Q3690" t="str">
        <f t="shared" si="230"/>
        <v>theater</v>
      </c>
      <c r="R3690" s="3" t="str">
        <f t="shared" si="231"/>
        <v>plays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3412.5</v>
      </c>
      <c r="Q3691" t="str">
        <f t="shared" si="230"/>
        <v>theater</v>
      </c>
      <c r="R3691" s="3" t="str">
        <f t="shared" si="231"/>
        <v>plays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2675</v>
      </c>
      <c r="Q3692" t="str">
        <f t="shared" si="230"/>
        <v>theater</v>
      </c>
      <c r="R3692" s="3" t="str">
        <f t="shared" si="231"/>
        <v>plays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26492</v>
      </c>
      <c r="Q3693" t="str">
        <f t="shared" si="230"/>
        <v>theater</v>
      </c>
      <c r="R3693" s="3" t="str">
        <f t="shared" si="231"/>
        <v>plays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26222</v>
      </c>
      <c r="Q3694" t="str">
        <f t="shared" si="230"/>
        <v>theater</v>
      </c>
      <c r="R3694" s="3" t="str">
        <f t="shared" si="231"/>
        <v>plays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845</v>
      </c>
      <c r="Q3695" t="str">
        <f t="shared" si="230"/>
        <v>theater</v>
      </c>
      <c r="R3695" s="3" t="str">
        <f t="shared" si="231"/>
        <v>plays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2095</v>
      </c>
      <c r="Q3696" t="str">
        <f t="shared" si="230"/>
        <v>theater</v>
      </c>
      <c r="R3696" s="3" t="str">
        <f t="shared" si="231"/>
        <v>plays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3882.5</v>
      </c>
      <c r="Q3697" t="str">
        <f t="shared" si="230"/>
        <v>theater</v>
      </c>
      <c r="R3697" s="3" t="str">
        <f t="shared" si="231"/>
        <v>plays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3552.5</v>
      </c>
      <c r="Q3698" t="str">
        <f t="shared" si="230"/>
        <v>theater</v>
      </c>
      <c r="R3698" s="3" t="str">
        <f t="shared" si="231"/>
        <v>plays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2630</v>
      </c>
      <c r="Q3699" t="str">
        <f t="shared" si="230"/>
        <v>theater</v>
      </c>
      <c r="R3699" s="3" t="str">
        <f t="shared" si="231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3843</v>
      </c>
      <c r="Q3700" t="str">
        <f t="shared" si="230"/>
        <v>theater</v>
      </c>
      <c r="R3700" s="3" t="str">
        <f t="shared" si="231"/>
        <v>plays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4023</v>
      </c>
      <c r="Q3701" t="str">
        <f t="shared" si="230"/>
        <v>theater</v>
      </c>
      <c r="R3701" s="3" t="str">
        <f t="shared" si="231"/>
        <v>plays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1563</v>
      </c>
      <c r="Q3702" t="str">
        <f t="shared" si="230"/>
        <v>theater</v>
      </c>
      <c r="R3702" s="3" t="str">
        <f t="shared" si="231"/>
        <v>plays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1055.5</v>
      </c>
      <c r="Q3703" t="str">
        <f t="shared" si="230"/>
        <v>theater</v>
      </c>
      <c r="R3703" s="3" t="str">
        <f t="shared" si="231"/>
        <v>plays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2390</v>
      </c>
      <c r="Q3704" t="str">
        <f t="shared" si="230"/>
        <v>theater</v>
      </c>
      <c r="R3704" s="3" t="str">
        <f t="shared" si="231"/>
        <v>plays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2285.5</v>
      </c>
      <c r="Q3705" t="str">
        <f t="shared" si="230"/>
        <v>theater</v>
      </c>
      <c r="R3705" s="3" t="str">
        <f t="shared" si="231"/>
        <v>plays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852.505</v>
      </c>
      <c r="Q3706" t="str">
        <f t="shared" si="230"/>
        <v>theater</v>
      </c>
      <c r="R3706" s="3" t="str">
        <f t="shared" si="231"/>
        <v>plays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1667.0050000000001</v>
      </c>
      <c r="Q3707" t="str">
        <f t="shared" si="230"/>
        <v>theater</v>
      </c>
      <c r="R3707" s="3" t="str">
        <f t="shared" si="231"/>
        <v>plays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2372.5</v>
      </c>
      <c r="Q3708" t="str">
        <f t="shared" si="230"/>
        <v>theater</v>
      </c>
      <c r="R3708" s="3" t="str">
        <f t="shared" si="231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1840</v>
      </c>
      <c r="Q3709" t="str">
        <f t="shared" si="230"/>
        <v>theater</v>
      </c>
      <c r="R3709" s="3" t="str">
        <f t="shared" si="231"/>
        <v>plays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1980</v>
      </c>
      <c r="Q3710" t="str">
        <f t="shared" si="230"/>
        <v>theater</v>
      </c>
      <c r="R3710" s="3" t="str">
        <f t="shared" si="231"/>
        <v>plays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1591.25</v>
      </c>
      <c r="Q3711" t="str">
        <f t="shared" si="230"/>
        <v>theater</v>
      </c>
      <c r="R3711" s="3" t="str">
        <f t="shared" si="231"/>
        <v>plays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1458.75</v>
      </c>
      <c r="Q3712" t="str">
        <f t="shared" si="230"/>
        <v>theater</v>
      </c>
      <c r="R3712" s="3" t="str">
        <f t="shared" si="231"/>
        <v>plays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1202.5</v>
      </c>
      <c r="Q3713" t="str">
        <f t="shared" si="230"/>
        <v>theater</v>
      </c>
      <c r="R3713" s="3" t="str">
        <f t="shared" si="231"/>
        <v>plays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6050</v>
      </c>
      <c r="Q3714" t="str">
        <f t="shared" si="230"/>
        <v>theater</v>
      </c>
      <c r="R3714" s="3" t="str">
        <f t="shared" si="231"/>
        <v>plays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AVERAGE(E3714:E3715)</f>
        <v>6780</v>
      </c>
      <c r="Q3715" t="str">
        <f t="shared" ref="Q3715:Q3778" si="234">LEFT(N3715,FIND("/",N3715)-1)</f>
        <v>theater</v>
      </c>
      <c r="R3715" s="3" t="str">
        <f t="shared" ref="R3715:R3778" si="235">RIGHT(N3715,LEN(N3715)-FIND("/",N3715))</f>
        <v>plays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6132.5</v>
      </c>
      <c r="Q3716" t="str">
        <f t="shared" si="234"/>
        <v>theater</v>
      </c>
      <c r="R3716" s="3" t="str">
        <f t="shared" si="235"/>
        <v>plays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6912.5</v>
      </c>
      <c r="Q3717" t="str">
        <f t="shared" si="234"/>
        <v>theater</v>
      </c>
      <c r="R3717" s="3" t="str">
        <f t="shared" si="235"/>
        <v>plays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2418</v>
      </c>
      <c r="Q3718" t="str">
        <f t="shared" si="234"/>
        <v>theater</v>
      </c>
      <c r="R3718" s="3" t="str">
        <f t="shared" si="235"/>
        <v>plays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2638</v>
      </c>
      <c r="Q3719" t="str">
        <f t="shared" si="234"/>
        <v>theater</v>
      </c>
      <c r="R3719" s="3" t="str">
        <f t="shared" si="235"/>
        <v>plays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2613.5</v>
      </c>
      <c r="Q3720" t="str">
        <f t="shared" si="234"/>
        <v>theater</v>
      </c>
      <c r="R3720" s="3" t="str">
        <f t="shared" si="235"/>
        <v>plays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808.5</v>
      </c>
      <c r="Q3721" t="str">
        <f t="shared" si="234"/>
        <v>theater</v>
      </c>
      <c r="R3721" s="3" t="str">
        <f t="shared" si="235"/>
        <v>plays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1934.5</v>
      </c>
      <c r="Q3722" t="str">
        <f t="shared" si="234"/>
        <v>theater</v>
      </c>
      <c r="R3722" s="3" t="str">
        <f t="shared" si="235"/>
        <v>plays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4244.5</v>
      </c>
      <c r="Q3723" t="str">
        <f t="shared" si="234"/>
        <v>theater</v>
      </c>
      <c r="R3723" s="3" t="str">
        <f t="shared" si="235"/>
        <v>plays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3354</v>
      </c>
      <c r="Q3724" t="str">
        <f t="shared" si="234"/>
        <v>theater</v>
      </c>
      <c r="R3724" s="3" t="str">
        <f t="shared" si="235"/>
        <v>plays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3130</v>
      </c>
      <c r="Q3725" t="str">
        <f t="shared" si="234"/>
        <v>theater</v>
      </c>
      <c r="R3725" s="3" t="str">
        <f t="shared" si="235"/>
        <v>plays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4500.7749999999996</v>
      </c>
      <c r="Q3726" t="str">
        <f t="shared" si="234"/>
        <v>theater</v>
      </c>
      <c r="R3726" s="3" t="str">
        <f t="shared" si="235"/>
        <v>plays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2395.2750000000001</v>
      </c>
      <c r="Q3727" t="str">
        <f t="shared" si="234"/>
        <v>theater</v>
      </c>
      <c r="R3727" s="3" t="str">
        <f t="shared" si="235"/>
        <v>plays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1630</v>
      </c>
      <c r="Q3728" t="str">
        <f t="shared" si="234"/>
        <v>theater</v>
      </c>
      <c r="R3728" s="3" t="str">
        <f t="shared" si="235"/>
        <v>plays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2447</v>
      </c>
      <c r="Q3729" t="str">
        <f t="shared" si="234"/>
        <v>theater</v>
      </c>
      <c r="R3729" s="3" t="str">
        <f t="shared" si="235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1938.5</v>
      </c>
      <c r="Q3730" t="str">
        <f t="shared" si="234"/>
        <v>theater</v>
      </c>
      <c r="R3730" s="3" t="str">
        <f t="shared" si="235"/>
        <v>plays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1112</v>
      </c>
      <c r="Q3731" t="str">
        <f t="shared" si="234"/>
        <v>theater</v>
      </c>
      <c r="R3731" s="3" t="str">
        <f t="shared" si="235"/>
        <v>plays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231</v>
      </c>
      <c r="Q3732" t="str">
        <f t="shared" si="234"/>
        <v>theater</v>
      </c>
      <c r="R3732" s="3" t="str">
        <f t="shared" si="235"/>
        <v>plays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360</v>
      </c>
      <c r="Q3733" t="str">
        <f t="shared" si="234"/>
        <v>theater</v>
      </c>
      <c r="R3733" s="3" t="str">
        <f t="shared" si="235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375.5</v>
      </c>
      <c r="Q3734" t="str">
        <f t="shared" si="234"/>
        <v>theater</v>
      </c>
      <c r="R3734" s="3" t="str">
        <f t="shared" si="235"/>
        <v>plays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65.5</v>
      </c>
      <c r="Q3735" t="str">
        <f t="shared" si="234"/>
        <v>theater</v>
      </c>
      <c r="R3735" s="3" t="str">
        <f t="shared" si="235"/>
        <v>plays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213.5</v>
      </c>
      <c r="Q3736" t="str">
        <f t="shared" si="234"/>
        <v>theater</v>
      </c>
      <c r="R3736" s="3" t="str">
        <f t="shared" si="235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223.5</v>
      </c>
      <c r="Q3737" t="str">
        <f t="shared" si="234"/>
        <v>theater</v>
      </c>
      <c r="R3737" s="3" t="str">
        <f t="shared" si="235"/>
        <v>plays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15</v>
      </c>
      <c r="Q3738" t="str">
        <f t="shared" si="234"/>
        <v>theater</v>
      </c>
      <c r="R3738" s="3" t="str">
        <f t="shared" si="235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80</v>
      </c>
      <c r="Q3739" t="str">
        <f t="shared" si="234"/>
        <v>theater</v>
      </c>
      <c r="R3739" s="3" t="str">
        <f t="shared" si="235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210</v>
      </c>
      <c r="Q3740" t="str">
        <f t="shared" si="234"/>
        <v>theater</v>
      </c>
      <c r="R3740" s="3" t="str">
        <f t="shared" si="235"/>
        <v>plays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537.5</v>
      </c>
      <c r="Q3741" t="str">
        <f t="shared" si="234"/>
        <v>theater</v>
      </c>
      <c r="R3741" s="3" t="str">
        <f t="shared" si="235"/>
        <v>plays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581.5</v>
      </c>
      <c r="Q3742" t="str">
        <f t="shared" si="234"/>
        <v>theater</v>
      </c>
      <c r="R3742" s="3" t="str">
        <f t="shared" si="235"/>
        <v>plays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179</v>
      </c>
      <c r="Q3743" t="str">
        <f t="shared" si="234"/>
        <v>theater</v>
      </c>
      <c r="R3743" s="3" t="str">
        <f t="shared" si="235"/>
        <v>plays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50</v>
      </c>
      <c r="Q3744" t="str">
        <f t="shared" si="234"/>
        <v>theater</v>
      </c>
      <c r="R3744" s="3" t="str">
        <f t="shared" si="235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50</v>
      </c>
      <c r="Q3745" t="str">
        <f t="shared" si="234"/>
        <v>theater</v>
      </c>
      <c r="R3745" s="3" t="str">
        <f t="shared" si="235"/>
        <v>plays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tr">
        <f t="shared" si="234"/>
        <v>theater</v>
      </c>
      <c r="R3746" s="3" t="str">
        <f t="shared" si="235"/>
        <v>plays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5</v>
      </c>
      <c r="Q3747" t="str">
        <f t="shared" si="234"/>
        <v>theater</v>
      </c>
      <c r="R3747" s="3" t="str">
        <f t="shared" si="235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106</v>
      </c>
      <c r="Q3748" t="str">
        <f t="shared" si="234"/>
        <v>theater</v>
      </c>
      <c r="R3748" s="3" t="str">
        <f t="shared" si="235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113.5</v>
      </c>
      <c r="Q3749" t="str">
        <f t="shared" si="234"/>
        <v>theater</v>
      </c>
      <c r="R3749" s="3" t="str">
        <f t="shared" si="235"/>
        <v>plays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2600.5</v>
      </c>
      <c r="Q3750" t="str">
        <f t="shared" si="234"/>
        <v>theater</v>
      </c>
      <c r="R3750" s="3" t="str">
        <f t="shared" si="235"/>
        <v>musical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2850.5</v>
      </c>
      <c r="Q3751" t="str">
        <f t="shared" si="234"/>
        <v>theater</v>
      </c>
      <c r="R3751" s="3" t="str">
        <f t="shared" si="235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3276</v>
      </c>
      <c r="Q3752" t="str">
        <f t="shared" si="234"/>
        <v>theater</v>
      </c>
      <c r="R3752" s="3" t="str">
        <f t="shared" si="235"/>
        <v>musical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3676.5</v>
      </c>
      <c r="Q3753" t="str">
        <f t="shared" si="234"/>
        <v>theater</v>
      </c>
      <c r="R3753" s="3" t="str">
        <f t="shared" si="235"/>
        <v>musical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945.5</v>
      </c>
      <c r="Q3754" t="str">
        <f t="shared" si="234"/>
        <v>theater</v>
      </c>
      <c r="R3754" s="3" t="str">
        <f t="shared" si="235"/>
        <v>musical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2866</v>
      </c>
      <c r="Q3755" t="str">
        <f t="shared" si="234"/>
        <v>theater</v>
      </c>
      <c r="R3755" s="3" t="str">
        <f t="shared" si="235"/>
        <v>musical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4083.5</v>
      </c>
      <c r="Q3756" t="str">
        <f t="shared" si="234"/>
        <v>theater</v>
      </c>
      <c r="R3756" s="3" t="str">
        <f t="shared" si="235"/>
        <v>musical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1856.5</v>
      </c>
      <c r="Q3757" t="str">
        <f t="shared" si="234"/>
        <v>theater</v>
      </c>
      <c r="R3757" s="3" t="str">
        <f t="shared" si="235"/>
        <v>musical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2631.5</v>
      </c>
      <c r="Q3758" t="str">
        <f t="shared" si="234"/>
        <v>theater</v>
      </c>
      <c r="R3758" s="3" t="str">
        <f t="shared" si="235"/>
        <v>musical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4174</v>
      </c>
      <c r="Q3759" t="str">
        <f t="shared" si="234"/>
        <v>theater</v>
      </c>
      <c r="R3759" s="3" t="str">
        <f t="shared" si="235"/>
        <v>musical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2666.5</v>
      </c>
      <c r="Q3760" t="str">
        <f t="shared" si="234"/>
        <v>theater</v>
      </c>
      <c r="R3760" s="3" t="str">
        <f t="shared" si="235"/>
        <v>musical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2972.3850000000002</v>
      </c>
      <c r="Q3761" t="str">
        <f t="shared" si="234"/>
        <v>theater</v>
      </c>
      <c r="R3761" s="3" t="str">
        <f t="shared" si="235"/>
        <v>musical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4730.2700000000004</v>
      </c>
      <c r="Q3762" t="str">
        <f t="shared" si="234"/>
        <v>theater</v>
      </c>
      <c r="R3762" s="3" t="str">
        <f t="shared" si="235"/>
        <v>musical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2775.3850000000002</v>
      </c>
      <c r="Q3763" t="str">
        <f t="shared" si="234"/>
        <v>theater</v>
      </c>
      <c r="R3763" s="3" t="str">
        <f t="shared" si="235"/>
        <v>musical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914</v>
      </c>
      <c r="Q3764" t="str">
        <f t="shared" si="234"/>
        <v>theater</v>
      </c>
      <c r="R3764" s="3" t="str">
        <f t="shared" si="235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3164</v>
      </c>
      <c r="Q3765" t="str">
        <f t="shared" si="234"/>
        <v>theater</v>
      </c>
      <c r="R3765" s="3" t="str">
        <f t="shared" si="235"/>
        <v>musical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3250</v>
      </c>
      <c r="Q3766" t="str">
        <f t="shared" si="234"/>
        <v>theater</v>
      </c>
      <c r="R3766" s="3" t="str">
        <f t="shared" si="235"/>
        <v>musical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4721</v>
      </c>
      <c r="Q3767" t="str">
        <f t="shared" si="234"/>
        <v>theater</v>
      </c>
      <c r="R3767" s="3" t="str">
        <f t="shared" si="235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9103.505000000001</v>
      </c>
      <c r="Q3768" t="str">
        <f t="shared" si="234"/>
        <v>theater</v>
      </c>
      <c r="R3768" s="3" t="str">
        <f t="shared" si="235"/>
        <v>musical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6300.0050000000001</v>
      </c>
      <c r="Q3769" t="str">
        <f t="shared" si="234"/>
        <v>theater</v>
      </c>
      <c r="R3769" s="3" t="str">
        <f t="shared" si="235"/>
        <v>musical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3320.5549999999998</v>
      </c>
      <c r="Q3770" t="str">
        <f t="shared" si="234"/>
        <v>theater</v>
      </c>
      <c r="R3770" s="3" t="str">
        <f t="shared" si="235"/>
        <v>musical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2703.0549999999998</v>
      </c>
      <c r="Q3771" t="str">
        <f t="shared" si="234"/>
        <v>theater</v>
      </c>
      <c r="R3771" s="3" t="str">
        <f t="shared" si="235"/>
        <v>musical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1550</v>
      </c>
      <c r="Q3772" t="str">
        <f t="shared" si="234"/>
        <v>theater</v>
      </c>
      <c r="R3772" s="3" t="str">
        <f t="shared" si="235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1730</v>
      </c>
      <c r="Q3773" t="str">
        <f t="shared" si="234"/>
        <v>theater</v>
      </c>
      <c r="R3773" s="3" t="str">
        <f t="shared" si="235"/>
        <v>musical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3485</v>
      </c>
      <c r="Q3774" t="str">
        <f t="shared" si="234"/>
        <v>theater</v>
      </c>
      <c r="R3774" s="3" t="str">
        <f t="shared" si="235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5460</v>
      </c>
      <c r="Q3775" t="str">
        <f t="shared" si="234"/>
        <v>theater</v>
      </c>
      <c r="R3775" s="3" t="str">
        <f t="shared" si="235"/>
        <v>musical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3955</v>
      </c>
      <c r="Q3776" t="str">
        <f t="shared" si="234"/>
        <v>theater</v>
      </c>
      <c r="R3776" s="3" t="str">
        <f t="shared" si="235"/>
        <v>musical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2252.5</v>
      </c>
      <c r="Q3777" t="str">
        <f t="shared" si="234"/>
        <v>theater</v>
      </c>
      <c r="R3777" s="3" t="str">
        <f t="shared" si="235"/>
        <v>musical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5271</v>
      </c>
      <c r="Q3778" t="str">
        <f t="shared" si="234"/>
        <v>theater</v>
      </c>
      <c r="R3778" s="3" t="str">
        <f t="shared" si="235"/>
        <v>musical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AVERAGE(E3778:E3779)</f>
        <v>5700.5</v>
      </c>
      <c r="Q3779" t="str">
        <f t="shared" ref="Q3779:Q3842" si="238">LEFT(N3779,FIND("/",N3779)-1)</f>
        <v>theater</v>
      </c>
      <c r="R3779" s="3" t="str">
        <f t="shared" ref="R3779:R3842" si="239">RIGHT(N3779,LEN(N3779)-FIND("/",N3779))</f>
        <v>musical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2692.5</v>
      </c>
      <c r="Q3780" t="str">
        <f t="shared" si="238"/>
        <v>theater</v>
      </c>
      <c r="R3780" s="3" t="str">
        <f t="shared" si="239"/>
        <v>musical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9059</v>
      </c>
      <c r="Q3781" t="str">
        <f t="shared" si="238"/>
        <v>theater</v>
      </c>
      <c r="R3781" s="3" t="str">
        <f t="shared" si="239"/>
        <v>musical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9298.5</v>
      </c>
      <c r="Q3782" t="str">
        <f t="shared" si="238"/>
        <v>theater</v>
      </c>
      <c r="R3782" s="3" t="str">
        <f t="shared" si="239"/>
        <v>musical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3967.5</v>
      </c>
      <c r="Q3783" t="str">
        <f t="shared" si="238"/>
        <v>theater</v>
      </c>
      <c r="R3783" s="3" t="str">
        <f t="shared" si="239"/>
        <v>musical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3485</v>
      </c>
      <c r="Q3784" t="str">
        <f t="shared" si="238"/>
        <v>theater</v>
      </c>
      <c r="R3784" s="3" t="str">
        <f t="shared" si="239"/>
        <v>musical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1791</v>
      </c>
      <c r="Q3785" t="str">
        <f t="shared" si="238"/>
        <v>theater</v>
      </c>
      <c r="R3785" s="3" t="str">
        <f t="shared" si="239"/>
        <v>musical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1348.5</v>
      </c>
      <c r="Q3786" t="str">
        <f t="shared" si="238"/>
        <v>theater</v>
      </c>
      <c r="R3786" s="3" t="str">
        <f t="shared" si="239"/>
        <v>musical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2082.5</v>
      </c>
      <c r="Q3787" t="str">
        <f t="shared" si="238"/>
        <v>theater</v>
      </c>
      <c r="R3787" s="3" t="str">
        <f t="shared" si="239"/>
        <v>musical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4836.5</v>
      </c>
      <c r="Q3788" t="str">
        <f t="shared" si="238"/>
        <v>theater</v>
      </c>
      <c r="R3788" s="3" t="str">
        <f t="shared" si="239"/>
        <v>musical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3504.5</v>
      </c>
      <c r="Q3789" t="str">
        <f t="shared" si="238"/>
        <v>theater</v>
      </c>
      <c r="R3789" s="3" t="str">
        <f t="shared" si="239"/>
        <v>musical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425.5</v>
      </c>
      <c r="Q3790" t="str">
        <f t="shared" si="238"/>
        <v>theater</v>
      </c>
      <c r="R3790" s="3" t="str">
        <f t="shared" si="239"/>
        <v>musical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308</v>
      </c>
      <c r="Q3791" t="str">
        <f t="shared" si="238"/>
        <v>theater</v>
      </c>
      <c r="R3791" s="3" t="str">
        <f t="shared" si="239"/>
        <v>musical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58</v>
      </c>
      <c r="Q3792" t="str">
        <f t="shared" si="238"/>
        <v>theater</v>
      </c>
      <c r="R3792" s="3" t="str">
        <f t="shared" si="239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tr">
        <f t="shared" si="238"/>
        <v>theater</v>
      </c>
      <c r="R3793" s="3" t="str">
        <f t="shared" si="239"/>
        <v>musical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tr">
        <f t="shared" si="238"/>
        <v>theater</v>
      </c>
      <c r="R3794" s="3" t="str">
        <f t="shared" si="239"/>
        <v>musical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2105.5</v>
      </c>
      <c r="Q3795" t="str">
        <f t="shared" si="238"/>
        <v>theater</v>
      </c>
      <c r="R3795" s="3" t="str">
        <f t="shared" si="239"/>
        <v>musical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2113</v>
      </c>
      <c r="Q3796" t="str">
        <f t="shared" si="238"/>
        <v>theater</v>
      </c>
      <c r="R3796" s="3" t="str">
        <f t="shared" si="239"/>
        <v>musical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30</v>
      </c>
      <c r="Q3797" t="str">
        <f t="shared" si="238"/>
        <v>theater</v>
      </c>
      <c r="R3797" s="3" t="str">
        <f t="shared" si="239"/>
        <v>musical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5.5</v>
      </c>
      <c r="Q3798" t="str">
        <f t="shared" si="238"/>
        <v>theater</v>
      </c>
      <c r="R3798" s="3" t="str">
        <f t="shared" si="239"/>
        <v>musical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2690.5</v>
      </c>
      <c r="Q3799" t="str">
        <f t="shared" si="238"/>
        <v>theater</v>
      </c>
      <c r="R3799" s="3" t="str">
        <f t="shared" si="239"/>
        <v>musical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3202.5</v>
      </c>
      <c r="Q3800" t="str">
        <f t="shared" si="238"/>
        <v>theater</v>
      </c>
      <c r="R3800" s="3" t="str">
        <f t="shared" si="239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713.5</v>
      </c>
      <c r="Q3801" t="str">
        <f t="shared" si="238"/>
        <v>theater</v>
      </c>
      <c r="R3801" s="3" t="str">
        <f t="shared" si="239"/>
        <v>musical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641.5</v>
      </c>
      <c r="Q3802" t="str">
        <f t="shared" si="238"/>
        <v>theater</v>
      </c>
      <c r="R3802" s="3" t="str">
        <f t="shared" si="239"/>
        <v>musical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653.5</v>
      </c>
      <c r="Q3803" t="str">
        <f t="shared" si="238"/>
        <v>theater</v>
      </c>
      <c r="R3803" s="3" t="str">
        <f t="shared" si="239"/>
        <v>musical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213</v>
      </c>
      <c r="Q3804" t="str">
        <f t="shared" si="238"/>
        <v>theater</v>
      </c>
      <c r="R3804" s="3" t="str">
        <f t="shared" si="239"/>
        <v>musical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1179</v>
      </c>
      <c r="Q3805" t="str">
        <f t="shared" si="238"/>
        <v>theater</v>
      </c>
      <c r="R3805" s="3" t="str">
        <f t="shared" si="239"/>
        <v>musical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1179</v>
      </c>
      <c r="Q3806" t="str">
        <f t="shared" si="238"/>
        <v>theater</v>
      </c>
      <c r="R3806" s="3" t="str">
        <f t="shared" si="239"/>
        <v>musical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tr">
        <f t="shared" si="238"/>
        <v>theater</v>
      </c>
      <c r="R3807" s="3" t="str">
        <f t="shared" si="239"/>
        <v>musical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4</v>
      </c>
      <c r="Q3808" t="str">
        <f t="shared" si="238"/>
        <v>theater</v>
      </c>
      <c r="R3808" s="3" t="str">
        <f t="shared" si="239"/>
        <v>musical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230</v>
      </c>
      <c r="Q3809" t="str">
        <f t="shared" si="238"/>
        <v>theater</v>
      </c>
      <c r="R3809" s="3" t="str">
        <f t="shared" si="239"/>
        <v>musical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727.5</v>
      </c>
      <c r="Q3810" t="str">
        <f t="shared" si="238"/>
        <v>theater</v>
      </c>
      <c r="R3810" s="3" t="str">
        <f t="shared" si="239"/>
        <v>plays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1512.5</v>
      </c>
      <c r="Q3811" t="str">
        <f t="shared" si="238"/>
        <v>theater</v>
      </c>
      <c r="R3811" s="3" t="str">
        <f t="shared" si="239"/>
        <v>plays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1925.5</v>
      </c>
      <c r="Q3812" t="str">
        <f t="shared" si="238"/>
        <v>theater</v>
      </c>
      <c r="R3812" s="3" t="str">
        <f t="shared" si="239"/>
        <v>plays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1325.5</v>
      </c>
      <c r="Q3813" t="str">
        <f t="shared" si="238"/>
        <v>theater</v>
      </c>
      <c r="R3813" s="3" t="str">
        <f t="shared" si="239"/>
        <v>plays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1508</v>
      </c>
      <c r="Q3814" t="str">
        <f t="shared" si="238"/>
        <v>theater</v>
      </c>
      <c r="R3814" s="3" t="str">
        <f t="shared" si="239"/>
        <v>plays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2155.4949999999999</v>
      </c>
      <c r="Q3815" t="str">
        <f t="shared" si="238"/>
        <v>theater</v>
      </c>
      <c r="R3815" s="3" t="str">
        <f t="shared" si="239"/>
        <v>plays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2110.9949999999999</v>
      </c>
      <c r="Q3816" t="str">
        <f t="shared" si="238"/>
        <v>theater</v>
      </c>
      <c r="R3816" s="3" t="str">
        <f t="shared" si="239"/>
        <v>plays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1551.0050000000001</v>
      </c>
      <c r="Q3817" t="str">
        <f t="shared" si="238"/>
        <v>theater</v>
      </c>
      <c r="R3817" s="3" t="str">
        <f t="shared" si="239"/>
        <v>plays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1394.29</v>
      </c>
      <c r="Q3818" t="str">
        <f t="shared" si="238"/>
        <v>theater</v>
      </c>
      <c r="R3818" s="3" t="str">
        <f t="shared" si="239"/>
        <v>plays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1966.7849999999999</v>
      </c>
      <c r="Q3819" t="str">
        <f t="shared" si="238"/>
        <v>theater</v>
      </c>
      <c r="R3819" s="3" t="str">
        <f t="shared" si="239"/>
        <v>plays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1357.5</v>
      </c>
      <c r="Q3820" t="str">
        <f t="shared" si="238"/>
        <v>theater</v>
      </c>
      <c r="R3820" s="3" t="str">
        <f t="shared" si="239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817</v>
      </c>
      <c r="Q3821" t="str">
        <f t="shared" si="238"/>
        <v>theater</v>
      </c>
      <c r="R3821" s="3" t="str">
        <f t="shared" si="239"/>
        <v>plays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747</v>
      </c>
      <c r="Q3822" t="str">
        <f t="shared" si="238"/>
        <v>theater</v>
      </c>
      <c r="R3822" s="3" t="str">
        <f t="shared" si="239"/>
        <v>plays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2044.5</v>
      </c>
      <c r="Q3823" t="str">
        <f t="shared" si="238"/>
        <v>theater</v>
      </c>
      <c r="R3823" s="3" t="str">
        <f t="shared" si="239"/>
        <v>plays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4580</v>
      </c>
      <c r="Q3824" t="str">
        <f t="shared" si="238"/>
        <v>theater</v>
      </c>
      <c r="R3824" s="3" t="str">
        <f t="shared" si="239"/>
        <v>plays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4075.5</v>
      </c>
      <c r="Q3825" t="str">
        <f t="shared" si="238"/>
        <v>theater</v>
      </c>
      <c r="R3825" s="3" t="str">
        <f t="shared" si="239"/>
        <v>plays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1460</v>
      </c>
      <c r="Q3826" t="str">
        <f t="shared" si="238"/>
        <v>theater</v>
      </c>
      <c r="R3826" s="3" t="str">
        <f t="shared" si="239"/>
        <v>plays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2770.5</v>
      </c>
      <c r="Q3827" t="str">
        <f t="shared" si="238"/>
        <v>theater</v>
      </c>
      <c r="R3827" s="3" t="str">
        <f t="shared" si="239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2993</v>
      </c>
      <c r="Q3828" t="str">
        <f t="shared" si="238"/>
        <v>theater</v>
      </c>
      <c r="R3828" s="3" t="str">
        <f t="shared" si="239"/>
        <v>plays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2647.5</v>
      </c>
      <c r="Q3829" t="str">
        <f t="shared" si="238"/>
        <v>theater</v>
      </c>
      <c r="R3829" s="3" t="str">
        <f t="shared" si="239"/>
        <v>plays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4790</v>
      </c>
      <c r="Q3830" t="str">
        <f t="shared" si="238"/>
        <v>theater</v>
      </c>
      <c r="R3830" s="3" t="str">
        <f t="shared" si="239"/>
        <v>plays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2750.5</v>
      </c>
      <c r="Q3831" t="str">
        <f t="shared" si="238"/>
        <v>theater</v>
      </c>
      <c r="R3831" s="3" t="str">
        <f t="shared" si="239"/>
        <v>plays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363</v>
      </c>
      <c r="Q3832" t="str">
        <f t="shared" si="238"/>
        <v>theater</v>
      </c>
      <c r="R3832" s="3" t="str">
        <f t="shared" si="239"/>
        <v>plays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377.55500000000001</v>
      </c>
      <c r="Q3833" t="str">
        <f t="shared" si="238"/>
        <v>theater</v>
      </c>
      <c r="R3833" s="3" t="str">
        <f t="shared" si="239"/>
        <v>plays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893.05500000000006</v>
      </c>
      <c r="Q3834" t="str">
        <f t="shared" si="238"/>
        <v>theater</v>
      </c>
      <c r="R3834" s="3" t="str">
        <f t="shared" si="239"/>
        <v>plays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1328</v>
      </c>
      <c r="Q3835" t="str">
        <f t="shared" si="238"/>
        <v>theater</v>
      </c>
      <c r="R3835" s="3" t="str">
        <f t="shared" si="239"/>
        <v>plays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2335.5</v>
      </c>
      <c r="Q3836" t="str">
        <f t="shared" si="238"/>
        <v>theater</v>
      </c>
      <c r="R3836" s="3" t="str">
        <f t="shared" si="239"/>
        <v>plays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1795.5</v>
      </c>
      <c r="Q3837" t="str">
        <f t="shared" si="238"/>
        <v>theater</v>
      </c>
      <c r="R3837" s="3" t="str">
        <f t="shared" si="239"/>
        <v>plays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610</v>
      </c>
      <c r="Q3838" t="str">
        <f t="shared" si="238"/>
        <v>theater</v>
      </c>
      <c r="R3838" s="3" t="str">
        <f t="shared" si="239"/>
        <v>plays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1471</v>
      </c>
      <c r="Q3839" t="str">
        <f t="shared" si="238"/>
        <v>theater</v>
      </c>
      <c r="R3839" s="3" t="str">
        <f t="shared" si="239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51433</v>
      </c>
      <c r="Q3840" t="str">
        <f t="shared" si="238"/>
        <v>theater</v>
      </c>
      <c r="R3840" s="3" t="str">
        <f t="shared" si="239"/>
        <v>plays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51424.5</v>
      </c>
      <c r="Q3841" t="str">
        <f t="shared" si="238"/>
        <v>theater</v>
      </c>
      <c r="R3841" s="3" t="str">
        <f t="shared" si="239"/>
        <v>plays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1045</v>
      </c>
      <c r="Q3842" t="str">
        <f t="shared" si="238"/>
        <v>theater</v>
      </c>
      <c r="R3842" s="3" t="str">
        <f t="shared" si="239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AVERAGE(E3842:E3843)</f>
        <v>468.5</v>
      </c>
      <c r="Q3843" t="str">
        <f t="shared" ref="Q3843:Q3906" si="242">LEFT(N3843,FIND("/",N3843)-1)</f>
        <v>theater</v>
      </c>
      <c r="R3843" s="3" t="str">
        <f t="shared" ref="R3843:R3906" si="243">RIGHT(N3843,LEN(N3843)-FIND("/",N3843))</f>
        <v>plays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984.5</v>
      </c>
      <c r="Q3844" t="str">
        <f t="shared" si="242"/>
        <v>theater</v>
      </c>
      <c r="R3844" s="3" t="str">
        <f t="shared" si="243"/>
        <v>plays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1081</v>
      </c>
      <c r="Q3845" t="str">
        <f t="shared" si="242"/>
        <v>theater</v>
      </c>
      <c r="R3845" s="3" t="str">
        <f t="shared" si="243"/>
        <v>plays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2565.5</v>
      </c>
      <c r="Q3846" t="str">
        <f t="shared" si="242"/>
        <v>theater</v>
      </c>
      <c r="R3846" s="3" t="str">
        <f t="shared" si="243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2454</v>
      </c>
      <c r="Q3847" t="str">
        <f t="shared" si="242"/>
        <v>theater</v>
      </c>
      <c r="R3847" s="3" t="str">
        <f t="shared" si="243"/>
        <v>plays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515.5</v>
      </c>
      <c r="Q3848" t="str">
        <f t="shared" si="242"/>
        <v>theater</v>
      </c>
      <c r="R3848" s="3" t="str">
        <f t="shared" si="243"/>
        <v>plays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943</v>
      </c>
      <c r="Q3849" t="str">
        <f t="shared" si="242"/>
        <v>theater</v>
      </c>
      <c r="R3849" s="3" t="str">
        <f t="shared" si="243"/>
        <v>plays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1913</v>
      </c>
      <c r="Q3850" t="str">
        <f t="shared" si="242"/>
        <v>theater</v>
      </c>
      <c r="R3850" s="3" t="str">
        <f t="shared" si="243"/>
        <v>plays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2121</v>
      </c>
      <c r="Q3851" t="str">
        <f t="shared" si="242"/>
        <v>theater</v>
      </c>
      <c r="R3851" s="3" t="str">
        <f t="shared" si="243"/>
        <v>plays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1075.5</v>
      </c>
      <c r="Q3852" t="str">
        <f t="shared" si="242"/>
        <v>theater</v>
      </c>
      <c r="R3852" s="3" t="str">
        <f t="shared" si="243"/>
        <v>plays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445</v>
      </c>
      <c r="Q3853" t="str">
        <f t="shared" si="242"/>
        <v>theater</v>
      </c>
      <c r="R3853" s="3" t="str">
        <f t="shared" si="243"/>
        <v>plays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436</v>
      </c>
      <c r="Q3854" t="str">
        <f t="shared" si="242"/>
        <v>theater</v>
      </c>
      <c r="R3854" s="3" t="str">
        <f t="shared" si="243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23</v>
      </c>
      <c r="Q3855" t="str">
        <f t="shared" si="242"/>
        <v>theater</v>
      </c>
      <c r="R3855" s="3" t="str">
        <f t="shared" si="243"/>
        <v>plays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907</v>
      </c>
      <c r="Q3856" t="str">
        <f t="shared" si="242"/>
        <v>theater</v>
      </c>
      <c r="R3856" s="3" t="str">
        <f t="shared" si="243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906.5</v>
      </c>
      <c r="Q3857" t="str">
        <f t="shared" si="242"/>
        <v>theater</v>
      </c>
      <c r="R3857" s="3" t="str">
        <f t="shared" si="243"/>
        <v>plays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13</v>
      </c>
      <c r="Q3858" t="str">
        <f t="shared" si="242"/>
        <v>theater</v>
      </c>
      <c r="R3858" s="3" t="str">
        <f t="shared" si="243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130.5</v>
      </c>
      <c r="Q3859" t="str">
        <f t="shared" si="242"/>
        <v>theater</v>
      </c>
      <c r="R3859" s="3" t="str">
        <f t="shared" si="243"/>
        <v>plays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135</v>
      </c>
      <c r="Q3860" t="str">
        <f t="shared" si="242"/>
        <v>theater</v>
      </c>
      <c r="R3860" s="3" t="str">
        <f t="shared" si="243"/>
        <v>plays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5.5</v>
      </c>
      <c r="Q3861" t="str">
        <f t="shared" si="242"/>
        <v>theater</v>
      </c>
      <c r="R3861" s="3" t="str">
        <f t="shared" si="243"/>
        <v>plays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530.5</v>
      </c>
      <c r="Q3862" t="str">
        <f t="shared" si="242"/>
        <v>theater</v>
      </c>
      <c r="R3862" s="3" t="str">
        <f t="shared" si="243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580</v>
      </c>
      <c r="Q3863" t="str">
        <f t="shared" si="242"/>
        <v>theater</v>
      </c>
      <c r="R3863" s="3" t="str">
        <f t="shared" si="243"/>
        <v>plays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50.5</v>
      </c>
      <c r="Q3864" t="str">
        <f t="shared" si="242"/>
        <v>theater</v>
      </c>
      <c r="R3864" s="3" t="str">
        <f t="shared" si="243"/>
        <v>plays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0.5</v>
      </c>
      <c r="Q3865" t="str">
        <f t="shared" si="242"/>
        <v>theater</v>
      </c>
      <c r="R3865" s="3" t="str">
        <f t="shared" si="243"/>
        <v>plays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30</v>
      </c>
      <c r="Q3866" t="str">
        <f t="shared" si="242"/>
        <v>theater</v>
      </c>
      <c r="R3866" s="3" t="str">
        <f t="shared" si="243"/>
        <v>plays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355</v>
      </c>
      <c r="Q3867" t="str">
        <f t="shared" si="242"/>
        <v>theater</v>
      </c>
      <c r="R3867" s="3" t="str">
        <f t="shared" si="243"/>
        <v>plays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330.5</v>
      </c>
      <c r="Q3868" t="str">
        <f t="shared" si="242"/>
        <v>theater</v>
      </c>
      <c r="R3868" s="3" t="str">
        <f t="shared" si="243"/>
        <v>plays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131</v>
      </c>
      <c r="Q3869" t="str">
        <f t="shared" si="242"/>
        <v>theater</v>
      </c>
      <c r="R3869" s="3" t="str">
        <f t="shared" si="243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130.5</v>
      </c>
      <c r="Q3870" t="str">
        <f t="shared" si="242"/>
        <v>theater</v>
      </c>
      <c r="R3870" s="3" t="str">
        <f t="shared" si="243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231</v>
      </c>
      <c r="Q3871" t="str">
        <f t="shared" si="242"/>
        <v>theater</v>
      </c>
      <c r="R3871" s="3" t="str">
        <f t="shared" si="243"/>
        <v>musical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976</v>
      </c>
      <c r="Q3872" t="str">
        <f t="shared" si="242"/>
        <v>theater</v>
      </c>
      <c r="R3872" s="3" t="str">
        <f t="shared" si="243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770</v>
      </c>
      <c r="Q3873" t="str">
        <f t="shared" si="242"/>
        <v>theater</v>
      </c>
      <c r="R3873" s="3" t="str">
        <f t="shared" si="243"/>
        <v>musical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20</v>
      </c>
      <c r="Q3874" t="str">
        <f t="shared" si="242"/>
        <v>theater</v>
      </c>
      <c r="R3874" s="3" t="str">
        <f t="shared" si="243"/>
        <v>musical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tr">
        <f t="shared" si="242"/>
        <v>theater</v>
      </c>
      <c r="R3875" s="3" t="str">
        <f t="shared" si="243"/>
        <v>musical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tr">
        <f t="shared" si="242"/>
        <v>theater</v>
      </c>
      <c r="R3876" s="3" t="str">
        <f t="shared" si="243"/>
        <v>musical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tr">
        <f t="shared" si="242"/>
        <v>theater</v>
      </c>
      <c r="R3877" s="3" t="str">
        <f t="shared" si="243"/>
        <v>musical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1029.5</v>
      </c>
      <c r="Q3878" t="str">
        <f t="shared" si="242"/>
        <v>theater</v>
      </c>
      <c r="R3878" s="3" t="str">
        <f t="shared" si="243"/>
        <v>musical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1650</v>
      </c>
      <c r="Q3879" t="str">
        <f t="shared" si="242"/>
        <v>theater</v>
      </c>
      <c r="R3879" s="3" t="str">
        <f t="shared" si="243"/>
        <v>musical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625.5</v>
      </c>
      <c r="Q3880" t="str">
        <f t="shared" si="242"/>
        <v>theater</v>
      </c>
      <c r="R3880" s="3" t="str">
        <f t="shared" si="243"/>
        <v>musical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5</v>
      </c>
      <c r="Q3881" t="str">
        <f t="shared" si="242"/>
        <v>theater</v>
      </c>
      <c r="R3881" s="3" t="str">
        <f t="shared" si="243"/>
        <v>musical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490</v>
      </c>
      <c r="Q3882" t="str">
        <f t="shared" si="242"/>
        <v>theater</v>
      </c>
      <c r="R3882" s="3" t="str">
        <f t="shared" si="243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502.5</v>
      </c>
      <c r="Q3883" t="str">
        <f t="shared" si="242"/>
        <v>theater</v>
      </c>
      <c r="R3883" s="3" t="str">
        <f t="shared" si="243"/>
        <v>musical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12.5</v>
      </c>
      <c r="Q3884" t="str">
        <f t="shared" si="242"/>
        <v>theater</v>
      </c>
      <c r="R3884" s="3" t="str">
        <f t="shared" si="243"/>
        <v>musical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tr">
        <f t="shared" si="242"/>
        <v>theater</v>
      </c>
      <c r="R3885" s="3" t="str">
        <f t="shared" si="243"/>
        <v>musical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tr">
        <f t="shared" si="242"/>
        <v>theater</v>
      </c>
      <c r="R3886" s="3" t="str">
        <f t="shared" si="243"/>
        <v>musical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tr">
        <f t="shared" si="242"/>
        <v>theater</v>
      </c>
      <c r="R3887" s="3" t="str">
        <f t="shared" si="243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tr">
        <f t="shared" si="242"/>
        <v>theater</v>
      </c>
      <c r="R3888" s="3" t="str">
        <f t="shared" si="243"/>
        <v>musical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tr">
        <f t="shared" si="242"/>
        <v>theater</v>
      </c>
      <c r="R3889" s="3" t="str">
        <f t="shared" si="243"/>
        <v>musical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288.5</v>
      </c>
      <c r="Q3890" t="str">
        <f t="shared" si="242"/>
        <v>theater</v>
      </c>
      <c r="R3890" s="3" t="str">
        <f t="shared" si="243"/>
        <v>plays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330</v>
      </c>
      <c r="Q3891" t="str">
        <f t="shared" si="242"/>
        <v>theater</v>
      </c>
      <c r="R3891" s="3" t="str">
        <f t="shared" si="243"/>
        <v>plays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1321</v>
      </c>
      <c r="Q3892" t="str">
        <f t="shared" si="242"/>
        <v>theater</v>
      </c>
      <c r="R3892" s="3" t="str">
        <f t="shared" si="243"/>
        <v>plays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1392</v>
      </c>
      <c r="Q3893" t="str">
        <f t="shared" si="242"/>
        <v>theater</v>
      </c>
      <c r="R3893" s="3" t="str">
        <f t="shared" si="243"/>
        <v>plays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130</v>
      </c>
      <c r="Q3894" t="str">
        <f t="shared" si="242"/>
        <v>theater</v>
      </c>
      <c r="R3894" s="3" t="str">
        <f t="shared" si="243"/>
        <v>plays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5387.5</v>
      </c>
      <c r="Q3895" t="str">
        <f t="shared" si="242"/>
        <v>theater</v>
      </c>
      <c r="R3895" s="3" t="str">
        <f t="shared" si="243"/>
        <v>plays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5647.5</v>
      </c>
      <c r="Q3896" t="str">
        <f t="shared" si="242"/>
        <v>theater</v>
      </c>
      <c r="R3896" s="3" t="str">
        <f t="shared" si="243"/>
        <v>plays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285</v>
      </c>
      <c r="Q3897" t="str">
        <f t="shared" si="242"/>
        <v>theater</v>
      </c>
      <c r="R3897" s="3" t="str">
        <f t="shared" si="243"/>
        <v>plays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110</v>
      </c>
      <c r="Q3898" t="str">
        <f t="shared" si="242"/>
        <v>theater</v>
      </c>
      <c r="R3898" s="3" t="str">
        <f t="shared" si="243"/>
        <v>plays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305</v>
      </c>
      <c r="Q3899" t="str">
        <f t="shared" si="242"/>
        <v>theater</v>
      </c>
      <c r="R3899" s="3" t="str">
        <f t="shared" si="243"/>
        <v>plays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627</v>
      </c>
      <c r="Q3900" t="str">
        <f t="shared" si="242"/>
        <v>theater</v>
      </c>
      <c r="R3900" s="3" t="str">
        <f t="shared" si="243"/>
        <v>plays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469.5</v>
      </c>
      <c r="Q3901" t="str">
        <f t="shared" si="242"/>
        <v>theater</v>
      </c>
      <c r="R3901" s="3" t="str">
        <f t="shared" si="243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130</v>
      </c>
      <c r="Q3902" t="str">
        <f t="shared" si="242"/>
        <v>theater</v>
      </c>
      <c r="R3902" s="3" t="str">
        <f t="shared" si="243"/>
        <v>plays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80</v>
      </c>
      <c r="Q3903" t="str">
        <f t="shared" si="242"/>
        <v>theater</v>
      </c>
      <c r="R3903" s="3" t="str">
        <f t="shared" si="243"/>
        <v>plays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745</v>
      </c>
      <c r="Q3904" t="str">
        <f t="shared" si="242"/>
        <v>theater</v>
      </c>
      <c r="R3904" s="3" t="str">
        <f t="shared" si="243"/>
        <v>plays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732.5</v>
      </c>
      <c r="Q3905" t="str">
        <f t="shared" si="242"/>
        <v>theater</v>
      </c>
      <c r="R3905" s="3" t="str">
        <f t="shared" si="243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tr">
        <f t="shared" si="242"/>
        <v>theater</v>
      </c>
      <c r="R3906" s="3" t="str">
        <f t="shared" si="243"/>
        <v>plays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AVERAGE(E3906:E3907)</f>
        <v>88</v>
      </c>
      <c r="Q3907" t="str">
        <f t="shared" ref="Q3907:Q3970" si="246">LEFT(N3907,FIND("/",N3907)-1)</f>
        <v>theater</v>
      </c>
      <c r="R3907" s="3" t="str">
        <f t="shared" ref="R3907:R3970" si="247">RIGHT(N3907,LEN(N3907)-FIND("/",N3907))</f>
        <v>plays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591.5</v>
      </c>
      <c r="Q3908" t="str">
        <f t="shared" si="246"/>
        <v>theater</v>
      </c>
      <c r="R3908" s="3" t="str">
        <f t="shared" si="247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581.5</v>
      </c>
      <c r="Q3909" t="str">
        <f t="shared" si="246"/>
        <v>theater</v>
      </c>
      <c r="R3909" s="3" t="str">
        <f t="shared" si="247"/>
        <v>plays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109</v>
      </c>
      <c r="Q3910" t="str">
        <f t="shared" si="246"/>
        <v>theater</v>
      </c>
      <c r="R3910" s="3" t="str">
        <f t="shared" si="247"/>
        <v>plays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100</v>
      </c>
      <c r="Q3911" t="str">
        <f t="shared" si="246"/>
        <v>theater</v>
      </c>
      <c r="R3911" s="3" t="str">
        <f t="shared" si="247"/>
        <v>plays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160</v>
      </c>
      <c r="Q3912" t="str">
        <f t="shared" si="246"/>
        <v>theater</v>
      </c>
      <c r="R3912" s="3" t="str">
        <f t="shared" si="247"/>
        <v>plays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1589</v>
      </c>
      <c r="Q3913" t="str">
        <f t="shared" si="246"/>
        <v>theater</v>
      </c>
      <c r="R3913" s="3" t="str">
        <f t="shared" si="247"/>
        <v>plays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1497</v>
      </c>
      <c r="Q3914" t="str">
        <f t="shared" si="246"/>
        <v>theater</v>
      </c>
      <c r="R3914" s="3" t="str">
        <f t="shared" si="247"/>
        <v>plays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500.5</v>
      </c>
      <c r="Q3915" t="str">
        <f t="shared" si="246"/>
        <v>theater</v>
      </c>
      <c r="R3915" s="3" t="str">
        <f t="shared" si="247"/>
        <v>plays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954.5</v>
      </c>
      <c r="Q3916" t="str">
        <f t="shared" si="246"/>
        <v>theater</v>
      </c>
      <c r="R3916" s="3" t="str">
        <f t="shared" si="247"/>
        <v>plays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457</v>
      </c>
      <c r="Q3917" t="str">
        <f t="shared" si="246"/>
        <v>theater</v>
      </c>
      <c r="R3917" s="3" t="str">
        <f t="shared" si="247"/>
        <v>plays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2.5</v>
      </c>
      <c r="Q3918" t="str">
        <f t="shared" si="246"/>
        <v>theater</v>
      </c>
      <c r="R3918" s="3" t="str">
        <f t="shared" si="247"/>
        <v>plays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5</v>
      </c>
      <c r="Q3919" t="str">
        <f t="shared" si="246"/>
        <v>theater</v>
      </c>
      <c r="R3919" s="3" t="str">
        <f t="shared" si="247"/>
        <v>plays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65</v>
      </c>
      <c r="Q3920" t="str">
        <f t="shared" si="246"/>
        <v>theater</v>
      </c>
      <c r="R3920" s="3" t="str">
        <f t="shared" si="247"/>
        <v>plays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105</v>
      </c>
      <c r="Q3921" t="str">
        <f t="shared" si="246"/>
        <v>theater</v>
      </c>
      <c r="R3921" s="3" t="str">
        <f t="shared" si="247"/>
        <v>plays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112.5</v>
      </c>
      <c r="Q3922" t="str">
        <f t="shared" si="246"/>
        <v>theater</v>
      </c>
      <c r="R3922" s="3" t="str">
        <f t="shared" si="247"/>
        <v>plays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67.5</v>
      </c>
      <c r="Q3923" t="str">
        <f t="shared" si="246"/>
        <v>theater</v>
      </c>
      <c r="R3923" s="3" t="str">
        <f t="shared" si="247"/>
        <v>plays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30.5</v>
      </c>
      <c r="Q3924" t="str">
        <f t="shared" si="246"/>
        <v>theater</v>
      </c>
      <c r="R3924" s="3" t="str">
        <f t="shared" si="247"/>
        <v>plays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722.5</v>
      </c>
      <c r="Q3925" t="str">
        <f t="shared" si="246"/>
        <v>theater</v>
      </c>
      <c r="R3925" s="3" t="str">
        <f t="shared" si="247"/>
        <v>plays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1837</v>
      </c>
      <c r="Q3926" t="str">
        <f t="shared" si="246"/>
        <v>theater</v>
      </c>
      <c r="R3926" s="3" t="str">
        <f t="shared" si="247"/>
        <v>plays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1152.5</v>
      </c>
      <c r="Q3927" t="str">
        <f t="shared" si="246"/>
        <v>theater</v>
      </c>
      <c r="R3927" s="3" t="str">
        <f t="shared" si="247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s="3" t="str">
        <f t="shared" si="247"/>
        <v>plays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20</v>
      </c>
      <c r="Q3929" t="str">
        <f t="shared" si="246"/>
        <v>theater</v>
      </c>
      <c r="R3929" s="3" t="str">
        <f t="shared" si="247"/>
        <v>plays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338</v>
      </c>
      <c r="Q3930" t="str">
        <f t="shared" si="246"/>
        <v>theater</v>
      </c>
      <c r="R3930" s="3" t="str">
        <f t="shared" si="247"/>
        <v>plays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552</v>
      </c>
      <c r="Q3931" t="str">
        <f t="shared" si="246"/>
        <v>theater</v>
      </c>
      <c r="R3931" s="3" t="str">
        <f t="shared" si="247"/>
        <v>plays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226.5</v>
      </c>
      <c r="Q3932" t="str">
        <f t="shared" si="246"/>
        <v>theater</v>
      </c>
      <c r="R3932" s="3" t="str">
        <f t="shared" si="247"/>
        <v>plays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tr">
        <f t="shared" si="246"/>
        <v>theater</v>
      </c>
      <c r="R3933" s="3" t="str">
        <f t="shared" si="247"/>
        <v>plays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0.5</v>
      </c>
      <c r="Q3934" t="str">
        <f t="shared" si="246"/>
        <v>theater</v>
      </c>
      <c r="R3934" s="3" t="str">
        <f t="shared" si="247"/>
        <v>plays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551.5</v>
      </c>
      <c r="Q3935" t="str">
        <f t="shared" si="246"/>
        <v>theater</v>
      </c>
      <c r="R3935" s="3" t="str">
        <f t="shared" si="247"/>
        <v>plays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826</v>
      </c>
      <c r="Q3936" t="str">
        <f t="shared" si="246"/>
        <v>theater</v>
      </c>
      <c r="R3936" s="3" t="str">
        <f t="shared" si="247"/>
        <v>plays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932.5</v>
      </c>
      <c r="Q3937" t="str">
        <f t="shared" si="246"/>
        <v>theater</v>
      </c>
      <c r="R3937" s="3" t="str">
        <f t="shared" si="247"/>
        <v>plays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657.5</v>
      </c>
      <c r="Q3938" t="str">
        <f t="shared" si="246"/>
        <v>theater</v>
      </c>
      <c r="R3938" s="3" t="str">
        <f t="shared" si="247"/>
        <v>plays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1242.5</v>
      </c>
      <c r="Q3939" t="str">
        <f t="shared" si="246"/>
        <v>theater</v>
      </c>
      <c r="R3939" s="3" t="str">
        <f t="shared" si="247"/>
        <v>plays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1441</v>
      </c>
      <c r="Q3940" t="str">
        <f t="shared" si="246"/>
        <v>theater</v>
      </c>
      <c r="R3940" s="3" t="str">
        <f t="shared" si="247"/>
        <v>plays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201</v>
      </c>
      <c r="Q3941" t="str">
        <f t="shared" si="246"/>
        <v>theater</v>
      </c>
      <c r="R3941" s="3" t="str">
        <f t="shared" si="247"/>
        <v>plays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8</v>
      </c>
      <c r="Q3942" t="str">
        <f t="shared" si="246"/>
        <v>theater</v>
      </c>
      <c r="R3942" s="3" t="str">
        <f t="shared" si="247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30.5</v>
      </c>
      <c r="Q3943" t="str">
        <f t="shared" si="246"/>
        <v>theater</v>
      </c>
      <c r="R3943" s="3" t="str">
        <f t="shared" si="247"/>
        <v>plays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25</v>
      </c>
      <c r="Q3944" t="str">
        <f t="shared" si="246"/>
        <v>theater</v>
      </c>
      <c r="R3944" s="3" t="str">
        <f t="shared" si="247"/>
        <v>plays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891</v>
      </c>
      <c r="Q3945" t="str">
        <f t="shared" si="246"/>
        <v>theater</v>
      </c>
      <c r="R3945" s="3" t="str">
        <f t="shared" si="247"/>
        <v>plays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891</v>
      </c>
      <c r="Q3946" t="str">
        <f t="shared" si="246"/>
        <v>theater</v>
      </c>
      <c r="R3946" s="3" t="str">
        <f t="shared" si="247"/>
        <v>plays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2.5</v>
      </c>
      <c r="Q3947" t="str">
        <f t="shared" si="246"/>
        <v>theater</v>
      </c>
      <c r="R3947" s="3" t="str">
        <f t="shared" si="247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100</v>
      </c>
      <c r="Q3948" t="str">
        <f t="shared" si="246"/>
        <v>theater</v>
      </c>
      <c r="R3948" s="3" t="str">
        <f t="shared" si="247"/>
        <v>plays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148</v>
      </c>
      <c r="Q3949" t="str">
        <f t="shared" si="246"/>
        <v>theater</v>
      </c>
      <c r="R3949" s="3" t="str">
        <f t="shared" si="247"/>
        <v>plays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50.5</v>
      </c>
      <c r="Q3950" t="str">
        <f t="shared" si="246"/>
        <v>theater</v>
      </c>
      <c r="R3950" s="3" t="str">
        <f t="shared" si="247"/>
        <v>plays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788.5</v>
      </c>
      <c r="Q3951" t="str">
        <f t="shared" si="246"/>
        <v>theater</v>
      </c>
      <c r="R3951" s="3" t="str">
        <f t="shared" si="247"/>
        <v>plays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801</v>
      </c>
      <c r="Q3952" t="str">
        <f t="shared" si="246"/>
        <v>theater</v>
      </c>
      <c r="R3952" s="3" t="str">
        <f t="shared" si="247"/>
        <v>plays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13</v>
      </c>
      <c r="Q3953" t="str">
        <f t="shared" si="246"/>
        <v>theater</v>
      </c>
      <c r="R3953" s="3" t="str">
        <f t="shared" si="247"/>
        <v>plays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13</v>
      </c>
      <c r="Q3954" t="str">
        <f t="shared" si="246"/>
        <v>theater</v>
      </c>
      <c r="R3954" s="3" t="str">
        <f t="shared" si="247"/>
        <v>plays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12.5</v>
      </c>
      <c r="Q3955" t="str">
        <f t="shared" si="246"/>
        <v>theater</v>
      </c>
      <c r="R3955" s="3" t="str">
        <f t="shared" si="247"/>
        <v>plays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tr">
        <f t="shared" si="246"/>
        <v>theater</v>
      </c>
      <c r="R3956" s="3" t="str">
        <f t="shared" si="247"/>
        <v>plays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212.5</v>
      </c>
      <c r="Q3957" t="str">
        <f t="shared" si="246"/>
        <v>theater</v>
      </c>
      <c r="R3957" s="3" t="str">
        <f t="shared" si="247"/>
        <v>plays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212.5</v>
      </c>
      <c r="Q3958" t="str">
        <f t="shared" si="246"/>
        <v>theater</v>
      </c>
      <c r="R3958" s="3" t="str">
        <f t="shared" si="247"/>
        <v>plays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3.5</v>
      </c>
      <c r="Q3959" t="str">
        <f t="shared" si="246"/>
        <v>theater</v>
      </c>
      <c r="R3959" s="3" t="str">
        <f t="shared" si="247"/>
        <v>plays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324</v>
      </c>
      <c r="Q3960" t="str">
        <f t="shared" si="246"/>
        <v>theater</v>
      </c>
      <c r="R3960" s="3" t="str">
        <f t="shared" si="247"/>
        <v>plays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466.5</v>
      </c>
      <c r="Q3961" t="str">
        <f t="shared" si="246"/>
        <v>theater</v>
      </c>
      <c r="R3961" s="3" t="str">
        <f t="shared" si="247"/>
        <v>plays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168.5</v>
      </c>
      <c r="Q3962" t="str">
        <f t="shared" si="246"/>
        <v>theater</v>
      </c>
      <c r="R3962" s="3" t="str">
        <f t="shared" si="247"/>
        <v>plays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33</v>
      </c>
      <c r="Q3963" t="str">
        <f t="shared" si="246"/>
        <v>theater</v>
      </c>
      <c r="R3963" s="3" t="str">
        <f t="shared" si="247"/>
        <v>plays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33</v>
      </c>
      <c r="Q3964" t="str">
        <f t="shared" si="246"/>
        <v>theater</v>
      </c>
      <c r="R3964" s="3" t="str">
        <f t="shared" si="247"/>
        <v>plays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22.5</v>
      </c>
      <c r="Q3965" t="str">
        <f t="shared" si="246"/>
        <v>theater</v>
      </c>
      <c r="R3965" s="3" t="str">
        <f t="shared" si="247"/>
        <v>plays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63</v>
      </c>
      <c r="Q3966" t="str">
        <f t="shared" si="246"/>
        <v>theater</v>
      </c>
      <c r="R3966" s="3" t="str">
        <f t="shared" si="247"/>
        <v>plays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205.5</v>
      </c>
      <c r="Q3967" t="str">
        <f t="shared" si="246"/>
        <v>theater</v>
      </c>
      <c r="R3967" s="3" t="str">
        <f t="shared" si="247"/>
        <v>plays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165</v>
      </c>
      <c r="Q3968" t="str">
        <f t="shared" si="246"/>
        <v>theater</v>
      </c>
      <c r="R3968" s="3" t="str">
        <f t="shared" si="247"/>
        <v>plays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227.5</v>
      </c>
      <c r="Q3969" t="str">
        <f t="shared" si="246"/>
        <v>theater</v>
      </c>
      <c r="R3969" s="3" t="str">
        <f t="shared" si="247"/>
        <v>plays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468.5</v>
      </c>
      <c r="Q3970" t="str">
        <f t="shared" si="246"/>
        <v>theater</v>
      </c>
      <c r="R3970" s="3" t="str">
        <f t="shared" si="247"/>
        <v>plays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AVERAGE(E3970:E3971)</f>
        <v>369</v>
      </c>
      <c r="Q3971" t="str">
        <f t="shared" ref="Q3971:Q4034" si="250">LEFT(N3971,FIND("/",N3971)-1)</f>
        <v>theater</v>
      </c>
      <c r="R3971" s="3" t="str">
        <f t="shared" ref="R3971:R4034" si="251">RIGHT(N3971,LEN(N3971)-FIND("/",N3971))</f>
        <v>plays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111</v>
      </c>
      <c r="Q3972" t="str">
        <f t="shared" si="250"/>
        <v>theater</v>
      </c>
      <c r="R3972" s="3" t="str">
        <f t="shared" si="251"/>
        <v>plays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73.5</v>
      </c>
      <c r="Q3973" t="str">
        <f t="shared" si="250"/>
        <v>theater</v>
      </c>
      <c r="R3973" s="3" t="str">
        <f t="shared" si="251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173.5</v>
      </c>
      <c r="Q3974" t="str">
        <f t="shared" si="250"/>
        <v>theater</v>
      </c>
      <c r="R3974" s="3" t="str">
        <f t="shared" si="251"/>
        <v>plays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2058</v>
      </c>
      <c r="Q3975" t="str">
        <f t="shared" si="250"/>
        <v>theater</v>
      </c>
      <c r="R3975" s="3" t="str">
        <f t="shared" si="251"/>
        <v>plays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2112.5</v>
      </c>
      <c r="Q3976" t="str">
        <f t="shared" si="250"/>
        <v>theater</v>
      </c>
      <c r="R3976" s="3" t="str">
        <f t="shared" si="251"/>
        <v>plays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160</v>
      </c>
      <c r="Q3977" t="str">
        <f t="shared" si="250"/>
        <v>theater</v>
      </c>
      <c r="R3977" s="3" t="str">
        <f t="shared" si="251"/>
        <v>plays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310</v>
      </c>
      <c r="Q3978" t="str">
        <f t="shared" si="250"/>
        <v>theater</v>
      </c>
      <c r="R3978" s="3" t="str">
        <f t="shared" si="251"/>
        <v>plays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962.5</v>
      </c>
      <c r="Q3979" t="str">
        <f t="shared" si="250"/>
        <v>theater</v>
      </c>
      <c r="R3979" s="3" t="str">
        <f t="shared" si="251"/>
        <v>plays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759.5</v>
      </c>
      <c r="Q3980" t="str">
        <f t="shared" si="250"/>
        <v>theater</v>
      </c>
      <c r="R3980" s="3" t="str">
        <f t="shared" si="251"/>
        <v>plays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162</v>
      </c>
      <c r="Q3981" t="str">
        <f t="shared" si="250"/>
        <v>theater</v>
      </c>
      <c r="R3981" s="3" t="str">
        <f t="shared" si="251"/>
        <v>plays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280</v>
      </c>
      <c r="Q3982" t="str">
        <f t="shared" si="250"/>
        <v>theater</v>
      </c>
      <c r="R3982" s="3" t="str">
        <f t="shared" si="251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837.5</v>
      </c>
      <c r="Q3983" t="str">
        <f t="shared" si="250"/>
        <v>theater</v>
      </c>
      <c r="R3983" s="3" t="str">
        <f t="shared" si="251"/>
        <v>plays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697.5</v>
      </c>
      <c r="Q3984" t="str">
        <f t="shared" si="250"/>
        <v>theater</v>
      </c>
      <c r="R3984" s="3" t="str">
        <f t="shared" si="251"/>
        <v>plays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2023.5</v>
      </c>
      <c r="Q3985" t="str">
        <f t="shared" si="250"/>
        <v>theater</v>
      </c>
      <c r="R3985" s="3" t="str">
        <f t="shared" si="251"/>
        <v>plays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1986</v>
      </c>
      <c r="Q3986" t="str">
        <f t="shared" si="250"/>
        <v>theater</v>
      </c>
      <c r="R3986" s="3" t="str">
        <f t="shared" si="251"/>
        <v>plays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368</v>
      </c>
      <c r="Q3987" t="str">
        <f t="shared" si="250"/>
        <v>theater</v>
      </c>
      <c r="R3987" s="3" t="str">
        <f t="shared" si="251"/>
        <v>plays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564.5</v>
      </c>
      <c r="Q3988" t="str">
        <f t="shared" si="250"/>
        <v>theater</v>
      </c>
      <c r="R3988" s="3" t="str">
        <f t="shared" si="251"/>
        <v>plays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319.5</v>
      </c>
      <c r="Q3989" t="str">
        <f t="shared" si="250"/>
        <v>theater</v>
      </c>
      <c r="R3989" s="3" t="str">
        <f t="shared" si="251"/>
        <v>plays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91.5</v>
      </c>
      <c r="Q3990" t="str">
        <f t="shared" si="250"/>
        <v>theater</v>
      </c>
      <c r="R3990" s="3" t="str">
        <f t="shared" si="251"/>
        <v>plays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16</v>
      </c>
      <c r="Q3991" t="str">
        <f t="shared" si="250"/>
        <v>theater</v>
      </c>
      <c r="R3991" s="3" t="str">
        <f t="shared" si="251"/>
        <v>plays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34.5</v>
      </c>
      <c r="Q3992" t="str">
        <f t="shared" si="250"/>
        <v>theater</v>
      </c>
      <c r="R3992" s="3" t="str">
        <f t="shared" si="251"/>
        <v>plays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84.5</v>
      </c>
      <c r="Q3993" t="str">
        <f t="shared" si="250"/>
        <v>theater</v>
      </c>
      <c r="R3993" s="3" t="str">
        <f t="shared" si="251"/>
        <v>plays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320.5</v>
      </c>
      <c r="Q3994" t="str">
        <f t="shared" si="250"/>
        <v>theater</v>
      </c>
      <c r="R3994" s="3" t="str">
        <f t="shared" si="251"/>
        <v>plays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272</v>
      </c>
      <c r="Q3995" t="str">
        <f t="shared" si="250"/>
        <v>theater</v>
      </c>
      <c r="R3995" s="3" t="str">
        <f t="shared" si="251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4</v>
      </c>
      <c r="Q3996" t="str">
        <f t="shared" si="250"/>
        <v>theater</v>
      </c>
      <c r="R3996" s="3" t="str">
        <f t="shared" si="251"/>
        <v>plays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37.5</v>
      </c>
      <c r="Q3997" t="str">
        <f t="shared" si="250"/>
        <v>theater</v>
      </c>
      <c r="R3997" s="3" t="str">
        <f t="shared" si="251"/>
        <v>plays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283.5</v>
      </c>
      <c r="Q3998" t="str">
        <f t="shared" si="250"/>
        <v>theater</v>
      </c>
      <c r="R3998" s="3" t="str">
        <f t="shared" si="251"/>
        <v>plays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248.5</v>
      </c>
      <c r="Q3999" t="str">
        <f t="shared" si="250"/>
        <v>theater</v>
      </c>
      <c r="R3999" s="3" t="str">
        <f t="shared" si="251"/>
        <v>plays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357.5</v>
      </c>
      <c r="Q4000" t="str">
        <f t="shared" si="250"/>
        <v>theater</v>
      </c>
      <c r="R4000" s="3" t="str">
        <f t="shared" si="251"/>
        <v>plays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935.5</v>
      </c>
      <c r="Q4001" t="str">
        <f t="shared" si="250"/>
        <v>theater</v>
      </c>
      <c r="R4001" s="3" t="str">
        <f t="shared" si="251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583</v>
      </c>
      <c r="Q4002" t="str">
        <f t="shared" si="250"/>
        <v>theater</v>
      </c>
      <c r="R4002" s="3" t="str">
        <f t="shared" si="251"/>
        <v>plays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231.5</v>
      </c>
      <c r="Q4003" t="str">
        <f t="shared" si="250"/>
        <v>theater</v>
      </c>
      <c r="R4003" s="3" t="str">
        <f t="shared" si="251"/>
        <v>plays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238</v>
      </c>
      <c r="Q4004" t="str">
        <f t="shared" si="250"/>
        <v>theater</v>
      </c>
      <c r="R4004" s="3" t="str">
        <f t="shared" si="251"/>
        <v>plays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112</v>
      </c>
      <c r="Q4005" t="str">
        <f t="shared" si="250"/>
        <v>theater</v>
      </c>
      <c r="R4005" s="3" t="str">
        <f t="shared" si="251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101</v>
      </c>
      <c r="Q4006" t="str">
        <f t="shared" si="250"/>
        <v>theater</v>
      </c>
      <c r="R4006" s="3" t="str">
        <f t="shared" si="251"/>
        <v>plays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20.5</v>
      </c>
      <c r="Q4007" t="str">
        <f t="shared" si="250"/>
        <v>theater</v>
      </c>
      <c r="R4007" s="3" t="str">
        <f t="shared" si="251"/>
        <v>plays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21</v>
      </c>
      <c r="Q4008" t="str">
        <f t="shared" si="250"/>
        <v>theater</v>
      </c>
      <c r="R4008" s="3" t="str">
        <f t="shared" si="251"/>
        <v>plays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3.5</v>
      </c>
      <c r="Q4009" t="str">
        <f t="shared" si="250"/>
        <v>theater</v>
      </c>
      <c r="R4009" s="3" t="str">
        <f t="shared" si="251"/>
        <v>plays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32.5</v>
      </c>
      <c r="Q4010" t="str">
        <f t="shared" si="250"/>
        <v>theater</v>
      </c>
      <c r="R4010" s="3" t="str">
        <f t="shared" si="251"/>
        <v>plays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67.5</v>
      </c>
      <c r="Q4011" t="str">
        <f t="shared" si="250"/>
        <v>theater</v>
      </c>
      <c r="R4011" s="3" t="str">
        <f t="shared" si="251"/>
        <v>plays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908.5</v>
      </c>
      <c r="Q4012" t="str">
        <f t="shared" si="250"/>
        <v>theater</v>
      </c>
      <c r="R4012" s="3" t="str">
        <f t="shared" si="251"/>
        <v>plays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880.5</v>
      </c>
      <c r="Q4013" t="str">
        <f t="shared" si="250"/>
        <v>theater</v>
      </c>
      <c r="R4013" s="3" t="str">
        <f t="shared" si="251"/>
        <v>plays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9.5</v>
      </c>
      <c r="Q4014" t="str">
        <f t="shared" si="250"/>
        <v>theater</v>
      </c>
      <c r="R4014" s="3" t="str">
        <f t="shared" si="251"/>
        <v>plays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s="3" t="str">
        <f t="shared" si="251"/>
        <v>plays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13</v>
      </c>
      <c r="Q4016" t="str">
        <f t="shared" si="250"/>
        <v>theater</v>
      </c>
      <c r="R4016" s="3" t="str">
        <f t="shared" si="251"/>
        <v>plays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0.5</v>
      </c>
      <c r="Q4017" t="str">
        <f t="shared" si="250"/>
        <v>theater</v>
      </c>
      <c r="R4017" s="3" t="str">
        <f t="shared" si="251"/>
        <v>plays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35.5</v>
      </c>
      <c r="Q4018" t="str">
        <f t="shared" si="250"/>
        <v>theater</v>
      </c>
      <c r="R4018" s="3" t="str">
        <f t="shared" si="251"/>
        <v>plays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87.5</v>
      </c>
      <c r="Q4019" t="str">
        <f t="shared" si="250"/>
        <v>theater</v>
      </c>
      <c r="R4019" s="3" t="str">
        <f t="shared" si="251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117.5</v>
      </c>
      <c r="Q4020" t="str">
        <f t="shared" si="250"/>
        <v>theater</v>
      </c>
      <c r="R4020" s="3" t="str">
        <f t="shared" si="251"/>
        <v>plays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79.5</v>
      </c>
      <c r="Q4021" t="str">
        <f t="shared" si="250"/>
        <v>theater</v>
      </c>
      <c r="R4021" s="3" t="str">
        <f t="shared" si="251"/>
        <v>plays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64.5</v>
      </c>
      <c r="Q4022" t="str">
        <f t="shared" si="250"/>
        <v>theater</v>
      </c>
      <c r="R4022" s="3" t="str">
        <f t="shared" si="251"/>
        <v>plays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112.5</v>
      </c>
      <c r="Q4023" t="str">
        <f t="shared" si="250"/>
        <v>theater</v>
      </c>
      <c r="R4023" s="3" t="str">
        <f t="shared" si="251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6323</v>
      </c>
      <c r="Q4024" t="str">
        <f t="shared" si="250"/>
        <v>theater</v>
      </c>
      <c r="R4024" s="3" t="str">
        <f t="shared" si="251"/>
        <v>plays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6260.5</v>
      </c>
      <c r="Q4025" t="str">
        <f t="shared" si="250"/>
        <v>theater</v>
      </c>
      <c r="R4025" s="3" t="str">
        <f t="shared" si="251"/>
        <v>plays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5</v>
      </c>
      <c r="Q4026" t="str">
        <f t="shared" si="250"/>
        <v>theater</v>
      </c>
      <c r="R4026" s="3" t="str">
        <f t="shared" si="251"/>
        <v>plays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130</v>
      </c>
      <c r="Q4027" t="str">
        <f t="shared" si="250"/>
        <v>theater</v>
      </c>
      <c r="R4027" s="3" t="str">
        <f t="shared" si="251"/>
        <v>plays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125</v>
      </c>
      <c r="Q4028" t="str">
        <f t="shared" si="250"/>
        <v>theater</v>
      </c>
      <c r="R4028" s="3" t="str">
        <f t="shared" si="251"/>
        <v>plays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107.5</v>
      </c>
      <c r="Q4029" t="str">
        <f t="shared" si="250"/>
        <v>theater</v>
      </c>
      <c r="R4029" s="3" t="str">
        <f t="shared" si="251"/>
        <v>plays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388</v>
      </c>
      <c r="Q4030" t="str">
        <f t="shared" si="250"/>
        <v>theater</v>
      </c>
      <c r="R4030" s="3" t="str">
        <f t="shared" si="251"/>
        <v>plays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280.5</v>
      </c>
      <c r="Q4031" t="str">
        <f t="shared" si="250"/>
        <v>theater</v>
      </c>
      <c r="R4031" s="3" t="str">
        <f t="shared" si="251"/>
        <v>plays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200</v>
      </c>
      <c r="Q4032" t="str">
        <f t="shared" si="250"/>
        <v>theater</v>
      </c>
      <c r="R4032" s="3" t="str">
        <f t="shared" si="251"/>
        <v>plays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200</v>
      </c>
      <c r="Q4033" t="str">
        <f t="shared" si="250"/>
        <v>theater</v>
      </c>
      <c r="R4033" s="3" t="str">
        <f t="shared" si="251"/>
        <v>plays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206.5</v>
      </c>
      <c r="Q4034" t="str">
        <f t="shared" si="250"/>
        <v>theater</v>
      </c>
      <c r="R4034" s="3" t="str">
        <f t="shared" si="251"/>
        <v>plays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AVERAGE(E4034:E4035)</f>
        <v>3277.4949999999999</v>
      </c>
      <c r="Q4035" t="str">
        <f t="shared" ref="Q4035:Q4098" si="254">LEFT(N4035,FIND("/",N4035)-1)</f>
        <v>theater</v>
      </c>
      <c r="R4035" s="3" t="str">
        <f t="shared" ref="R4035:R4098" si="255">RIGHT(N4035,LEN(N4035)-FIND("/",N4035))</f>
        <v>plays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3170.9949999999999</v>
      </c>
      <c r="Q4036" t="str">
        <f t="shared" si="254"/>
        <v>theater</v>
      </c>
      <c r="R4036" s="3" t="str">
        <f t="shared" si="255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1942.5</v>
      </c>
      <c r="Q4037" t="str">
        <f t="shared" si="254"/>
        <v>theater</v>
      </c>
      <c r="R4037" s="3" t="str">
        <f t="shared" si="255"/>
        <v>plays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3254</v>
      </c>
      <c r="Q4038" t="str">
        <f t="shared" si="254"/>
        <v>theater</v>
      </c>
      <c r="R4038" s="3" t="str">
        <f t="shared" si="255"/>
        <v>plays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1451.5</v>
      </c>
      <c r="Q4039" t="str">
        <f t="shared" si="254"/>
        <v>theater</v>
      </c>
      <c r="R4039" s="3" t="str">
        <f t="shared" si="255"/>
        <v>plays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190.5</v>
      </c>
      <c r="Q4040" t="str">
        <f t="shared" si="254"/>
        <v>theater</v>
      </c>
      <c r="R4040" s="3" t="str">
        <f t="shared" si="255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300.5</v>
      </c>
      <c r="Q4041" t="str">
        <f t="shared" si="254"/>
        <v>theater</v>
      </c>
      <c r="R4041" s="3" t="str">
        <f t="shared" si="255"/>
        <v>plays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1400</v>
      </c>
      <c r="Q4042" t="str">
        <f t="shared" si="254"/>
        <v>theater</v>
      </c>
      <c r="R4042" s="3" t="str">
        <f t="shared" si="255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1260.5</v>
      </c>
      <c r="Q4043" t="str">
        <f t="shared" si="254"/>
        <v>theater</v>
      </c>
      <c r="R4043" s="3" t="str">
        <f t="shared" si="255"/>
        <v>plays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21</v>
      </c>
      <c r="Q4044" t="str">
        <f t="shared" si="254"/>
        <v>theater</v>
      </c>
      <c r="R4044" s="3" t="str">
        <f t="shared" si="255"/>
        <v>plays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10.5</v>
      </c>
      <c r="Q4045" t="str">
        <f t="shared" si="254"/>
        <v>theater</v>
      </c>
      <c r="R4045" s="3" t="str">
        <f t="shared" si="255"/>
        <v>plays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112.5</v>
      </c>
      <c r="Q4046" t="str">
        <f t="shared" si="254"/>
        <v>theater</v>
      </c>
      <c r="R4046" s="3" t="str">
        <f t="shared" si="255"/>
        <v>plays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113</v>
      </c>
      <c r="Q4047" t="str">
        <f t="shared" si="254"/>
        <v>theater</v>
      </c>
      <c r="R4047" s="3" t="str">
        <f t="shared" si="255"/>
        <v>plays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230.5</v>
      </c>
      <c r="Q4048" t="str">
        <f t="shared" si="254"/>
        <v>theater</v>
      </c>
      <c r="R4048" s="3" t="str">
        <f t="shared" si="255"/>
        <v>plays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285</v>
      </c>
      <c r="Q4049" t="str">
        <f t="shared" si="254"/>
        <v>theater</v>
      </c>
      <c r="R4049" s="3" t="str">
        <f t="shared" si="255"/>
        <v>plays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1555.5</v>
      </c>
      <c r="Q4050" t="str">
        <f t="shared" si="254"/>
        <v>theater</v>
      </c>
      <c r="R4050" s="3" t="str">
        <f t="shared" si="255"/>
        <v>plays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1508.5</v>
      </c>
      <c r="Q4051" t="str">
        <f t="shared" si="254"/>
        <v>theater</v>
      </c>
      <c r="R4051" s="3" t="str">
        <f t="shared" si="255"/>
        <v>plays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8.5</v>
      </c>
      <c r="Q4052" t="str">
        <f t="shared" si="254"/>
        <v>theater</v>
      </c>
      <c r="R4052" s="3" t="str">
        <f t="shared" si="255"/>
        <v>plays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0.5</v>
      </c>
      <c r="Q4053" t="str">
        <f t="shared" si="254"/>
        <v>theater</v>
      </c>
      <c r="R4053" s="3" t="str">
        <f t="shared" si="255"/>
        <v>plays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563</v>
      </c>
      <c r="Q4054" t="str">
        <f t="shared" si="254"/>
        <v>theater</v>
      </c>
      <c r="R4054" s="3" t="str">
        <f t="shared" si="255"/>
        <v>plays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618</v>
      </c>
      <c r="Q4055" t="str">
        <f t="shared" si="254"/>
        <v>theater</v>
      </c>
      <c r="R4055" s="3" t="str">
        <f t="shared" si="255"/>
        <v>plays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55</v>
      </c>
      <c r="Q4056" t="str">
        <f t="shared" si="254"/>
        <v>theater</v>
      </c>
      <c r="R4056" s="3" t="str">
        <f t="shared" si="255"/>
        <v>plays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440.5</v>
      </c>
      <c r="Q4057" t="str">
        <f t="shared" si="254"/>
        <v>theater</v>
      </c>
      <c r="R4057" s="3" t="str">
        <f t="shared" si="255"/>
        <v>plays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838</v>
      </c>
      <c r="Q4058" t="str">
        <f t="shared" si="254"/>
        <v>theater</v>
      </c>
      <c r="R4058" s="3" t="str">
        <f t="shared" si="255"/>
        <v>plays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785</v>
      </c>
      <c r="Q4059" t="str">
        <f t="shared" si="254"/>
        <v>theater</v>
      </c>
      <c r="R4059" s="3" t="str">
        <f t="shared" si="255"/>
        <v>plays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435</v>
      </c>
      <c r="Q4060" t="str">
        <f t="shared" si="254"/>
        <v>theater</v>
      </c>
      <c r="R4060" s="3" t="str">
        <f t="shared" si="255"/>
        <v>plays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172.5</v>
      </c>
      <c r="Q4061" t="str">
        <f t="shared" si="254"/>
        <v>theater</v>
      </c>
      <c r="R4061" s="3" t="str">
        <f t="shared" si="255"/>
        <v>plays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267.5</v>
      </c>
      <c r="Q4062" t="str">
        <f t="shared" si="254"/>
        <v>theater</v>
      </c>
      <c r="R4062" s="3" t="str">
        <f t="shared" si="255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142.5</v>
      </c>
      <c r="Q4063" t="str">
        <f t="shared" si="254"/>
        <v>theater</v>
      </c>
      <c r="R4063" s="3" t="str">
        <f t="shared" si="255"/>
        <v>plays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245</v>
      </c>
      <c r="Q4064" t="str">
        <f t="shared" si="254"/>
        <v>theater</v>
      </c>
      <c r="R4064" s="3" t="str">
        <f t="shared" si="255"/>
        <v>plays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312.5</v>
      </c>
      <c r="Q4065" t="str">
        <f t="shared" si="254"/>
        <v>theater</v>
      </c>
      <c r="R4065" s="3" t="str">
        <f t="shared" si="255"/>
        <v>plays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260</v>
      </c>
      <c r="Q4066" t="str">
        <f t="shared" si="254"/>
        <v>theater</v>
      </c>
      <c r="R4066" s="3" t="str">
        <f t="shared" si="255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206</v>
      </c>
      <c r="Q4067" t="str">
        <f t="shared" si="254"/>
        <v>theater</v>
      </c>
      <c r="R4067" s="3" t="str">
        <f t="shared" si="255"/>
        <v>plays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26</v>
      </c>
      <c r="Q4068" t="str">
        <f t="shared" si="254"/>
        <v>theater</v>
      </c>
      <c r="R4068" s="3" t="str">
        <f t="shared" si="255"/>
        <v>plays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1535</v>
      </c>
      <c r="Q4069" t="str">
        <f t="shared" si="254"/>
        <v>theater</v>
      </c>
      <c r="R4069" s="3" t="str">
        <f t="shared" si="255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1539.9749999999999</v>
      </c>
      <c r="Q4070" t="str">
        <f t="shared" si="254"/>
        <v>theater</v>
      </c>
      <c r="R4070" s="3" t="str">
        <f t="shared" si="255"/>
        <v>plays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232.47499999999999</v>
      </c>
      <c r="Q4071" t="str">
        <f t="shared" si="254"/>
        <v>theater</v>
      </c>
      <c r="R4071" s="3" t="str">
        <f t="shared" si="255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297.5</v>
      </c>
      <c r="Q4072" t="str">
        <f t="shared" si="254"/>
        <v>theater</v>
      </c>
      <c r="R4072" s="3" t="str">
        <f t="shared" si="255"/>
        <v>plays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82.5</v>
      </c>
      <c r="Q4073" t="str">
        <f t="shared" si="254"/>
        <v>theater</v>
      </c>
      <c r="R4073" s="3" t="str">
        <f t="shared" si="255"/>
        <v>plays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tr">
        <f t="shared" si="254"/>
        <v>theater</v>
      </c>
      <c r="R4074" s="3" t="str">
        <f t="shared" si="255"/>
        <v>plays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20.5</v>
      </c>
      <c r="Q4075" t="str">
        <f t="shared" si="254"/>
        <v>theater</v>
      </c>
      <c r="R4075" s="3" t="str">
        <f t="shared" si="255"/>
        <v>plays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386</v>
      </c>
      <c r="Q4076" t="str">
        <f t="shared" si="254"/>
        <v>theater</v>
      </c>
      <c r="R4076" s="3" t="str">
        <f t="shared" si="255"/>
        <v>plays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655.5</v>
      </c>
      <c r="Q4077" t="str">
        <f t="shared" si="254"/>
        <v>theater</v>
      </c>
      <c r="R4077" s="3" t="str">
        <f t="shared" si="255"/>
        <v>plays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288</v>
      </c>
      <c r="Q4078" t="str">
        <f t="shared" si="254"/>
        <v>theater</v>
      </c>
      <c r="R4078" s="3" t="str">
        <f t="shared" si="255"/>
        <v>plays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667.5</v>
      </c>
      <c r="Q4079" t="str">
        <f t="shared" si="254"/>
        <v>theater</v>
      </c>
      <c r="R4079" s="3" t="str">
        <f t="shared" si="255"/>
        <v>plays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667.5</v>
      </c>
      <c r="Q4080" t="str">
        <f t="shared" si="254"/>
        <v>theater</v>
      </c>
      <c r="R4080" s="3" t="str">
        <f t="shared" si="255"/>
        <v>plays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2.5</v>
      </c>
      <c r="Q4081" t="str">
        <f t="shared" si="254"/>
        <v>theater</v>
      </c>
      <c r="R4081" s="3" t="str">
        <f t="shared" si="255"/>
        <v>plays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2.5</v>
      </c>
      <c r="Q4082" t="str">
        <f t="shared" si="254"/>
        <v>theater</v>
      </c>
      <c r="R4082" s="3" t="str">
        <f t="shared" si="255"/>
        <v>plays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175</v>
      </c>
      <c r="Q4083" t="str">
        <f t="shared" si="254"/>
        <v>theater</v>
      </c>
      <c r="R4083" s="3" t="str">
        <f t="shared" si="255"/>
        <v>plays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176.5</v>
      </c>
      <c r="Q4084" t="str">
        <f t="shared" si="254"/>
        <v>theater</v>
      </c>
      <c r="R4084" s="3" t="str">
        <f t="shared" si="255"/>
        <v>plays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381</v>
      </c>
      <c r="Q4085" t="str">
        <f t="shared" si="254"/>
        <v>theater</v>
      </c>
      <c r="R4085" s="3" t="str">
        <f t="shared" si="255"/>
        <v>plays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384.5</v>
      </c>
      <c r="Q4086" t="str">
        <f t="shared" si="254"/>
        <v>theater</v>
      </c>
      <c r="R4086" s="3" t="str">
        <f t="shared" si="255"/>
        <v>plays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s="3" t="str">
        <f t="shared" si="255"/>
        <v>plays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28.5</v>
      </c>
      <c r="Q4088" t="str">
        <f t="shared" si="254"/>
        <v>theater</v>
      </c>
      <c r="R4088" s="3" t="str">
        <f t="shared" si="255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23.5</v>
      </c>
      <c r="Q4089" t="str">
        <f t="shared" si="254"/>
        <v>theater</v>
      </c>
      <c r="R4089" s="3" t="str">
        <f t="shared" si="255"/>
        <v>plays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108</v>
      </c>
      <c r="Q4090" t="str">
        <f t="shared" si="254"/>
        <v>theater</v>
      </c>
      <c r="R4090" s="3" t="str">
        <f t="shared" si="255"/>
        <v>plays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228</v>
      </c>
      <c r="Q4091" t="str">
        <f t="shared" si="254"/>
        <v>theater</v>
      </c>
      <c r="R4091" s="3" t="str">
        <f t="shared" si="255"/>
        <v>plays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136</v>
      </c>
      <c r="Q4092" t="str">
        <f t="shared" si="254"/>
        <v>theater</v>
      </c>
      <c r="R4092" s="3" t="str">
        <f t="shared" si="255"/>
        <v>plays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118</v>
      </c>
      <c r="Q4093" t="str">
        <f t="shared" si="254"/>
        <v>theater</v>
      </c>
      <c r="R4093" s="3" t="str">
        <f t="shared" si="255"/>
        <v>plays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112</v>
      </c>
      <c r="Q4094" t="str">
        <f t="shared" si="254"/>
        <v>theater</v>
      </c>
      <c r="R4094" s="3" t="str">
        <f t="shared" si="255"/>
        <v>plays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40</v>
      </c>
      <c r="Q4095" t="str">
        <f t="shared" si="254"/>
        <v>theater</v>
      </c>
      <c r="R4095" s="3" t="str">
        <f t="shared" si="255"/>
        <v>plays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395</v>
      </c>
      <c r="Q4096" t="str">
        <f t="shared" si="254"/>
        <v>theater</v>
      </c>
      <c r="R4096" s="3" t="str">
        <f t="shared" si="255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765</v>
      </c>
      <c r="Q4097" t="str">
        <f t="shared" si="254"/>
        <v>theater</v>
      </c>
      <c r="R4097" s="3" t="str">
        <f t="shared" si="255"/>
        <v>plays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600</v>
      </c>
      <c r="Q4098" t="str">
        <f t="shared" si="254"/>
        <v>theater</v>
      </c>
      <c r="R4098" s="3" t="str">
        <f t="shared" si="255"/>
        <v>plays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AVERAGE(E4098:E4099)</f>
        <v>200</v>
      </c>
      <c r="Q4099" t="str">
        <f t="shared" ref="Q4099:Q4115" si="258">LEFT(N4099,FIND("/",N4099)-1)</f>
        <v>theater</v>
      </c>
      <c r="R4099" s="3" t="str">
        <f t="shared" ref="R4099:R4115" si="259">RIGHT(N4099,LEN(N4099)-FIND("/",N4099))</f>
        <v>plays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tr">
        <f t="shared" si="258"/>
        <v>theater</v>
      </c>
      <c r="R4100" s="3" t="str">
        <f t="shared" si="259"/>
        <v>plays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25</v>
      </c>
      <c r="Q4101" t="str">
        <f t="shared" si="258"/>
        <v>theater</v>
      </c>
      <c r="R4101" s="3" t="str">
        <f t="shared" si="259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25</v>
      </c>
      <c r="Q4102" t="str">
        <f t="shared" si="258"/>
        <v>theater</v>
      </c>
      <c r="R4102" s="3" t="str">
        <f t="shared" si="259"/>
        <v>plays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tr">
        <f t="shared" si="258"/>
        <v>theater</v>
      </c>
      <c r="R4103" s="3" t="str">
        <f t="shared" si="259"/>
        <v>plays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68.5</v>
      </c>
      <c r="Q4104" t="str">
        <f t="shared" si="258"/>
        <v>theater</v>
      </c>
      <c r="R4104" s="3" t="str">
        <f t="shared" si="259"/>
        <v>plays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118.5</v>
      </c>
      <c r="Q4105" t="str">
        <f t="shared" si="258"/>
        <v>theater</v>
      </c>
      <c r="R4105" s="3" t="str">
        <f t="shared" si="259"/>
        <v>plays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370.5</v>
      </c>
      <c r="Q4106" t="str">
        <f t="shared" si="258"/>
        <v>theater</v>
      </c>
      <c r="R4106" s="3" t="str">
        <f t="shared" si="259"/>
        <v>plays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1470.5</v>
      </c>
      <c r="Q4107" t="str">
        <f t="shared" si="258"/>
        <v>theater</v>
      </c>
      <c r="R4107" s="3" t="str">
        <f t="shared" si="259"/>
        <v>plays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2915</v>
      </c>
      <c r="Q4108" t="str">
        <f t="shared" si="258"/>
        <v>theater</v>
      </c>
      <c r="R4108" s="3" t="str">
        <f t="shared" si="259"/>
        <v>plays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1785.5</v>
      </c>
      <c r="Q4109" t="str">
        <f t="shared" si="258"/>
        <v>theater</v>
      </c>
      <c r="R4109" s="3" t="str">
        <f t="shared" si="259"/>
        <v>plays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50</v>
      </c>
      <c r="Q4110" t="str">
        <f t="shared" si="258"/>
        <v>theater</v>
      </c>
      <c r="R4110" s="3" t="str">
        <f t="shared" si="259"/>
        <v>plays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29.5</v>
      </c>
      <c r="Q4111" t="str">
        <f t="shared" si="258"/>
        <v>theater</v>
      </c>
      <c r="R4111" s="3" t="str">
        <f t="shared" si="259"/>
        <v>plays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43</v>
      </c>
      <c r="Q4112" t="str">
        <f t="shared" si="258"/>
        <v>theater</v>
      </c>
      <c r="R4112" s="3" t="str">
        <f t="shared" si="259"/>
        <v>plays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90</v>
      </c>
      <c r="Q4113" t="str">
        <f t="shared" si="258"/>
        <v>theater</v>
      </c>
      <c r="R4113" s="3" t="str">
        <f t="shared" si="259"/>
        <v>plays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47.5</v>
      </c>
      <c r="Q4114" t="str">
        <f t="shared" si="258"/>
        <v>theater</v>
      </c>
      <c r="R4114" s="3" t="str">
        <f t="shared" si="259"/>
        <v>plays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2</v>
      </c>
      <c r="Q4115" t="str">
        <f t="shared" si="258"/>
        <v>theater</v>
      </c>
      <c r="R4115" s="3" t="str">
        <f t="shared" si="259"/>
        <v>plays</v>
      </c>
    </row>
  </sheetData>
  <autoFilter ref="A1:R4115" xr:uid="{00000000-0009-0000-0000-000000000000}"/>
  <conditionalFormatting sqref="F1:F1048576">
    <cfRule type="cellIs" dxfId="8" priority="2" operator="equal">
      <formula>"live"</formula>
    </cfRule>
    <cfRule type="cellIs" dxfId="7" priority="3" operator="equal">
      <formula>"canceled"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Kickstarter_Data</vt:lpstr>
      <vt:lpstr>Category_Statistics</vt:lpstr>
      <vt:lpstr>Subcategory_Statistics</vt:lpstr>
      <vt:lpstr>Outcomes_Launch_Date</vt:lpstr>
      <vt:lpstr>Outcomes_Based_Goal</vt:lpstr>
      <vt:lpstr>Kickstarter_Data_Backup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2018-06-17T03:53:00Z</dcterms:modified>
</cp:coreProperties>
</file>