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<sst xmlns="http://schemas.openxmlformats.org/spreadsheetml/2006/main" count="176" uniqueCount="70">
  <si>
    <t xml:space="preserve">EnR (Pion)</t>
  </si>
  <si>
    <t xml:space="preserve">EnR (GWc)</t>
  </si>
  <si>
    <t xml:space="preserve">Valeur Pion</t>
  </si>
  <si>
    <t xml:space="preserve">PV</t>
  </si>
  <si>
    <t xml:space="preserve">EON</t>
  </si>
  <si>
    <t xml:space="preserve">EOF</t>
  </si>
  <si>
    <t xml:space="preserve">Biomasse</t>
  </si>
  <si>
    <t xml:space="preserve">Hydrau</t>
  </si>
  <si>
    <t xml:space="preserve">Nuke</t>
  </si>
  <si>
    <t xml:space="preserve">nuke</t>
  </si>
  <si>
    <t xml:space="preserve">HDF</t>
  </si>
  <si>
    <t xml:space="preserve">IDF</t>
  </si>
  <si>
    <t xml:space="preserve">BRE</t>
  </si>
  <si>
    <t xml:space="preserve">Marémotrice</t>
  </si>
  <si>
    <t xml:space="preserve">NOR</t>
  </si>
  <si>
    <t xml:space="preserve">GE</t>
  </si>
  <si>
    <t xml:space="preserve">BFC</t>
  </si>
  <si>
    <t xml:space="preserve">PDL</t>
  </si>
  <si>
    <t xml:space="preserve">CVL</t>
  </si>
  <si>
    <t xml:space="preserve">ARA</t>
  </si>
  <si>
    <t xml:space="preserve">NA</t>
  </si>
  <si>
    <t xml:space="preserve">OCC</t>
  </si>
  <si>
    <t xml:space="preserve">PACA</t>
  </si>
  <si>
    <t xml:space="preserve">COR</t>
  </si>
  <si>
    <t xml:space="preserve">Total</t>
  </si>
  <si>
    <t xml:space="preserve">Chiffres RTE</t>
  </si>
  <si>
    <t xml:space="preserve">Proposition</t>
  </si>
  <si>
    <t xml:space="preserve">Total proposé</t>
  </si>
  <si>
    <t xml:space="preserve">Pour le nuke voir si on a pris 56 ou 57 GWc…</t>
  </si>
  <si>
    <t xml:space="preserve">Dates</t>
  </si>
  <si>
    <t xml:space="preserve">Nombre de nuke</t>
  </si>
  <si>
    <t xml:space="preserve">Manque</t>
  </si>
  <si>
    <t xml:space="preserve">RTE Cap GW</t>
  </si>
  <si>
    <t xml:space="preserve">Pion</t>
  </si>
  <si>
    <t xml:space="preserve"># réacteur</t>
  </si>
  <si>
    <t xml:space="preserve">/réacteur</t>
  </si>
  <si>
    <t xml:space="preserve">Centrale</t>
  </si>
  <si>
    <t xml:space="preserve">Mise service</t>
  </si>
  <si>
    <t xml:space="preserve">Arrêt total  maintenance</t>
  </si>
  <si>
    <t xml:space="preserve">Dates +40 pour vétustée</t>
  </si>
  <si>
    <t xml:space="preserve">belleville </t>
  </si>
  <si>
    <t xml:space="preserve">chinon</t>
  </si>
  <si>
    <t xml:space="preserve">-1 maintenance</t>
  </si>
  <si>
    <t xml:space="preserve">Dampierre</t>
  </si>
  <si>
    <t xml:space="preserve">ST Laurent</t>
  </si>
  <si>
    <t xml:space="preserve">Blayais</t>
  </si>
  <si>
    <t xml:space="preserve">Civaux</t>
  </si>
  <si>
    <t xml:space="preserve">Bugey</t>
  </si>
  <si>
    <t xml:space="preserve">Cruras</t>
  </si>
  <si>
    <t xml:space="preserve">St Alban</t>
  </si>
  <si>
    <t xml:space="preserve">Tricastin</t>
  </si>
  <si>
    <t xml:space="preserve">Cattenom</t>
  </si>
  <si>
    <t xml:space="preserve">Chooz</t>
  </si>
  <si>
    <t xml:space="preserve">Nogent</t>
  </si>
  <si>
    <t xml:space="preserve">Norm</t>
  </si>
  <si>
    <t xml:space="preserve">Flamanville</t>
  </si>
  <si>
    <t xml:space="preserve">EPR</t>
  </si>
  <si>
    <t xml:space="preserve">Paluel</t>
  </si>
  <si>
    <t xml:space="preserve">Penly</t>
  </si>
  <si>
    <t xml:space="preserve">Occ</t>
  </si>
  <si>
    <t xml:space="preserve">Golfech</t>
  </si>
  <si>
    <t xml:space="preserve">Hdf</t>
  </si>
  <si>
    <t xml:space="preserve">Graveline</t>
  </si>
  <si>
    <t xml:space="preserve">utilisés</t>
  </si>
  <si>
    <t xml:space="preserve">facteur de charge « décénal » 43/56</t>
  </si>
  <si>
    <t xml:space="preserve">Pmoy par réacteur (hors EPR)</t>
  </si>
  <si>
    <t xml:space="preserve">Avec 10 réacteur mainteantce /56</t>
  </si>
  <si>
    <t xml:space="preserve">C’est le cas en 2024 pour révision des 10 ans</t>
  </si>
  <si>
    <t xml:space="preserve">Pb sur le PV…</t>
  </si>
  <si>
    <t xml:space="preserve">R2acteur en maintenance ici https://analysesetdonnees.rte-france.com/disponibilite-production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</si>
</sst>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€_-;\-* #,##0.00\ _€_-;_-* \-??\ _€_-;_-@_-"/>
    <numFmt numFmtId="166" formatCode="_-* #,##0\ _€_-;\-* #,##0\ _€_-;_-* \-??\ _€_-;_-@_-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4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9" tint="-0.25"/>
      <name val="Calibri"/>
      <family val="2"/>
      <charset val="1"/>
    </font>
    <font>
      <b val="true"/>
      <sz val="12"/>
      <color theme="1"/>
      <name val="Calibri"/>
      <family val="2"/>
      <charset val="1"/>
    </font>
    <font>
      <i val="true"/>
      <sz val="11"/>
      <color theme="4" tint="-0.5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alysesetdonnees.rte-france.com/disponibilite-produc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7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B111" activeCellId="0" sqref="B1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3" min="2" style="2" width="12.42"/>
    <col collapsed="false" customWidth="true" hidden="false" outlineLevel="0" max="4" min="4" style="2" width="10.85"/>
    <col collapsed="false" customWidth="true" hidden="false" outlineLevel="0" max="5" min="5" style="2" width="11.29"/>
    <col collapsed="false" customWidth="true" hidden="false" outlineLevel="0" max="6" min="6" style="2" width="9.86"/>
    <col collapsed="false" customWidth="false" hidden="false" outlineLevel="0" max="8" min="7" style="2" width="8.71"/>
    <col collapsed="false" customWidth="true" hidden="false" outlineLevel="0" max="9" min="9" style="2" width="10.42"/>
    <col collapsed="false" customWidth="true" hidden="false" outlineLevel="0" max="10" min="10" style="2" width="11.43"/>
    <col collapsed="false" customWidth="true" hidden="false" outlineLevel="0" max="11" min="11" style="2" width="34.42"/>
    <col collapsed="false" customWidth="false" hidden="false" outlineLevel="0" max="23" min="12" style="2" width="8.71"/>
  </cols>
  <sheetData>
    <row r="2" customFormat="false" ht="15" hidden="false" customHeight="false" outlineLevel="0" collapsed="false">
      <c r="B2" s="3" t="s">
        <v>0</v>
      </c>
      <c r="I2" s="3" t="s">
        <v>1</v>
      </c>
      <c r="R2" s="2" t="s">
        <v>2</v>
      </c>
    </row>
    <row r="3" s="4" customFormat="true" ht="15" hidden="false" customHeight="false" outlineLevel="0" collapsed="false"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 t="s">
        <v>8</v>
      </c>
      <c r="H3" s="8"/>
      <c r="I3" s="5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7" t="s">
        <v>9</v>
      </c>
      <c r="O3" s="8"/>
      <c r="P3" s="8"/>
      <c r="Q3" s="8"/>
      <c r="R3" s="8" t="s">
        <v>3</v>
      </c>
      <c r="S3" s="8" t="s">
        <v>4</v>
      </c>
      <c r="T3" s="8" t="s">
        <v>5</v>
      </c>
      <c r="U3" s="8" t="s">
        <v>6</v>
      </c>
      <c r="V3" s="8" t="s">
        <v>7</v>
      </c>
      <c r="W3" s="8" t="s">
        <v>9</v>
      </c>
    </row>
    <row r="4" customFormat="false" ht="15" hidden="false" customHeight="false" outlineLevel="0" collapsed="false">
      <c r="A4" s="9" t="s">
        <v>10</v>
      </c>
      <c r="B4" s="10" t="n">
        <f aca="false">I4/R4</f>
        <v>0.26</v>
      </c>
      <c r="C4" s="11" t="n">
        <f aca="false">J4/S4</f>
        <v>4.9</v>
      </c>
      <c r="D4" s="11" t="n">
        <f aca="false">K4/T4</f>
        <v>0</v>
      </c>
      <c r="E4" s="11" t="n">
        <f aca="false">L4/U4</f>
        <v>0.44</v>
      </c>
      <c r="F4" s="11" t="n">
        <f aca="false">M4/V4</f>
        <v>0</v>
      </c>
      <c r="G4" s="12" t="n">
        <f aca="false">N4/W4</f>
        <v>5.05555555555556</v>
      </c>
      <c r="I4" s="13" t="n">
        <v>0.78</v>
      </c>
      <c r="J4" s="14" t="n">
        <v>6.86</v>
      </c>
      <c r="K4" s="14" t="n">
        <v>0</v>
      </c>
      <c r="L4" s="14" t="n">
        <v>0.22</v>
      </c>
      <c r="M4" s="14" t="n">
        <v>0</v>
      </c>
      <c r="N4" s="15" t="n">
        <v>5.46</v>
      </c>
      <c r="R4" s="2" t="n">
        <v>3</v>
      </c>
      <c r="S4" s="2" t="n">
        <v>1.4</v>
      </c>
      <c r="T4" s="2" t="n">
        <v>2.4</v>
      </c>
      <c r="U4" s="2" t="n">
        <v>0.5</v>
      </c>
      <c r="V4" s="2" t="n">
        <v>1</v>
      </c>
      <c r="W4" s="2" t="n">
        <v>1.08</v>
      </c>
    </row>
    <row r="5" customFormat="false" ht="15" hidden="false" customHeight="false" outlineLevel="0" collapsed="false">
      <c r="A5" s="16" t="s">
        <v>11</v>
      </c>
      <c r="B5" s="10" t="n">
        <f aca="false">I5/R5</f>
        <v>0.133333333333333</v>
      </c>
      <c r="C5" s="11" t="n">
        <f aca="false">J5/S5</f>
        <v>0.107142857142857</v>
      </c>
      <c r="D5" s="11" t="n">
        <f aca="false">K5/T5</f>
        <v>0</v>
      </c>
      <c r="E5" s="11" t="n">
        <f aca="false">L5/U5</f>
        <v>0.76</v>
      </c>
      <c r="F5" s="11" t="n">
        <f aca="false">M5/V5</f>
        <v>0</v>
      </c>
      <c r="G5" s="12" t="n">
        <f aca="false">N5/W5</f>
        <v>0</v>
      </c>
      <c r="I5" s="13" t="n">
        <v>0.4</v>
      </c>
      <c r="J5" s="14" t="n">
        <v>0.15</v>
      </c>
      <c r="K5" s="14" t="n">
        <v>0</v>
      </c>
      <c r="L5" s="14" t="n">
        <v>0.38</v>
      </c>
      <c r="M5" s="14" t="n">
        <v>0</v>
      </c>
      <c r="N5" s="15" t="n">
        <v>0</v>
      </c>
      <c r="R5" s="2" t="n">
        <v>3</v>
      </c>
      <c r="S5" s="2" t="n">
        <v>1.4</v>
      </c>
      <c r="T5" s="2" t="n">
        <v>2.4</v>
      </c>
      <c r="U5" s="2" t="n">
        <v>0.5</v>
      </c>
      <c r="V5" s="2" t="n">
        <v>1</v>
      </c>
      <c r="W5" s="2" t="n">
        <v>1.08</v>
      </c>
    </row>
    <row r="6" customFormat="false" ht="15" hidden="false" customHeight="false" outlineLevel="0" collapsed="false">
      <c r="A6" s="16" t="s">
        <v>12</v>
      </c>
      <c r="B6" s="10" t="n">
        <f aca="false">I6/R6</f>
        <v>0.253333333333333</v>
      </c>
      <c r="C6" s="11" t="n">
        <f aca="false">J6/S6</f>
        <v>1.55</v>
      </c>
      <c r="D6" s="11" t="n">
        <f aca="false">K6/T6</f>
        <v>0</v>
      </c>
      <c r="E6" s="11" t="n">
        <f aca="false">L6/U6</f>
        <v>0</v>
      </c>
      <c r="F6" s="11" t="n">
        <f aca="false">M6/V6</f>
        <v>0</v>
      </c>
      <c r="G6" s="12" t="n">
        <f aca="false">N6/W6</f>
        <v>0</v>
      </c>
      <c r="I6" s="13" t="n">
        <v>0.76</v>
      </c>
      <c r="J6" s="14" t="n">
        <v>2.17</v>
      </c>
      <c r="K6" s="14" t="n">
        <v>0</v>
      </c>
      <c r="L6" s="14" t="n">
        <v>0</v>
      </c>
      <c r="M6" s="14" t="n">
        <v>0</v>
      </c>
      <c r="N6" s="15" t="n">
        <v>0</v>
      </c>
      <c r="O6" s="2" t="n">
        <v>0.24</v>
      </c>
      <c r="P6" s="2" t="s">
        <v>13</v>
      </c>
      <c r="R6" s="2" t="n">
        <v>3</v>
      </c>
      <c r="S6" s="2" t="n">
        <v>1.4</v>
      </c>
      <c r="T6" s="2" t="n">
        <v>2.4</v>
      </c>
      <c r="U6" s="2" t="n">
        <v>0.5</v>
      </c>
      <c r="V6" s="2" t="n">
        <v>1</v>
      </c>
      <c r="W6" s="2" t="n">
        <v>1.08</v>
      </c>
    </row>
    <row r="7" customFormat="false" ht="15" hidden="false" customHeight="false" outlineLevel="0" collapsed="false">
      <c r="A7" s="16" t="s">
        <v>14</v>
      </c>
      <c r="B7" s="10" t="n">
        <f aca="false">I7/R7</f>
        <v>0.166666666666667</v>
      </c>
      <c r="C7" s="11" t="n">
        <f aca="false">J7/S7</f>
        <v>1.12142857142857</v>
      </c>
      <c r="D7" s="11" t="n">
        <f aca="false">K7/T7</f>
        <v>0.191666666666667</v>
      </c>
      <c r="E7" s="11" t="n">
        <f aca="false">L7/U7</f>
        <v>0.32</v>
      </c>
      <c r="F7" s="11" t="n">
        <f aca="false">M7/V7</f>
        <v>0</v>
      </c>
      <c r="G7" s="12" t="n">
        <f aca="false">N7/W7</f>
        <v>9.85185185185185</v>
      </c>
      <c r="I7" s="13" t="n">
        <v>0.5</v>
      </c>
      <c r="J7" s="14" t="n">
        <v>1.57</v>
      </c>
      <c r="K7" s="14" t="n">
        <v>0.46</v>
      </c>
      <c r="L7" s="14" t="n">
        <v>0.16</v>
      </c>
      <c r="M7" s="14"/>
      <c r="N7" s="15" t="n">
        <v>10.64</v>
      </c>
      <c r="R7" s="2" t="n">
        <v>3</v>
      </c>
      <c r="S7" s="2" t="n">
        <v>1.4</v>
      </c>
      <c r="T7" s="2" t="n">
        <v>2.4</v>
      </c>
      <c r="U7" s="2" t="n">
        <v>0.5</v>
      </c>
      <c r="V7" s="2" t="n">
        <v>1</v>
      </c>
      <c r="W7" s="2" t="n">
        <v>1.08</v>
      </c>
    </row>
    <row r="8" customFormat="false" ht="15" hidden="false" customHeight="false" outlineLevel="0" collapsed="false">
      <c r="A8" s="16" t="s">
        <v>15</v>
      </c>
      <c r="B8" s="10" t="n">
        <f aca="false">I8/R8</f>
        <v>0.643333333333333</v>
      </c>
      <c r="C8" s="11" t="n">
        <f aca="false">J8/S8</f>
        <v>3.57142857142857</v>
      </c>
      <c r="D8" s="11" t="n">
        <f aca="false">K8/T8</f>
        <v>0</v>
      </c>
      <c r="E8" s="11" t="n">
        <f aca="false">L8/U8</f>
        <v>0.54</v>
      </c>
      <c r="F8" s="11" t="n">
        <f aca="false">M8/V8</f>
        <v>2.3</v>
      </c>
      <c r="G8" s="12" t="n">
        <f aca="false">N8/W8</f>
        <v>10</v>
      </c>
      <c r="I8" s="13" t="n">
        <v>1.93</v>
      </c>
      <c r="J8" s="14" t="n">
        <v>5</v>
      </c>
      <c r="K8" s="14" t="n">
        <v>0</v>
      </c>
      <c r="L8" s="14" t="n">
        <v>0.27</v>
      </c>
      <c r="M8" s="14" t="n">
        <v>2.3</v>
      </c>
      <c r="N8" s="15" t="n">
        <v>10.8</v>
      </c>
      <c r="R8" s="2" t="n">
        <v>3</v>
      </c>
      <c r="S8" s="2" t="n">
        <v>1.4</v>
      </c>
      <c r="T8" s="2" t="n">
        <v>2.4</v>
      </c>
      <c r="U8" s="2" t="n">
        <v>0.5</v>
      </c>
      <c r="V8" s="2" t="n">
        <v>1</v>
      </c>
      <c r="W8" s="2" t="n">
        <v>1.08</v>
      </c>
    </row>
    <row r="9" customFormat="false" ht="15" hidden="false" customHeight="false" outlineLevel="0" collapsed="false">
      <c r="A9" s="16" t="s">
        <v>16</v>
      </c>
      <c r="B9" s="10" t="n">
        <f aca="false">I9/R9</f>
        <v>0.41</v>
      </c>
      <c r="C9" s="11" t="n">
        <f aca="false">J9/S9</f>
        <v>0.857142857142857</v>
      </c>
      <c r="D9" s="11" t="n">
        <f aca="false">K9/T9</f>
        <v>0</v>
      </c>
      <c r="E9" s="11" t="n">
        <f aca="false">L9/U9</f>
        <v>0.2</v>
      </c>
      <c r="F9" s="11" t="n">
        <f aca="false">M9/V9</f>
        <v>0</v>
      </c>
      <c r="G9" s="12" t="n">
        <f aca="false">N9/W9</f>
        <v>0</v>
      </c>
      <c r="I9" s="13" t="n">
        <v>1.23</v>
      </c>
      <c r="J9" s="14" t="n">
        <v>1.2</v>
      </c>
      <c r="K9" s="14" t="n">
        <v>0</v>
      </c>
      <c r="L9" s="14" t="n">
        <v>0.1</v>
      </c>
      <c r="M9" s="14" t="n">
        <v>0</v>
      </c>
      <c r="N9" s="15" t="n">
        <v>0</v>
      </c>
      <c r="R9" s="2" t="n">
        <v>3</v>
      </c>
      <c r="S9" s="2" t="n">
        <v>1.4</v>
      </c>
      <c r="T9" s="2" t="n">
        <v>2.4</v>
      </c>
      <c r="U9" s="2" t="n">
        <v>0.5</v>
      </c>
      <c r="V9" s="2" t="n">
        <v>1</v>
      </c>
      <c r="W9" s="2" t="n">
        <v>1.08</v>
      </c>
    </row>
    <row r="10" customFormat="false" ht="15" hidden="false" customHeight="false" outlineLevel="0" collapsed="false">
      <c r="A10" s="16" t="s">
        <v>17</v>
      </c>
      <c r="B10" s="10" t="n">
        <f aca="false">I10/R10</f>
        <v>0.543333333333333</v>
      </c>
      <c r="C10" s="11" t="n">
        <f aca="false">J10/S10</f>
        <v>1.18571428571429</v>
      </c>
      <c r="D10" s="11" t="n">
        <f aca="false">K10/T10</f>
        <v>0</v>
      </c>
      <c r="E10" s="11" t="n">
        <f aca="false">L10/U10</f>
        <v>0</v>
      </c>
      <c r="F10" s="11" t="n">
        <f aca="false">M10/V10</f>
        <v>0</v>
      </c>
      <c r="G10" s="12" t="n">
        <f aca="false">N10/W10</f>
        <v>0</v>
      </c>
      <c r="I10" s="13" t="n">
        <v>1.63</v>
      </c>
      <c r="J10" s="14" t="n">
        <v>1.66</v>
      </c>
      <c r="K10" s="14" t="n">
        <v>0</v>
      </c>
      <c r="L10" s="14" t="n">
        <v>0</v>
      </c>
      <c r="M10" s="14" t="n">
        <v>0</v>
      </c>
      <c r="N10" s="15" t="n">
        <v>0</v>
      </c>
      <c r="R10" s="2" t="n">
        <v>3</v>
      </c>
      <c r="S10" s="2" t="n">
        <v>1.4</v>
      </c>
      <c r="T10" s="2" t="n">
        <v>2.4</v>
      </c>
      <c r="U10" s="2" t="n">
        <v>0.5</v>
      </c>
      <c r="V10" s="2" t="n">
        <v>1</v>
      </c>
      <c r="W10" s="2" t="n">
        <v>1.08</v>
      </c>
    </row>
    <row r="11" customFormat="false" ht="15" hidden="false" customHeight="false" outlineLevel="0" collapsed="false">
      <c r="A11" s="16" t="s">
        <v>18</v>
      </c>
      <c r="B11" s="10" t="n">
        <f aca="false">I11/R11</f>
        <v>0.47</v>
      </c>
      <c r="C11" s="11" t="n">
        <f aca="false">J11/S11</f>
        <v>1.26428571428571</v>
      </c>
      <c r="D11" s="11" t="n">
        <f aca="false">K11/T11</f>
        <v>0</v>
      </c>
      <c r="E11" s="11" t="n">
        <f aca="false">L11/U11</f>
        <v>0</v>
      </c>
      <c r="F11" s="11" t="n">
        <f aca="false">M11/V11</f>
        <v>0</v>
      </c>
      <c r="G11" s="12" t="n">
        <f aca="false">N11/W11</f>
        <v>10.7685185185185</v>
      </c>
      <c r="I11" s="13" t="n">
        <v>1.41</v>
      </c>
      <c r="J11" s="14" t="n">
        <v>1.77</v>
      </c>
      <c r="K11" s="14" t="n">
        <v>0</v>
      </c>
      <c r="L11" s="14" t="n">
        <v>0</v>
      </c>
      <c r="M11" s="14" t="n">
        <v>0</v>
      </c>
      <c r="N11" s="15" t="n">
        <v>11.63</v>
      </c>
      <c r="R11" s="2" t="n">
        <v>3</v>
      </c>
      <c r="S11" s="2" t="n">
        <v>1.4</v>
      </c>
      <c r="T11" s="2" t="n">
        <v>2.4</v>
      </c>
      <c r="U11" s="2" t="n">
        <v>0.5</v>
      </c>
      <c r="V11" s="2" t="n">
        <v>1</v>
      </c>
      <c r="W11" s="2" t="n">
        <v>1.08</v>
      </c>
    </row>
    <row r="12" customFormat="false" ht="15" hidden="false" customHeight="false" outlineLevel="0" collapsed="false">
      <c r="A12" s="16" t="s">
        <v>19</v>
      </c>
      <c r="B12" s="10" t="n">
        <f aca="false">I12/R12</f>
        <v>0.986666666666667</v>
      </c>
      <c r="C12" s="11" t="n">
        <f aca="false">J12/S12</f>
        <v>0.5</v>
      </c>
      <c r="D12" s="11" t="n">
        <f aca="false">K12/T12</f>
        <v>0</v>
      </c>
      <c r="E12" s="11" t="n">
        <f aca="false">L12/U12</f>
        <v>0.4</v>
      </c>
      <c r="F12" s="11" t="n">
        <f aca="false">M12/V12</f>
        <v>11.5</v>
      </c>
      <c r="G12" s="12" t="n">
        <f aca="false">N12/W12</f>
        <v>12.5648148148148</v>
      </c>
      <c r="I12" s="13" t="n">
        <v>2.96</v>
      </c>
      <c r="J12" s="14" t="n">
        <v>0.7</v>
      </c>
      <c r="K12" s="14" t="n">
        <v>0</v>
      </c>
      <c r="L12" s="14" t="n">
        <v>0.2</v>
      </c>
      <c r="M12" s="14" t="n">
        <v>11.5</v>
      </c>
      <c r="N12" s="15" t="n">
        <v>13.57</v>
      </c>
      <c r="R12" s="2" t="n">
        <v>3</v>
      </c>
      <c r="S12" s="2" t="n">
        <v>1.4</v>
      </c>
      <c r="T12" s="2" t="n">
        <v>2.4</v>
      </c>
      <c r="U12" s="2" t="n">
        <v>0.5</v>
      </c>
      <c r="V12" s="2" t="n">
        <v>1</v>
      </c>
      <c r="W12" s="2" t="n">
        <v>1.08</v>
      </c>
    </row>
    <row r="13" customFormat="false" ht="15" hidden="false" customHeight="false" outlineLevel="0" collapsed="false">
      <c r="A13" s="16" t="s">
        <v>20</v>
      </c>
      <c r="B13" s="10" t="n">
        <f aca="false">I13/R13</f>
        <v>1.86666666666667</v>
      </c>
      <c r="C13" s="11" t="n">
        <f aca="false">J13/S13</f>
        <v>1.46428571428571</v>
      </c>
      <c r="D13" s="11" t="n">
        <f aca="false">K13/T13</f>
        <v>0</v>
      </c>
      <c r="E13" s="11" t="n">
        <f aca="false">L13/U13</f>
        <v>0.8</v>
      </c>
      <c r="F13" s="11" t="n">
        <f aca="false">M13/V13</f>
        <v>2.25</v>
      </c>
      <c r="G13" s="12" t="n">
        <f aca="false">N13/W13</f>
        <v>6.13888888888889</v>
      </c>
      <c r="I13" s="13" t="n">
        <v>5.6</v>
      </c>
      <c r="J13" s="14" t="n">
        <v>2.05</v>
      </c>
      <c r="K13" s="14" t="n">
        <v>0</v>
      </c>
      <c r="L13" s="14" t="n">
        <v>0.4</v>
      </c>
      <c r="M13" s="14" t="n">
        <v>2.25</v>
      </c>
      <c r="N13" s="15" t="n">
        <v>6.63</v>
      </c>
      <c r="R13" s="2" t="n">
        <v>3</v>
      </c>
      <c r="S13" s="2" t="n">
        <v>1.4</v>
      </c>
      <c r="T13" s="2" t="n">
        <v>2.4</v>
      </c>
      <c r="U13" s="2" t="n">
        <v>0.5</v>
      </c>
      <c r="V13" s="2" t="n">
        <v>1</v>
      </c>
      <c r="W13" s="2" t="n">
        <v>1.08</v>
      </c>
    </row>
    <row r="14" customFormat="false" ht="15" hidden="false" customHeight="false" outlineLevel="0" collapsed="false">
      <c r="A14" s="16" t="s">
        <v>21</v>
      </c>
      <c r="B14" s="10" t="n">
        <f aca="false">I14/R14</f>
        <v>1.49666666666667</v>
      </c>
      <c r="C14" s="11" t="n">
        <f aca="false">J14/S14</f>
        <v>1.25714285714286</v>
      </c>
      <c r="D14" s="11" t="n">
        <f aca="false">K14/T14</f>
        <v>0</v>
      </c>
      <c r="E14" s="11" t="n">
        <f aca="false">L14/U14</f>
        <v>0.36</v>
      </c>
      <c r="F14" s="11" t="n">
        <f aca="false">M14/V14</f>
        <v>5.53</v>
      </c>
      <c r="G14" s="12" t="n">
        <f aca="false">N14/W14</f>
        <v>2.42592592592593</v>
      </c>
      <c r="I14" s="13" t="n">
        <v>4.49</v>
      </c>
      <c r="J14" s="14" t="n">
        <v>1.76</v>
      </c>
      <c r="K14" s="14" t="n">
        <v>0</v>
      </c>
      <c r="L14" s="14" t="n">
        <v>0.18</v>
      </c>
      <c r="M14" s="14" t="n">
        <v>5.53</v>
      </c>
      <c r="N14" s="15" t="n">
        <v>2.62</v>
      </c>
      <c r="R14" s="2" t="n">
        <v>3</v>
      </c>
      <c r="S14" s="2" t="n">
        <v>1.4</v>
      </c>
      <c r="T14" s="2" t="n">
        <v>2.4</v>
      </c>
      <c r="U14" s="2" t="n">
        <v>0.5</v>
      </c>
      <c r="V14" s="2" t="n">
        <v>1</v>
      </c>
      <c r="W14" s="2" t="n">
        <v>1.08</v>
      </c>
    </row>
    <row r="15" customFormat="false" ht="15" hidden="false" customHeight="false" outlineLevel="0" collapsed="false">
      <c r="A15" s="16" t="s">
        <v>22</v>
      </c>
      <c r="B15" s="10" t="n">
        <f aca="false">I15/R15</f>
        <v>0.863333333333333</v>
      </c>
      <c r="C15" s="11" t="n">
        <f aca="false">J15/S15</f>
        <v>0</v>
      </c>
      <c r="D15" s="11" t="n">
        <f aca="false">K15/T15</f>
        <v>0</v>
      </c>
      <c r="E15" s="11" t="n">
        <f aca="false">L15/U15</f>
        <v>0.72</v>
      </c>
      <c r="F15" s="11" t="n">
        <f aca="false">M15/V15</f>
        <v>3.1</v>
      </c>
      <c r="G15" s="12" t="n">
        <f aca="false">N15/W15</f>
        <v>0</v>
      </c>
      <c r="I15" s="13" t="n">
        <v>2.59</v>
      </c>
      <c r="J15" s="14" t="n">
        <v>0</v>
      </c>
      <c r="K15" s="14" t="n">
        <v>0</v>
      </c>
      <c r="L15" s="14" t="n">
        <v>0.36</v>
      </c>
      <c r="M15" s="14" t="n">
        <v>3.1</v>
      </c>
      <c r="N15" s="15" t="n">
        <v>0</v>
      </c>
      <c r="R15" s="2" t="n">
        <v>3</v>
      </c>
      <c r="S15" s="2" t="n">
        <v>1.4</v>
      </c>
      <c r="T15" s="2" t="n">
        <v>2.4</v>
      </c>
      <c r="U15" s="2" t="n">
        <v>0.5</v>
      </c>
      <c r="V15" s="2" t="n">
        <v>1</v>
      </c>
      <c r="W15" s="2" t="n">
        <v>1.08</v>
      </c>
    </row>
    <row r="16" customFormat="false" ht="15" hidden="false" customHeight="false" outlineLevel="0" collapsed="false">
      <c r="A16" s="17" t="s">
        <v>23</v>
      </c>
      <c r="B16" s="18" t="n">
        <f aca="false">I16/R16</f>
        <v>0.0833333333333333</v>
      </c>
      <c r="C16" s="19" t="n">
        <f aca="false">J16/S16</f>
        <v>0</v>
      </c>
      <c r="D16" s="19" t="n">
        <f aca="false">K16/T16</f>
        <v>0</v>
      </c>
      <c r="E16" s="19" t="n">
        <f aca="false">L16/U16</f>
        <v>0</v>
      </c>
      <c r="F16" s="19" t="n">
        <f aca="false">M16/V16</f>
        <v>0.22</v>
      </c>
      <c r="G16" s="20" t="n">
        <f aca="false">N16/W16</f>
        <v>0</v>
      </c>
      <c r="I16" s="21" t="n">
        <v>0.25</v>
      </c>
      <c r="J16" s="22" t="n">
        <v>0</v>
      </c>
      <c r="K16" s="22" t="n">
        <v>0</v>
      </c>
      <c r="L16" s="22" t="n">
        <v>0</v>
      </c>
      <c r="M16" s="22" t="n">
        <v>0.22</v>
      </c>
      <c r="N16" s="23" t="n">
        <v>0</v>
      </c>
      <c r="R16" s="2" t="n">
        <v>3</v>
      </c>
      <c r="S16" s="2" t="n">
        <v>1.4</v>
      </c>
      <c r="T16" s="2" t="n">
        <v>2.4</v>
      </c>
      <c r="U16" s="2" t="n">
        <v>0.5</v>
      </c>
      <c r="V16" s="2" t="n">
        <v>1</v>
      </c>
      <c r="W16" s="2" t="n">
        <v>1.08</v>
      </c>
    </row>
    <row r="18" s="4" customFormat="true" ht="15" hidden="false" customHeight="false" outlineLevel="0" collapsed="false">
      <c r="A18" s="4" t="s">
        <v>24</v>
      </c>
      <c r="B18" s="24" t="n">
        <f aca="false">I18/R18</f>
        <v>8.17666666666667</v>
      </c>
      <c r="C18" s="25" t="n">
        <f aca="false">J18/S18</f>
        <v>17.7785714285714</v>
      </c>
      <c r="D18" s="25" t="n">
        <f aca="false">K18/T18</f>
        <v>0.191666666666667</v>
      </c>
      <c r="E18" s="25" t="n">
        <f aca="false">L18/U18</f>
        <v>4.54</v>
      </c>
      <c r="F18" s="25" t="n">
        <f aca="false">M18/V18</f>
        <v>24.9</v>
      </c>
      <c r="G18" s="26" t="n">
        <f aca="false">N18/W18</f>
        <v>56.8055555555556</v>
      </c>
      <c r="H18" s="8"/>
      <c r="I18" s="27" t="n">
        <f aca="false">SUM(I4:I16)</f>
        <v>24.53</v>
      </c>
      <c r="J18" s="28" t="n">
        <f aca="false">SUM(J4:J16)</f>
        <v>24.89</v>
      </c>
      <c r="K18" s="28" t="n">
        <f aca="false">SUM(K4:K16)</f>
        <v>0.46</v>
      </c>
      <c r="L18" s="28" t="n">
        <f aca="false">SUM(L4:L16)</f>
        <v>2.27</v>
      </c>
      <c r="M18" s="28" t="n">
        <f aca="false">SUM(M4:M16)</f>
        <v>24.9</v>
      </c>
      <c r="N18" s="29" t="n">
        <f aca="false">SUM(N4:N16)</f>
        <v>61.35</v>
      </c>
      <c r="O18" s="8"/>
      <c r="P18" s="8"/>
      <c r="Q18" s="8"/>
      <c r="R18" s="8" t="n">
        <v>3</v>
      </c>
      <c r="S18" s="8" t="n">
        <v>1.4</v>
      </c>
      <c r="T18" s="8" t="n">
        <v>2.4</v>
      </c>
      <c r="U18" s="8" t="n">
        <v>0.5</v>
      </c>
      <c r="V18" s="8" t="n">
        <v>1</v>
      </c>
      <c r="W18" s="8" t="n">
        <v>1.08</v>
      </c>
    </row>
    <row r="19" customFormat="false" ht="15" hidden="false" customHeight="false" outlineLevel="0" collapsed="false">
      <c r="I19" s="30" t="n">
        <v>24.1</v>
      </c>
      <c r="J19" s="30" t="n">
        <v>22.9</v>
      </c>
      <c r="K19" s="30" t="n">
        <v>1.5</v>
      </c>
      <c r="L19" s="30" t="n">
        <v>2.3</v>
      </c>
      <c r="M19" s="30"/>
      <c r="N19" s="30"/>
      <c r="O19" s="30" t="s">
        <v>25</v>
      </c>
    </row>
    <row r="20" customFormat="false" ht="15" hidden="false" customHeight="false" outlineLevel="0" collapsed="false">
      <c r="A20" s="31" t="s">
        <v>26</v>
      </c>
      <c r="B20" s="2" t="n">
        <f aca="false">B21*R4</f>
        <v>24</v>
      </c>
      <c r="C20" s="2" t="n">
        <f aca="false">C21*S4</f>
        <v>25.2</v>
      </c>
      <c r="D20" s="2" t="n">
        <f aca="false">D21*T4</f>
        <v>0</v>
      </c>
      <c r="E20" s="2" t="n">
        <f aca="false">E21*U4</f>
        <v>2</v>
      </c>
      <c r="F20" s="2" t="n">
        <f aca="false">F21*V4</f>
        <v>26</v>
      </c>
      <c r="G20" s="2" t="n">
        <f aca="false">G21*W4</f>
        <v>61.56</v>
      </c>
    </row>
    <row r="21" customFormat="false" ht="15" hidden="false" customHeight="false" outlineLevel="0" collapsed="false">
      <c r="A21" s="32" t="s">
        <v>27</v>
      </c>
      <c r="B21" s="6" t="n">
        <f aca="false">SUM(B22:B34)</f>
        <v>8</v>
      </c>
      <c r="C21" s="6" t="n">
        <f aca="false">SUM(C22:C34)</f>
        <v>18</v>
      </c>
      <c r="D21" s="6" t="n">
        <f aca="false">SUM(D22:D34)</f>
        <v>0</v>
      </c>
      <c r="E21" s="6" t="n">
        <f aca="false">SUM(E22:E34)</f>
        <v>4</v>
      </c>
      <c r="F21" s="6" t="n">
        <f aca="false">SUM(F22:F34)</f>
        <v>26</v>
      </c>
      <c r="G21" s="6" t="n">
        <f aca="false">SUM(G22:G34)</f>
        <v>57</v>
      </c>
      <c r="H21" s="33" t="s">
        <v>28</v>
      </c>
      <c r="J21" s="7"/>
      <c r="L21" s="5" t="s">
        <v>3</v>
      </c>
      <c r="M21" s="6" t="s">
        <v>4</v>
      </c>
      <c r="N21" s="6" t="s">
        <v>5</v>
      </c>
      <c r="O21" s="6" t="s">
        <v>6</v>
      </c>
      <c r="P21" s="6" t="s">
        <v>7</v>
      </c>
      <c r="Q21" s="7" t="s">
        <v>9</v>
      </c>
    </row>
    <row r="22" customFormat="false" ht="15" hidden="false" customHeight="false" outlineLevel="0" collapsed="false">
      <c r="A22" s="34" t="s">
        <v>10</v>
      </c>
      <c r="B22" s="35"/>
      <c r="C22" s="36" t="n">
        <v>5</v>
      </c>
      <c r="D22" s="36"/>
      <c r="E22" s="36" t="n">
        <v>1</v>
      </c>
      <c r="F22" s="36"/>
      <c r="G22" s="37" t="n">
        <v>6</v>
      </c>
      <c r="L22" s="2" t="n">
        <f aca="false">B22-B4</f>
        <v>-0.26</v>
      </c>
      <c r="M22" s="2" t="n">
        <f aca="false">C22-C4</f>
        <v>0.0999999999999996</v>
      </c>
      <c r="N22" s="2" t="n">
        <f aca="false">D22-D4</f>
        <v>0</v>
      </c>
      <c r="O22" s="2" t="n">
        <f aca="false">E22-E4</f>
        <v>0.56</v>
      </c>
      <c r="P22" s="2" t="n">
        <f aca="false">F22-F4</f>
        <v>0</v>
      </c>
      <c r="Q22" s="2" t="n">
        <f aca="false">G22-G4</f>
        <v>0.94444444444444</v>
      </c>
    </row>
    <row r="23" customFormat="false" ht="15" hidden="false" customHeight="false" outlineLevel="0" collapsed="false">
      <c r="A23" s="34" t="s">
        <v>11</v>
      </c>
      <c r="B23" s="38"/>
      <c r="C23" s="39"/>
      <c r="D23" s="39"/>
      <c r="E23" s="39" t="n">
        <v>1</v>
      </c>
      <c r="F23" s="39"/>
      <c r="G23" s="40"/>
      <c r="L23" s="2" t="n">
        <f aca="false">B23-B5</f>
        <v>-0.133333333333333</v>
      </c>
      <c r="M23" s="2" t="n">
        <f aca="false">C23-C5</f>
        <v>-0.107142857142857</v>
      </c>
      <c r="N23" s="2" t="n">
        <f aca="false">D23-D5</f>
        <v>0</v>
      </c>
      <c r="O23" s="2" t="n">
        <f aca="false">E23-E5</f>
        <v>0.24</v>
      </c>
      <c r="P23" s="2" t="n">
        <f aca="false">F23-F5</f>
        <v>0</v>
      </c>
      <c r="Q23" s="2" t="n">
        <f aca="false">G23-G5</f>
        <v>0</v>
      </c>
    </row>
    <row r="24" customFormat="false" ht="15" hidden="false" customHeight="false" outlineLevel="0" collapsed="false">
      <c r="A24" s="34" t="s">
        <v>12</v>
      </c>
      <c r="B24" s="38"/>
      <c r="C24" s="39" t="n">
        <v>2</v>
      </c>
      <c r="D24" s="39"/>
      <c r="E24" s="39"/>
      <c r="F24" s="39"/>
      <c r="G24" s="40"/>
      <c r="L24" s="2" t="n">
        <f aca="false">B24-B6</f>
        <v>-0.253333333333333</v>
      </c>
      <c r="M24" s="2" t="n">
        <f aca="false">C24-C6</f>
        <v>0.45</v>
      </c>
      <c r="N24" s="2" t="n">
        <f aca="false">D24-D6</f>
        <v>0</v>
      </c>
      <c r="O24" s="2" t="n">
        <f aca="false">E24-E6</f>
        <v>0</v>
      </c>
      <c r="P24" s="2" t="n">
        <f aca="false">F24-F6</f>
        <v>0</v>
      </c>
      <c r="Q24" s="2" t="n">
        <f aca="false">G24-G6</f>
        <v>0</v>
      </c>
    </row>
    <row r="25" customFormat="false" ht="15" hidden="false" customHeight="false" outlineLevel="0" collapsed="false">
      <c r="A25" s="34" t="s">
        <v>14</v>
      </c>
      <c r="B25" s="38"/>
      <c r="C25" s="39" t="n">
        <v>1</v>
      </c>
      <c r="D25" s="39"/>
      <c r="E25" s="39"/>
      <c r="F25" s="39"/>
      <c r="G25" s="40" t="n">
        <v>9</v>
      </c>
      <c r="L25" s="2" t="n">
        <f aca="false">B25-B7</f>
        <v>-0.166666666666667</v>
      </c>
      <c r="M25" s="2" t="n">
        <f aca="false">C25-C7</f>
        <v>-0.12142857142857</v>
      </c>
      <c r="N25" s="2" t="n">
        <f aca="false">D25-D7</f>
        <v>-0.191666666666667</v>
      </c>
      <c r="O25" s="2" t="n">
        <f aca="false">E25-E7</f>
        <v>-0.32</v>
      </c>
      <c r="P25" s="2" t="n">
        <f aca="false">F25-F7</f>
        <v>0</v>
      </c>
      <c r="Q25" s="2" t="n">
        <f aca="false">G25-G7</f>
        <v>-0.851851851851849</v>
      </c>
    </row>
    <row r="26" customFormat="false" ht="15" hidden="false" customHeight="false" outlineLevel="0" collapsed="false">
      <c r="A26" s="34" t="s">
        <v>15</v>
      </c>
      <c r="B26" s="38" t="n">
        <v>1</v>
      </c>
      <c r="C26" s="39" t="n">
        <v>4</v>
      </c>
      <c r="D26" s="39"/>
      <c r="E26" s="39" t="n">
        <v>0</v>
      </c>
      <c r="F26" s="39" t="n">
        <v>3</v>
      </c>
      <c r="G26" s="40" t="n">
        <v>8</v>
      </c>
      <c r="L26" s="2" t="n">
        <f aca="false">B26-B8</f>
        <v>0.356666666666667</v>
      </c>
      <c r="M26" s="2" t="n">
        <f aca="false">C26-C8</f>
        <v>0.42857142857143</v>
      </c>
      <c r="N26" s="2" t="n">
        <f aca="false">D26-D8</f>
        <v>0</v>
      </c>
      <c r="O26" s="2" t="n">
        <f aca="false">E26-E8</f>
        <v>-0.54</v>
      </c>
      <c r="P26" s="2" t="n">
        <f aca="false">F26-F8</f>
        <v>0.7</v>
      </c>
      <c r="Q26" s="2" t="n">
        <f aca="false">G26-G8</f>
        <v>-2</v>
      </c>
    </row>
    <row r="27" customFormat="false" ht="15" hidden="false" customHeight="false" outlineLevel="0" collapsed="false">
      <c r="A27" s="34" t="s">
        <v>16</v>
      </c>
      <c r="B27" s="41" t="n">
        <v>0</v>
      </c>
      <c r="C27" s="39" t="n">
        <v>1</v>
      </c>
      <c r="D27" s="39"/>
      <c r="E27" s="39"/>
      <c r="F27" s="39"/>
      <c r="G27" s="40"/>
      <c r="L27" s="2" t="n">
        <f aca="false">B27-B9</f>
        <v>-0.41</v>
      </c>
      <c r="M27" s="2" t="n">
        <f aca="false">C27-C9</f>
        <v>0.142857142857143</v>
      </c>
      <c r="N27" s="2" t="n">
        <f aca="false">D27-D9</f>
        <v>0</v>
      </c>
      <c r="O27" s="2" t="n">
        <f aca="false">E27-E9</f>
        <v>-0.2</v>
      </c>
      <c r="P27" s="2" t="n">
        <f aca="false">F27-F9</f>
        <v>0</v>
      </c>
      <c r="Q27" s="2" t="n">
        <f aca="false">G27-G9</f>
        <v>0</v>
      </c>
    </row>
    <row r="28" customFormat="false" ht="15" hidden="false" customHeight="false" outlineLevel="0" collapsed="false">
      <c r="A28" s="34" t="s">
        <v>17</v>
      </c>
      <c r="B28" s="38" t="n">
        <v>1</v>
      </c>
      <c r="C28" s="39" t="n">
        <v>1</v>
      </c>
      <c r="D28" s="39"/>
      <c r="E28" s="39"/>
      <c r="F28" s="39"/>
      <c r="G28" s="40"/>
      <c r="L28" s="2" t="n">
        <f aca="false">B28-B10</f>
        <v>0.456666666666667</v>
      </c>
      <c r="M28" s="2" t="n">
        <f aca="false">C28-C10</f>
        <v>-0.18571428571429</v>
      </c>
      <c r="N28" s="2" t="n">
        <f aca="false">D28-D10</f>
        <v>0</v>
      </c>
      <c r="O28" s="2" t="n">
        <f aca="false">E28-E10</f>
        <v>0</v>
      </c>
      <c r="P28" s="2" t="n">
        <f aca="false">F28-F10</f>
        <v>0</v>
      </c>
      <c r="Q28" s="2" t="n">
        <f aca="false">G28-G10</f>
        <v>0</v>
      </c>
    </row>
    <row r="29" customFormat="false" ht="15" hidden="false" customHeight="false" outlineLevel="0" collapsed="false">
      <c r="A29" s="34" t="s">
        <v>18</v>
      </c>
      <c r="B29" s="38"/>
      <c r="C29" s="39" t="n">
        <v>1</v>
      </c>
      <c r="D29" s="39"/>
      <c r="E29" s="39"/>
      <c r="F29" s="39"/>
      <c r="G29" s="40" t="n">
        <v>12</v>
      </c>
      <c r="L29" s="2" t="n">
        <f aca="false">B29-B11</f>
        <v>-0.47</v>
      </c>
      <c r="M29" s="2" t="n">
        <f aca="false">C29-C11</f>
        <v>-0.26428571428571</v>
      </c>
      <c r="N29" s="2" t="n">
        <f aca="false">D29-D11</f>
        <v>0</v>
      </c>
      <c r="O29" s="2" t="n">
        <f aca="false">E29-E11</f>
        <v>0</v>
      </c>
      <c r="P29" s="2" t="n">
        <f aca="false">F29-F11</f>
        <v>0</v>
      </c>
      <c r="Q29" s="2" t="n">
        <f aca="false">G29-G11</f>
        <v>1.2314814814815</v>
      </c>
    </row>
    <row r="30" customFormat="false" ht="15" hidden="false" customHeight="false" outlineLevel="0" collapsed="false">
      <c r="A30" s="34" t="s">
        <v>19</v>
      </c>
      <c r="B30" s="38" t="n">
        <v>1</v>
      </c>
      <c r="C30" s="39" t="n">
        <v>1</v>
      </c>
      <c r="D30" s="39"/>
      <c r="E30" s="39"/>
      <c r="F30" s="39" t="n">
        <v>12</v>
      </c>
      <c r="G30" s="40" t="n">
        <v>14</v>
      </c>
      <c r="L30" s="2" t="n">
        <f aca="false">B30-B12</f>
        <v>0.013333333333333</v>
      </c>
      <c r="M30" s="2" t="n">
        <f aca="false">C30-C12</f>
        <v>0.5</v>
      </c>
      <c r="N30" s="2" t="n">
        <f aca="false">D30-D12</f>
        <v>0</v>
      </c>
      <c r="O30" s="2" t="n">
        <f aca="false">E30-E12</f>
        <v>-0.4</v>
      </c>
      <c r="P30" s="2" t="n">
        <f aca="false">F30-F12</f>
        <v>0.5</v>
      </c>
      <c r="Q30" s="2" t="n">
        <f aca="false">G30-G12</f>
        <v>1.4351851851852</v>
      </c>
    </row>
    <row r="31" customFormat="false" ht="15" hidden="false" customHeight="false" outlineLevel="0" collapsed="false">
      <c r="A31" s="34" t="s">
        <v>20</v>
      </c>
      <c r="B31" s="38" t="n">
        <v>2</v>
      </c>
      <c r="C31" s="39" t="n">
        <v>1</v>
      </c>
      <c r="D31" s="39"/>
      <c r="E31" s="39" t="n">
        <v>1</v>
      </c>
      <c r="F31" s="39" t="n">
        <v>2</v>
      </c>
      <c r="G31" s="40" t="n">
        <v>6</v>
      </c>
      <c r="L31" s="2" t="n">
        <f aca="false">B31-B13</f>
        <v>0.13333333333333</v>
      </c>
      <c r="M31" s="2" t="n">
        <f aca="false">C31-C13</f>
        <v>-0.46428571428571</v>
      </c>
      <c r="N31" s="2" t="n">
        <f aca="false">D31-D13</f>
        <v>0</v>
      </c>
      <c r="O31" s="2" t="n">
        <f aca="false">E31-E13</f>
        <v>0.2</v>
      </c>
      <c r="P31" s="2" t="n">
        <f aca="false">F31-F13</f>
        <v>-0.25</v>
      </c>
      <c r="Q31" s="2" t="n">
        <f aca="false">G31-G13</f>
        <v>-0.13888888888889</v>
      </c>
    </row>
    <row r="32" customFormat="false" ht="15" hidden="false" customHeight="false" outlineLevel="0" collapsed="false">
      <c r="A32" s="34" t="s">
        <v>21</v>
      </c>
      <c r="B32" s="41" t="n">
        <v>2</v>
      </c>
      <c r="C32" s="39" t="n">
        <v>1</v>
      </c>
      <c r="D32" s="39"/>
      <c r="E32" s="39"/>
      <c r="F32" s="39" t="n">
        <v>6</v>
      </c>
      <c r="G32" s="40" t="n">
        <v>2</v>
      </c>
      <c r="L32" s="2" t="n">
        <f aca="false">B32-B14</f>
        <v>0.50333333333333</v>
      </c>
      <c r="M32" s="2" t="n">
        <f aca="false">C32-C14</f>
        <v>-0.25714285714286</v>
      </c>
      <c r="N32" s="2" t="n">
        <f aca="false">D32-D14</f>
        <v>0</v>
      </c>
      <c r="O32" s="2" t="n">
        <f aca="false">E32-E14</f>
        <v>-0.36</v>
      </c>
      <c r="P32" s="2" t="n">
        <f aca="false">F32-F14</f>
        <v>0.47</v>
      </c>
      <c r="Q32" s="2" t="n">
        <f aca="false">G32-G14</f>
        <v>-0.42592592592593</v>
      </c>
    </row>
    <row r="33" customFormat="false" ht="15" hidden="false" customHeight="false" outlineLevel="0" collapsed="false">
      <c r="A33" s="34" t="s">
        <v>22</v>
      </c>
      <c r="B33" s="38" t="n">
        <v>1</v>
      </c>
      <c r="C33" s="39"/>
      <c r="D33" s="39"/>
      <c r="E33" s="39" t="n">
        <v>1</v>
      </c>
      <c r="F33" s="39" t="n">
        <v>3</v>
      </c>
      <c r="G33" s="40"/>
      <c r="L33" s="2" t="n">
        <f aca="false">B33-B15</f>
        <v>0.136666666666667</v>
      </c>
      <c r="M33" s="2" t="n">
        <f aca="false">C33-C15</f>
        <v>0</v>
      </c>
      <c r="N33" s="2" t="n">
        <f aca="false">D33-D15</f>
        <v>0</v>
      </c>
      <c r="O33" s="2" t="n">
        <f aca="false">E33-E15</f>
        <v>0.28</v>
      </c>
      <c r="P33" s="2" t="n">
        <f aca="false">F33-F15</f>
        <v>-0.1</v>
      </c>
      <c r="Q33" s="2" t="n">
        <f aca="false">G33-G15</f>
        <v>0</v>
      </c>
    </row>
    <row r="34" customFormat="false" ht="15" hidden="false" customHeight="false" outlineLevel="0" collapsed="false">
      <c r="A34" s="42" t="s">
        <v>23</v>
      </c>
      <c r="B34" s="43"/>
      <c r="C34" s="44"/>
      <c r="D34" s="44"/>
      <c r="E34" s="44"/>
      <c r="F34" s="44"/>
      <c r="G34" s="45"/>
      <c r="L34" s="2" t="n">
        <f aca="false">B34-B16</f>
        <v>-0.0833333333333333</v>
      </c>
      <c r="M34" s="2" t="n">
        <f aca="false">C34-C16</f>
        <v>0</v>
      </c>
      <c r="N34" s="2" t="n">
        <f aca="false">D34-D16</f>
        <v>0</v>
      </c>
      <c r="O34" s="2" t="n">
        <f aca="false">E34-E16</f>
        <v>0</v>
      </c>
      <c r="P34" s="2" t="n">
        <f aca="false">F34-F16</f>
        <v>-0.22</v>
      </c>
      <c r="Q34" s="2" t="n">
        <f aca="false">G34-G16</f>
        <v>0</v>
      </c>
    </row>
    <row r="35" customFormat="false" ht="15" hidden="false" customHeight="false" outlineLevel="0" collapsed="false">
      <c r="G35" s="2" t="n">
        <f aca="false">SUM(G22:G34)</f>
        <v>57</v>
      </c>
      <c r="L35" s="46"/>
      <c r="M35" s="46"/>
      <c r="N35" s="46"/>
      <c r="O35" s="46"/>
      <c r="P35" s="46"/>
    </row>
    <row r="36" customFormat="false" ht="15" hidden="false" customHeight="false" outlineLevel="0" collapsed="false">
      <c r="K36" s="46"/>
      <c r="L36" s="46" t="n">
        <f aca="false">SUM(L22:L34)</f>
        <v>-0.176666666666672</v>
      </c>
      <c r="M36" s="46" t="n">
        <f aca="false">SUM(M22:M34)</f>
        <v>0.221428571428576</v>
      </c>
      <c r="N36" s="46" t="n">
        <f aca="false">SUM(N22:N34)</f>
        <v>-0.191666666666667</v>
      </c>
      <c r="O36" s="46" t="n">
        <f aca="false">SUM(O22:O34)</f>
        <v>-0.54</v>
      </c>
      <c r="P36" s="46" t="n">
        <f aca="false">SUM(P22:P34)</f>
        <v>1.1</v>
      </c>
      <c r="Q36" s="46" t="n">
        <f aca="false">SUM(Q22:Q34)</f>
        <v>0.19444444444447</v>
      </c>
    </row>
    <row r="37" customFormat="false" ht="15" hidden="false" customHeight="false" outlineLevel="0" collapsed="false">
      <c r="I37" s="2" t="s">
        <v>29</v>
      </c>
      <c r="J37" s="2" t="s">
        <v>30</v>
      </c>
      <c r="K37" s="46" t="s">
        <v>31</v>
      </c>
      <c r="L37" s="46"/>
      <c r="M37" s="46"/>
      <c r="N37" s="46"/>
      <c r="O37" s="46"/>
      <c r="P37" s="46"/>
    </row>
    <row r="39" customFormat="false" ht="15" hidden="false" customHeight="false" outlineLevel="0" collapsed="false">
      <c r="A39" s="1" t="s">
        <v>32</v>
      </c>
      <c r="B39" s="2" t="n">
        <v>14.6</v>
      </c>
      <c r="C39" s="2" t="n">
        <v>21.6</v>
      </c>
      <c r="E39" s="2" t="n">
        <v>1.3</v>
      </c>
      <c r="F39" s="2" t="n">
        <v>25.8</v>
      </c>
      <c r="G39" s="2" t="n">
        <v>45.4</v>
      </c>
    </row>
    <row r="40" customFormat="false" ht="15" hidden="false" customHeight="false" outlineLevel="0" collapsed="false">
      <c r="A40" s="1" t="s">
        <v>33</v>
      </c>
      <c r="B40" s="2" t="n">
        <f aca="false">B39/R4</f>
        <v>4.86666666666667</v>
      </c>
      <c r="C40" s="2" t="n">
        <f aca="false">C39/S4</f>
        <v>15.4285714285714</v>
      </c>
      <c r="D40" s="2" t="n">
        <f aca="false">D39/T4</f>
        <v>0</v>
      </c>
      <c r="E40" s="2" t="n">
        <f aca="false">E39/U4</f>
        <v>2.6</v>
      </c>
      <c r="F40" s="2" t="n">
        <f aca="false">F39/V4</f>
        <v>25.8</v>
      </c>
      <c r="G40" s="2" t="n">
        <f aca="false">G39/W4</f>
        <v>42.037037037037</v>
      </c>
    </row>
    <row r="43" customFormat="false" ht="15" hidden="false" customHeight="false" outlineLevel="0" collapsed="false">
      <c r="D43" s="2" t="s">
        <v>34</v>
      </c>
      <c r="E43" s="2" t="s">
        <v>35</v>
      </c>
      <c r="F43" s="2" t="s">
        <v>36</v>
      </c>
      <c r="G43" s="2" t="s">
        <v>37</v>
      </c>
      <c r="I43" s="2" t="s">
        <v>38</v>
      </c>
      <c r="K43" s="2" t="s">
        <v>39</v>
      </c>
    </row>
    <row r="44" customFormat="false" ht="15" hidden="false" customHeight="false" outlineLevel="0" collapsed="false">
      <c r="B44" s="2" t="s">
        <v>18</v>
      </c>
      <c r="C44" s="2" t="s">
        <v>40</v>
      </c>
      <c r="D44" s="2" t="n">
        <v>2</v>
      </c>
      <c r="E44" s="2" t="n">
        <v>1310</v>
      </c>
      <c r="F44" s="2" t="n">
        <f aca="false">D44*E44</f>
        <v>2620</v>
      </c>
      <c r="G44" s="2" t="n">
        <v>1990</v>
      </c>
      <c r="K44" s="2" t="n">
        <f aca="false">G44+40</f>
        <v>2030</v>
      </c>
    </row>
    <row r="45" customFormat="false" ht="15" hidden="false" customHeight="false" outlineLevel="0" collapsed="false">
      <c r="C45" s="2" t="s">
        <v>41</v>
      </c>
      <c r="D45" s="2" t="n">
        <v>4</v>
      </c>
      <c r="E45" s="2" t="n">
        <v>905</v>
      </c>
      <c r="F45" s="2" t="n">
        <f aca="false">D45*E45</f>
        <v>3620</v>
      </c>
      <c r="G45" s="2" t="n">
        <v>1985</v>
      </c>
      <c r="I45" s="47" t="s">
        <v>42</v>
      </c>
      <c r="K45" s="2" t="n">
        <f aca="false">G45+40</f>
        <v>2025</v>
      </c>
    </row>
    <row r="46" customFormat="false" ht="15" hidden="false" customHeight="false" outlineLevel="0" collapsed="false">
      <c r="C46" s="2" t="s">
        <v>43</v>
      </c>
      <c r="D46" s="2" t="n">
        <v>4</v>
      </c>
      <c r="E46" s="2" t="n">
        <v>890</v>
      </c>
      <c r="F46" s="2" t="n">
        <f aca="false">D46*E46</f>
        <v>3560</v>
      </c>
      <c r="G46" s="2" t="n">
        <v>1980</v>
      </c>
      <c r="I46" s="2" t="s">
        <v>42</v>
      </c>
      <c r="K46" s="2" t="n">
        <f aca="false">G46+40</f>
        <v>2020</v>
      </c>
    </row>
    <row r="47" customFormat="false" ht="15" hidden="false" customHeight="false" outlineLevel="0" collapsed="false">
      <c r="C47" s="2" t="s">
        <v>44</v>
      </c>
      <c r="D47" s="2" t="n">
        <v>2</v>
      </c>
      <c r="E47" s="2" t="n">
        <v>915</v>
      </c>
      <c r="F47" s="2" t="n">
        <f aca="false">D47*E47</f>
        <v>1830</v>
      </c>
      <c r="G47" s="2" t="n">
        <v>1980</v>
      </c>
      <c r="I47" s="2" t="s">
        <v>42</v>
      </c>
      <c r="K47" s="2" t="n">
        <f aca="false">G47+40</f>
        <v>2020</v>
      </c>
    </row>
    <row r="49" customFormat="false" ht="15" hidden="false" customHeight="false" outlineLevel="0" collapsed="false">
      <c r="B49" s="2" t="s">
        <v>20</v>
      </c>
      <c r="C49" s="2" t="s">
        <v>45</v>
      </c>
      <c r="D49" s="2" t="n">
        <v>4</v>
      </c>
      <c r="E49" s="2" t="n">
        <v>910</v>
      </c>
      <c r="F49" s="2" t="n">
        <f aca="false">D49*E49</f>
        <v>3640</v>
      </c>
      <c r="G49" s="2" t="n">
        <v>1980</v>
      </c>
      <c r="K49" s="2" t="n">
        <f aca="false">G49+40</f>
        <v>2020</v>
      </c>
    </row>
    <row r="50" customFormat="false" ht="15" hidden="false" customHeight="false" outlineLevel="0" collapsed="false">
      <c r="C50" s="2" t="s">
        <v>46</v>
      </c>
      <c r="D50" s="2" t="n">
        <v>2</v>
      </c>
      <c r="E50" s="2" t="n">
        <v>1500</v>
      </c>
      <c r="F50" s="2" t="n">
        <f aca="false">D50*E50</f>
        <v>3000</v>
      </c>
      <c r="G50" s="2" t="n">
        <v>2000</v>
      </c>
      <c r="K50" s="2" t="n">
        <f aca="false">G50+40</f>
        <v>2040</v>
      </c>
    </row>
    <row r="52" customFormat="false" ht="15" hidden="false" customHeight="false" outlineLevel="0" collapsed="false">
      <c r="B52" s="2" t="s">
        <v>19</v>
      </c>
      <c r="C52" s="2" t="s">
        <v>47</v>
      </c>
      <c r="D52" s="2" t="n">
        <v>2</v>
      </c>
      <c r="E52" s="2" t="n">
        <v>880</v>
      </c>
      <c r="F52" s="2" t="n">
        <f aca="false">D52*E52</f>
        <v>1760</v>
      </c>
      <c r="G52" s="2" t="n">
        <v>1980</v>
      </c>
      <c r="I52" s="2" t="s">
        <v>42</v>
      </c>
      <c r="K52" s="2" t="n">
        <f aca="false">G52+40</f>
        <v>2020</v>
      </c>
    </row>
    <row r="53" customFormat="false" ht="15" hidden="false" customHeight="false" outlineLevel="0" collapsed="false">
      <c r="D53" s="2" t="n">
        <v>2</v>
      </c>
      <c r="E53" s="2" t="n">
        <v>910</v>
      </c>
      <c r="F53" s="2" t="n">
        <f aca="false">D53*E53</f>
        <v>1820</v>
      </c>
      <c r="G53" s="2" t="n">
        <v>1980</v>
      </c>
      <c r="K53" s="2" t="n">
        <f aca="false">G53+40</f>
        <v>2020</v>
      </c>
    </row>
    <row r="54" customFormat="false" ht="15" hidden="false" customHeight="false" outlineLevel="0" collapsed="false">
      <c r="C54" s="2" t="s">
        <v>48</v>
      </c>
      <c r="D54" s="2" t="n">
        <v>4</v>
      </c>
      <c r="E54" s="2" t="n">
        <v>915</v>
      </c>
      <c r="F54" s="2" t="n">
        <f aca="false">D54*E54</f>
        <v>3660</v>
      </c>
      <c r="G54" s="2" t="n">
        <v>1985</v>
      </c>
      <c r="I54" s="2" t="s">
        <v>42</v>
      </c>
      <c r="K54" s="2" t="n">
        <f aca="false">G54+40</f>
        <v>2025</v>
      </c>
    </row>
    <row r="55" customFormat="false" ht="15" hidden="false" customHeight="false" outlineLevel="0" collapsed="false">
      <c r="C55" s="2" t="s">
        <v>49</v>
      </c>
      <c r="D55" s="2" t="n">
        <v>2</v>
      </c>
      <c r="E55" s="2" t="n">
        <v>1335</v>
      </c>
      <c r="F55" s="2" t="n">
        <f aca="false">D55*E55</f>
        <v>2670</v>
      </c>
      <c r="G55" s="2" t="n">
        <v>1985</v>
      </c>
      <c r="I55" s="2" t="s">
        <v>42</v>
      </c>
      <c r="K55" s="2" t="n">
        <f aca="false">G55+40</f>
        <v>2025</v>
      </c>
    </row>
    <row r="56" customFormat="false" ht="15" hidden="false" customHeight="false" outlineLevel="0" collapsed="false">
      <c r="C56" s="2" t="s">
        <v>50</v>
      </c>
      <c r="D56" s="2" t="n">
        <v>4</v>
      </c>
      <c r="E56" s="2" t="n">
        <v>915</v>
      </c>
      <c r="F56" s="2" t="n">
        <f aca="false">D56*E56</f>
        <v>3660</v>
      </c>
      <c r="G56" s="2" t="n">
        <v>1980</v>
      </c>
      <c r="I56" s="2" t="s">
        <v>42</v>
      </c>
      <c r="K56" s="2" t="n">
        <f aca="false">G56+40</f>
        <v>2020</v>
      </c>
    </row>
    <row r="59" customFormat="false" ht="15" hidden="false" customHeight="false" outlineLevel="0" collapsed="false">
      <c r="B59" s="2" t="s">
        <v>15</v>
      </c>
      <c r="C59" s="2" t="s">
        <v>51</v>
      </c>
      <c r="D59" s="2" t="n">
        <v>4</v>
      </c>
      <c r="E59" s="2" t="n">
        <v>1300</v>
      </c>
      <c r="F59" s="2" t="n">
        <f aca="false">D59*E59</f>
        <v>5200</v>
      </c>
      <c r="G59" s="2" t="n">
        <v>1990</v>
      </c>
      <c r="I59" s="2" t="s">
        <v>42</v>
      </c>
      <c r="K59" s="2" t="n">
        <f aca="false">G59+40</f>
        <v>2030</v>
      </c>
    </row>
    <row r="60" customFormat="false" ht="15" hidden="false" customHeight="false" outlineLevel="0" collapsed="false">
      <c r="C60" s="2" t="s">
        <v>52</v>
      </c>
      <c r="D60" s="2" t="n">
        <v>2</v>
      </c>
      <c r="E60" s="2" t="n">
        <v>1500</v>
      </c>
      <c r="F60" s="2" t="n">
        <f aca="false">D60*E60</f>
        <v>3000</v>
      </c>
      <c r="G60" s="2" t="n">
        <v>2000</v>
      </c>
      <c r="K60" s="2" t="n">
        <f aca="false">G60+40</f>
        <v>2040</v>
      </c>
    </row>
    <row r="61" customFormat="false" ht="15" hidden="false" customHeight="false" outlineLevel="0" collapsed="false">
      <c r="C61" s="2" t="s">
        <v>53</v>
      </c>
      <c r="D61" s="2" t="n">
        <v>2</v>
      </c>
      <c r="E61" s="2" t="n">
        <v>1310</v>
      </c>
      <c r="F61" s="2" t="n">
        <f aca="false">D61*E61</f>
        <v>2620</v>
      </c>
      <c r="G61" s="2" t="n">
        <v>1990</v>
      </c>
      <c r="K61" s="2" t="n">
        <f aca="false">G61+40</f>
        <v>2030</v>
      </c>
    </row>
    <row r="63" customFormat="false" ht="15" hidden="false" customHeight="false" outlineLevel="0" collapsed="false">
      <c r="B63" s="2" t="s">
        <v>54</v>
      </c>
      <c r="C63" s="2" t="s">
        <v>55</v>
      </c>
      <c r="D63" s="2" t="n">
        <v>2</v>
      </c>
      <c r="E63" s="2" t="n">
        <v>1330</v>
      </c>
      <c r="F63" s="2" t="n">
        <f aca="false">D63*E63</f>
        <v>2660</v>
      </c>
      <c r="G63" s="2" t="n">
        <v>1985</v>
      </c>
      <c r="I63" s="2" t="s">
        <v>42</v>
      </c>
      <c r="K63" s="2" t="n">
        <f aca="false">G63+40</f>
        <v>2025</v>
      </c>
    </row>
    <row r="64" customFormat="false" ht="15" hidden="false" customHeight="false" outlineLevel="0" collapsed="false">
      <c r="C64" s="2" t="s">
        <v>56</v>
      </c>
      <c r="D64" s="2" t="n">
        <v>1</v>
      </c>
      <c r="E64" s="2" t="n">
        <v>1630</v>
      </c>
      <c r="F64" s="2" t="n">
        <f aca="false">D64*E64</f>
        <v>1630</v>
      </c>
      <c r="G64" s="2" t="n">
        <v>2025</v>
      </c>
      <c r="K64" s="2" t="n">
        <f aca="false">G64+40</f>
        <v>2065</v>
      </c>
    </row>
    <row r="65" customFormat="false" ht="15" hidden="false" customHeight="false" outlineLevel="0" collapsed="false">
      <c r="C65" s="2" t="s">
        <v>57</v>
      </c>
      <c r="D65" s="2" t="n">
        <v>4</v>
      </c>
      <c r="E65" s="2" t="n">
        <v>1300</v>
      </c>
      <c r="F65" s="2" t="n">
        <f aca="false">D65*E65</f>
        <v>5200</v>
      </c>
      <c r="G65" s="2" t="n">
        <v>1985</v>
      </c>
      <c r="I65" s="2" t="s">
        <v>42</v>
      </c>
      <c r="K65" s="2" t="n">
        <f aca="false">G65+40</f>
        <v>2025</v>
      </c>
    </row>
    <row r="66" customFormat="false" ht="15" hidden="false" customHeight="false" outlineLevel="0" collapsed="false">
      <c r="B66" s="1"/>
      <c r="C66" s="1" t="s">
        <v>58</v>
      </c>
      <c r="D66" s="1" t="n">
        <v>2</v>
      </c>
      <c r="E66" s="1" t="n">
        <v>1330</v>
      </c>
      <c r="F66" s="2" t="n">
        <f aca="false">D66*E66</f>
        <v>2660</v>
      </c>
      <c r="G66" s="1" t="n">
        <v>1990</v>
      </c>
      <c r="I66" s="2" t="s">
        <v>42</v>
      </c>
      <c r="K66" s="2" t="n">
        <f aca="false">G66+40</f>
        <v>2030</v>
      </c>
    </row>
    <row r="67" customFormat="false" ht="15" hidden="false" customHeight="false" outlineLevel="0" collapsed="false">
      <c r="B67" s="1"/>
      <c r="C67" s="1"/>
      <c r="D67" s="1"/>
      <c r="E67" s="1"/>
      <c r="G67" s="1"/>
    </row>
    <row r="68" customFormat="false" ht="15" hidden="false" customHeight="false" outlineLevel="0" collapsed="false">
      <c r="B68" s="2" t="s">
        <v>59</v>
      </c>
      <c r="C68" s="2" t="s">
        <v>60</v>
      </c>
      <c r="D68" s="2" t="n">
        <v>2</v>
      </c>
      <c r="E68" s="2" t="n">
        <v>1310</v>
      </c>
      <c r="F68" s="2" t="n">
        <f aca="false">D68*E68</f>
        <v>2620</v>
      </c>
      <c r="G68" s="2" t="n">
        <v>1990</v>
      </c>
      <c r="I68" s="2" t="s">
        <v>42</v>
      </c>
      <c r="K68" s="2" t="n">
        <f aca="false">G68+40</f>
        <v>2030</v>
      </c>
    </row>
    <row r="70" customFormat="false" ht="15" hidden="false" customHeight="false" outlineLevel="0" collapsed="false">
      <c r="B70" s="2" t="s">
        <v>61</v>
      </c>
      <c r="C70" s="2" t="s">
        <v>62</v>
      </c>
      <c r="D70" s="2" t="n">
        <v>4</v>
      </c>
      <c r="E70" s="2" t="n">
        <v>910</v>
      </c>
      <c r="F70" s="2" t="n">
        <f aca="false">D70*E70</f>
        <v>3640</v>
      </c>
      <c r="G70" s="2" t="n">
        <v>1980</v>
      </c>
      <c r="I70" s="2" t="s">
        <v>42</v>
      </c>
      <c r="K70" s="2" t="n">
        <f aca="false">G70+40</f>
        <v>2020</v>
      </c>
    </row>
    <row r="71" customFormat="false" ht="15" hidden="false" customHeight="false" outlineLevel="0" collapsed="false">
      <c r="D71" s="2" t="n">
        <v>2</v>
      </c>
      <c r="E71" s="2" t="n">
        <v>910</v>
      </c>
      <c r="F71" s="2" t="n">
        <f aca="false">D71*E71</f>
        <v>1820</v>
      </c>
      <c r="G71" s="2" t="n">
        <v>1985</v>
      </c>
      <c r="I71" s="2" t="s">
        <v>42</v>
      </c>
      <c r="K71" s="2" t="n">
        <f aca="false">G71+40</f>
        <v>2025</v>
      </c>
    </row>
    <row r="73" customFormat="false" ht="15" hidden="false" customHeight="false" outlineLevel="0" collapsed="false">
      <c r="D73" s="2" t="n">
        <f aca="false">SUM(D44:D71)</f>
        <v>57</v>
      </c>
      <c r="F73" s="2" t="n">
        <f aca="false">SUM(F44:F71)</f>
        <v>62890</v>
      </c>
      <c r="I73" s="2" t="n">
        <f aca="false">D73-14</f>
        <v>43</v>
      </c>
      <c r="J73" s="2" t="s">
        <v>63</v>
      </c>
      <c r="K73" s="2" t="s">
        <v>64</v>
      </c>
      <c r="M73" s="2" t="n">
        <f aca="false">43/56</f>
        <v>0.767857142857143</v>
      </c>
    </row>
    <row r="76" customFormat="false" ht="15" hidden="false" customHeight="false" outlineLevel="0" collapsed="false">
      <c r="C76" s="2" t="s">
        <v>65</v>
      </c>
      <c r="E76" s="2" t="n">
        <f aca="false">AVERAGE(E65:E71,E44:E63)</f>
        <v>1129.25</v>
      </c>
    </row>
    <row r="77" customFormat="false" ht="15" hidden="false" customHeight="false" outlineLevel="0" collapsed="false">
      <c r="C77" s="2" t="s">
        <v>66</v>
      </c>
      <c r="E77" s="2" t="n">
        <f aca="false">E76*46/56</f>
        <v>927.598214285714</v>
      </c>
      <c r="H77" s="2" t="s">
        <v>67</v>
      </c>
      <c r="L77" s="2" t="s">
        <v>68</v>
      </c>
    </row>
    <row r="78" customFormat="false" ht="15" hidden="false" customHeight="false" outlineLevel="0" collapsed="false"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</row>
    <row r="79" customFormat="false" ht="15" hidden="false" customHeight="false" outlineLevel="0" collapsed="false"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</row>
    <row r="80" customFormat="false" ht="15" hidden="false" customHeight="false" outlineLevel="0" collapsed="false">
      <c r="A80" s="2"/>
      <c r="H80" s="1" t="s">
        <v>32</v>
      </c>
      <c r="I80" s="48" t="n">
        <v>14.6</v>
      </c>
      <c r="J80" s="2" t="n">
        <v>21.6</v>
      </c>
      <c r="L80" s="2" t="n">
        <v>1.3</v>
      </c>
      <c r="M80" s="2" t="n">
        <v>25.8</v>
      </c>
      <c r="N80" s="2" t="n">
        <v>45.4</v>
      </c>
      <c r="U80" s="0"/>
      <c r="V80" s="0"/>
      <c r="W80" s="0"/>
    </row>
    <row r="81" customFormat="false" ht="15" hidden="false" customHeight="false" outlineLevel="0" collapsed="false">
      <c r="A81" s="2"/>
      <c r="F81" s="1"/>
      <c r="H81" s="1"/>
      <c r="I81" s="48" t="n">
        <f aca="false">I80/I18</f>
        <v>0.595189563799429</v>
      </c>
      <c r="J81" s="2" t="n">
        <f aca="false">J80/J18</f>
        <v>0.867818400964243</v>
      </c>
      <c r="K81" s="2" t="n">
        <f aca="false">K80/K18</f>
        <v>0</v>
      </c>
      <c r="L81" s="2" t="n">
        <f aca="false">L80/L18</f>
        <v>0.572687224669604</v>
      </c>
      <c r="M81" s="2" t="n">
        <f aca="false">M80/M18</f>
        <v>1.03614457831325</v>
      </c>
      <c r="N81" s="2" t="n">
        <f aca="false">N80/N18</f>
        <v>0.7400162999185</v>
      </c>
      <c r="U81" s="0"/>
      <c r="V81" s="0"/>
      <c r="W81" s="0"/>
    </row>
    <row r="83" customFormat="false" ht="15" hidden="false" customHeight="false" outlineLevel="0" collapsed="false">
      <c r="B83" s="3" t="s">
        <v>0</v>
      </c>
      <c r="I83" s="3" t="s">
        <v>1</v>
      </c>
      <c r="R83" s="2" t="s">
        <v>2</v>
      </c>
    </row>
    <row r="84" customFormat="false" ht="15" hidden="false" customHeight="false" outlineLevel="0" collapsed="false">
      <c r="A84" s="4"/>
      <c r="B84" s="5" t="s">
        <v>3</v>
      </c>
      <c r="C84" s="6" t="s">
        <v>4</v>
      </c>
      <c r="D84" s="6" t="s">
        <v>5</v>
      </c>
      <c r="E84" s="6" t="s">
        <v>6</v>
      </c>
      <c r="F84" s="6" t="s">
        <v>7</v>
      </c>
      <c r="G84" s="7" t="s">
        <v>8</v>
      </c>
      <c r="H84" s="8"/>
      <c r="I84" s="5" t="s">
        <v>3</v>
      </c>
      <c r="J84" s="6" t="s">
        <v>4</v>
      </c>
      <c r="K84" s="6" t="s">
        <v>5</v>
      </c>
      <c r="L84" s="6" t="s">
        <v>6</v>
      </c>
      <c r="M84" s="6" t="s">
        <v>7</v>
      </c>
      <c r="N84" s="7" t="s">
        <v>9</v>
      </c>
      <c r="O84" s="8"/>
      <c r="P84" s="8"/>
      <c r="Q84" s="8"/>
      <c r="R84" s="8" t="s">
        <v>3</v>
      </c>
      <c r="S84" s="8" t="s">
        <v>4</v>
      </c>
      <c r="T84" s="8" t="s">
        <v>5</v>
      </c>
      <c r="U84" s="8" t="s">
        <v>6</v>
      </c>
      <c r="V84" s="8" t="s">
        <v>7</v>
      </c>
      <c r="W84" s="8" t="s">
        <v>9</v>
      </c>
    </row>
    <row r="85" customFormat="false" ht="15" hidden="false" customHeight="false" outlineLevel="0" collapsed="false">
      <c r="A85" s="9" t="s">
        <v>10</v>
      </c>
      <c r="B85" s="10" t="n">
        <f aca="false">I85/R85</f>
        <v>0.154749286587852</v>
      </c>
      <c r="C85" s="11" t="n">
        <f aca="false">J85/S85</f>
        <v>4.25231016472479</v>
      </c>
      <c r="D85" s="11" t="n">
        <f aca="false">K85/T85</f>
        <v>0</v>
      </c>
      <c r="E85" s="11" t="n">
        <f aca="false">L85/U85</f>
        <v>0.251982378854626</v>
      </c>
      <c r="F85" s="11" t="n">
        <f aca="false">M85/V85</f>
        <v>0</v>
      </c>
      <c r="G85" s="12" t="n">
        <f aca="false">N85/W85</f>
        <v>3.74119351625464</v>
      </c>
      <c r="I85" s="13" t="n">
        <f aca="false">I4*I$81</f>
        <v>0.464247859763555</v>
      </c>
      <c r="J85" s="13" t="n">
        <f aca="false">J4*J$81</f>
        <v>5.95323423061471</v>
      </c>
      <c r="K85" s="13" t="n">
        <f aca="false">K4*K$81</f>
        <v>0</v>
      </c>
      <c r="L85" s="13" t="n">
        <f aca="false">L4*L$81</f>
        <v>0.125991189427313</v>
      </c>
      <c r="M85" s="13" t="n">
        <f aca="false">M4*M$81</f>
        <v>0</v>
      </c>
      <c r="N85" s="13" t="n">
        <f aca="false">N4*N$81</f>
        <v>4.04048899755501</v>
      </c>
      <c r="R85" s="2" t="n">
        <v>3</v>
      </c>
      <c r="S85" s="2" t="n">
        <v>1.4</v>
      </c>
      <c r="T85" s="2" t="n">
        <v>2.4</v>
      </c>
      <c r="U85" s="2" t="n">
        <v>0.5</v>
      </c>
      <c r="V85" s="2" t="n">
        <v>1</v>
      </c>
      <c r="W85" s="2" t="n">
        <v>1.08</v>
      </c>
    </row>
    <row r="86" customFormat="false" ht="15" hidden="false" customHeight="false" outlineLevel="0" collapsed="false">
      <c r="A86" s="16" t="s">
        <v>11</v>
      </c>
      <c r="B86" s="10" t="n">
        <f aca="false">I86/R86</f>
        <v>0.0793586085065906</v>
      </c>
      <c r="C86" s="11" t="n">
        <f aca="false">J86/S86</f>
        <v>0.0929805429604546</v>
      </c>
      <c r="D86" s="11" t="n">
        <f aca="false">K86/T86</f>
        <v>0</v>
      </c>
      <c r="E86" s="11" t="n">
        <f aca="false">L86/U86</f>
        <v>0.435242290748899</v>
      </c>
      <c r="F86" s="11" t="n">
        <f aca="false">M86/V86</f>
        <v>0</v>
      </c>
      <c r="G86" s="12" t="n">
        <f aca="false">N86/W86</f>
        <v>0</v>
      </c>
      <c r="I86" s="13" t="n">
        <f aca="false">I5*I$81</f>
        <v>0.238075825519772</v>
      </c>
      <c r="J86" s="13" t="n">
        <f aca="false">J5*J$81</f>
        <v>0.130172760144636</v>
      </c>
      <c r="K86" s="13" t="n">
        <f aca="false">K5*K$81</f>
        <v>0</v>
      </c>
      <c r="L86" s="13" t="n">
        <f aca="false">L5*L$81</f>
        <v>0.217621145374449</v>
      </c>
      <c r="M86" s="13" t="n">
        <f aca="false">M5*M$81</f>
        <v>0</v>
      </c>
      <c r="N86" s="13" t="n">
        <f aca="false">N5*N$81</f>
        <v>0</v>
      </c>
      <c r="R86" s="2" t="n">
        <v>3</v>
      </c>
      <c r="S86" s="2" t="n">
        <v>1.4</v>
      </c>
      <c r="T86" s="2" t="n">
        <v>2.4</v>
      </c>
      <c r="U86" s="2" t="n">
        <v>0.5</v>
      </c>
      <c r="V86" s="2" t="n">
        <v>1</v>
      </c>
      <c r="W86" s="2" t="n">
        <v>1.08</v>
      </c>
    </row>
    <row r="87" customFormat="false" ht="15" hidden="false" customHeight="false" outlineLevel="0" collapsed="false">
      <c r="A87" s="16" t="s">
        <v>12</v>
      </c>
      <c r="B87" s="10" t="n">
        <f aca="false">I87/R87</f>
        <v>0.150781356162522</v>
      </c>
      <c r="C87" s="11" t="n">
        <f aca="false">J87/S87</f>
        <v>1.34511852149458</v>
      </c>
      <c r="D87" s="11" t="n">
        <f aca="false">K87/T87</f>
        <v>0</v>
      </c>
      <c r="E87" s="11" t="n">
        <f aca="false">L87/U87</f>
        <v>0</v>
      </c>
      <c r="F87" s="11" t="n">
        <f aca="false">M87/V87</f>
        <v>0</v>
      </c>
      <c r="G87" s="12" t="n">
        <f aca="false">N87/W87</f>
        <v>0</v>
      </c>
      <c r="I87" s="13" t="n">
        <f aca="false">I6*I$81</f>
        <v>0.452344068487566</v>
      </c>
      <c r="J87" s="13" t="n">
        <f aca="false">J6*J$81</f>
        <v>1.88316593009241</v>
      </c>
      <c r="K87" s="13" t="n">
        <f aca="false">K6*K$81</f>
        <v>0</v>
      </c>
      <c r="L87" s="13" t="n">
        <f aca="false">L6*L$81</f>
        <v>0</v>
      </c>
      <c r="M87" s="13" t="n">
        <f aca="false">M6*M$81</f>
        <v>0</v>
      </c>
      <c r="N87" s="13" t="n">
        <f aca="false">N6*N$81</f>
        <v>0</v>
      </c>
      <c r="O87" s="2" t="n">
        <v>0.24</v>
      </c>
      <c r="P87" s="2" t="s">
        <v>13</v>
      </c>
      <c r="R87" s="2" t="n">
        <v>3</v>
      </c>
      <c r="S87" s="2" t="n">
        <v>1.4</v>
      </c>
      <c r="T87" s="2" t="n">
        <v>2.4</v>
      </c>
      <c r="U87" s="2" t="n">
        <v>0.5</v>
      </c>
      <c r="V87" s="2" t="n">
        <v>1</v>
      </c>
      <c r="W87" s="2" t="n">
        <v>1.08</v>
      </c>
    </row>
    <row r="88" customFormat="false" ht="15" hidden="false" customHeight="false" outlineLevel="0" collapsed="false">
      <c r="A88" s="16" t="s">
        <v>14</v>
      </c>
      <c r="B88" s="10" t="n">
        <f aca="false">I88/R88</f>
        <v>0.0991982606332382</v>
      </c>
      <c r="C88" s="11" t="n">
        <f aca="false">J88/S88</f>
        <v>0.973196349652758</v>
      </c>
      <c r="D88" s="11" t="n">
        <f aca="false">K88/T88</f>
        <v>0</v>
      </c>
      <c r="E88" s="11" t="n">
        <f aca="false">L88/U88</f>
        <v>0.183259911894273</v>
      </c>
      <c r="F88" s="11" t="n">
        <f aca="false">M88/V88</f>
        <v>0</v>
      </c>
      <c r="G88" s="12" t="n">
        <f aca="false">N88/W88</f>
        <v>7.29053095475263</v>
      </c>
      <c r="I88" s="13" t="n">
        <f aca="false">I7*I$81</f>
        <v>0.297594781899715</v>
      </c>
      <c r="J88" s="13" t="n">
        <f aca="false">J7*J$81</f>
        <v>1.36247488951386</v>
      </c>
      <c r="K88" s="13" t="n">
        <f aca="false">K7*K$81</f>
        <v>0</v>
      </c>
      <c r="L88" s="13" t="n">
        <f aca="false">L7*L$81</f>
        <v>0.0916299559471366</v>
      </c>
      <c r="M88" s="13" t="n">
        <f aca="false">M7*M$81</f>
        <v>0</v>
      </c>
      <c r="N88" s="13" t="n">
        <f aca="false">N7*N$81</f>
        <v>7.87377343113284</v>
      </c>
      <c r="R88" s="2" t="n">
        <v>3</v>
      </c>
      <c r="S88" s="2" t="n">
        <v>1.4</v>
      </c>
      <c r="T88" s="2" t="n">
        <v>2.4</v>
      </c>
      <c r="U88" s="2" t="n">
        <v>0.5</v>
      </c>
      <c r="V88" s="2" t="n">
        <v>1</v>
      </c>
      <c r="W88" s="2" t="n">
        <v>1.08</v>
      </c>
    </row>
    <row r="89" customFormat="false" ht="15" hidden="false" customHeight="false" outlineLevel="0" collapsed="false">
      <c r="A89" s="16" t="s">
        <v>15</v>
      </c>
      <c r="B89" s="10" t="n">
        <f aca="false">I89/R89</f>
        <v>0.382905286044299</v>
      </c>
      <c r="C89" s="11" t="n">
        <f aca="false">J89/S89</f>
        <v>3.09935143201515</v>
      </c>
      <c r="D89" s="11" t="n">
        <f aca="false">K89/T89</f>
        <v>0</v>
      </c>
      <c r="E89" s="11" t="n">
        <f aca="false">L89/U89</f>
        <v>0.309251101321586</v>
      </c>
      <c r="F89" s="11" t="n">
        <f aca="false">M89/V89</f>
        <v>2.38313253012048</v>
      </c>
      <c r="G89" s="12" t="n">
        <f aca="false">N89/W89</f>
        <v>7.400162999185</v>
      </c>
      <c r="I89" s="13" t="n">
        <f aca="false">I8*I$81</f>
        <v>1.1487158581329</v>
      </c>
      <c r="J89" s="13" t="n">
        <f aca="false">J8*J$81</f>
        <v>4.33909200482121</v>
      </c>
      <c r="K89" s="13" t="n">
        <f aca="false">K8*K$81</f>
        <v>0</v>
      </c>
      <c r="L89" s="13" t="n">
        <f aca="false">L8*L$81</f>
        <v>0.154625550660793</v>
      </c>
      <c r="M89" s="13" t="n">
        <f aca="false">M8*M$81</f>
        <v>2.38313253012048</v>
      </c>
      <c r="N89" s="13" t="n">
        <f aca="false">N8*N$81</f>
        <v>7.99217603911981</v>
      </c>
      <c r="R89" s="2" t="n">
        <v>3</v>
      </c>
      <c r="S89" s="2" t="n">
        <v>1.4</v>
      </c>
      <c r="T89" s="2" t="n">
        <v>2.4</v>
      </c>
      <c r="U89" s="2" t="n">
        <v>0.5</v>
      </c>
      <c r="V89" s="2" t="n">
        <v>1</v>
      </c>
      <c r="W89" s="2" t="n">
        <v>1.08</v>
      </c>
    </row>
    <row r="90" customFormat="false" ht="15" hidden="false" customHeight="false" outlineLevel="0" collapsed="false">
      <c r="A90" s="16" t="s">
        <v>16</v>
      </c>
      <c r="B90" s="10" t="n">
        <f aca="false">I90/R90</f>
        <v>0.244027721157766</v>
      </c>
      <c r="C90" s="11" t="n">
        <f aca="false">J90/S90</f>
        <v>0.743844343683637</v>
      </c>
      <c r="D90" s="11" t="n">
        <f aca="false">K90/T90</f>
        <v>0</v>
      </c>
      <c r="E90" s="11" t="n">
        <f aca="false">L90/U90</f>
        <v>0.114537444933921</v>
      </c>
      <c r="F90" s="11" t="n">
        <f aca="false">M90/V90</f>
        <v>0</v>
      </c>
      <c r="G90" s="12" t="n">
        <f aca="false">N90/W90</f>
        <v>0</v>
      </c>
      <c r="I90" s="13" t="n">
        <f aca="false">I9*I$81</f>
        <v>0.732083163473298</v>
      </c>
      <c r="J90" s="13" t="n">
        <f aca="false">J9*J$81</f>
        <v>1.04138208115709</v>
      </c>
      <c r="K90" s="13" t="n">
        <f aca="false">K9*K$81</f>
        <v>0</v>
      </c>
      <c r="L90" s="13" t="n">
        <f aca="false">L9*L$81</f>
        <v>0.0572687224669604</v>
      </c>
      <c r="M90" s="13" t="n">
        <f aca="false">M9*M$81</f>
        <v>0</v>
      </c>
      <c r="N90" s="13" t="n">
        <f aca="false">N9*N$81</f>
        <v>0</v>
      </c>
      <c r="R90" s="2" t="n">
        <v>3</v>
      </c>
      <c r="S90" s="2" t="n">
        <v>1.4</v>
      </c>
      <c r="T90" s="2" t="n">
        <v>2.4</v>
      </c>
      <c r="U90" s="2" t="n">
        <v>0.5</v>
      </c>
      <c r="V90" s="2" t="n">
        <v>1</v>
      </c>
      <c r="W90" s="2" t="n">
        <v>1.08</v>
      </c>
    </row>
    <row r="91" customFormat="false" ht="15" hidden="false" customHeight="false" outlineLevel="0" collapsed="false">
      <c r="A91" s="16" t="s">
        <v>17</v>
      </c>
      <c r="B91" s="10" t="n">
        <f aca="false">I91/R91</f>
        <v>0.323386329664357</v>
      </c>
      <c r="C91" s="11" t="n">
        <f aca="false">J91/S91</f>
        <v>1.02898467542903</v>
      </c>
      <c r="D91" s="11" t="n">
        <f aca="false">K91/T91</f>
        <v>0</v>
      </c>
      <c r="E91" s="11" t="n">
        <f aca="false">L91/U91</f>
        <v>0</v>
      </c>
      <c r="F91" s="11" t="n">
        <f aca="false">M91/V91</f>
        <v>0</v>
      </c>
      <c r="G91" s="12" t="n">
        <f aca="false">N91/W91</f>
        <v>0</v>
      </c>
      <c r="I91" s="13" t="n">
        <f aca="false">I10*I$81</f>
        <v>0.97015898899307</v>
      </c>
      <c r="J91" s="13" t="n">
        <f aca="false">J10*J$81</f>
        <v>1.44057854560064</v>
      </c>
      <c r="K91" s="13" t="n">
        <f aca="false">K10*K$81</f>
        <v>0</v>
      </c>
      <c r="L91" s="13" t="n">
        <f aca="false">L10*L$81</f>
        <v>0</v>
      </c>
      <c r="M91" s="13" t="n">
        <f aca="false">M10*M$81</f>
        <v>0</v>
      </c>
      <c r="N91" s="13" t="n">
        <f aca="false">N10*N$81</f>
        <v>0</v>
      </c>
      <c r="R91" s="2" t="n">
        <v>3</v>
      </c>
      <c r="S91" s="2" t="n">
        <v>1.4</v>
      </c>
      <c r="T91" s="2" t="n">
        <v>2.4</v>
      </c>
      <c r="U91" s="2" t="n">
        <v>0.5</v>
      </c>
      <c r="V91" s="2" t="n">
        <v>1</v>
      </c>
      <c r="W91" s="2" t="n">
        <v>1.08</v>
      </c>
    </row>
    <row r="92" customFormat="false" ht="15" hidden="false" customHeight="false" outlineLevel="0" collapsed="false">
      <c r="A92" s="16" t="s">
        <v>18</v>
      </c>
      <c r="B92" s="10" t="n">
        <f aca="false">I92/R92</f>
        <v>0.279739094985732</v>
      </c>
      <c r="C92" s="11" t="n">
        <f aca="false">J92/S92</f>
        <v>1.09717040693336</v>
      </c>
      <c r="D92" s="11" t="n">
        <f aca="false">K92/T92</f>
        <v>0</v>
      </c>
      <c r="E92" s="11" t="n">
        <f aca="false">L92/U92</f>
        <v>0</v>
      </c>
      <c r="F92" s="11" t="n">
        <f aca="false">M92/V92</f>
        <v>0</v>
      </c>
      <c r="G92" s="12" t="n">
        <f aca="false">N92/W92</f>
        <v>7.96887922967793</v>
      </c>
      <c r="I92" s="13" t="n">
        <f aca="false">I11*I$81</f>
        <v>0.839217284957195</v>
      </c>
      <c r="J92" s="13" t="n">
        <f aca="false">J11*J$81</f>
        <v>1.53603856970671</v>
      </c>
      <c r="K92" s="13" t="n">
        <f aca="false">K11*K$81</f>
        <v>0</v>
      </c>
      <c r="L92" s="13" t="n">
        <f aca="false">L11*L$81</f>
        <v>0</v>
      </c>
      <c r="M92" s="13" t="n">
        <f aca="false">M11*M$81</f>
        <v>0</v>
      </c>
      <c r="N92" s="13" t="n">
        <f aca="false">N11*N$81</f>
        <v>8.60638956805216</v>
      </c>
      <c r="R92" s="2" t="n">
        <v>3</v>
      </c>
      <c r="S92" s="2" t="n">
        <v>1.4</v>
      </c>
      <c r="T92" s="2" t="n">
        <v>2.4</v>
      </c>
      <c r="U92" s="2" t="n">
        <v>0.5</v>
      </c>
      <c r="V92" s="2" t="n">
        <v>1</v>
      </c>
      <c r="W92" s="2" t="n">
        <v>1.08</v>
      </c>
    </row>
    <row r="93" customFormat="false" ht="15" hidden="false" customHeight="false" outlineLevel="0" collapsed="false">
      <c r="A93" s="16" t="s">
        <v>19</v>
      </c>
      <c r="B93" s="10" t="n">
        <f aca="false">I93/R93</f>
        <v>0.58725370294877</v>
      </c>
      <c r="C93" s="11" t="n">
        <f aca="false">J93/S93</f>
        <v>0.433909200482121</v>
      </c>
      <c r="D93" s="11" t="n">
        <f aca="false">K93/T93</f>
        <v>0</v>
      </c>
      <c r="E93" s="11" t="n">
        <f aca="false">L93/U93</f>
        <v>0.229074889867841</v>
      </c>
      <c r="F93" s="11" t="n">
        <f aca="false">M93/V93</f>
        <v>11.9156626506024</v>
      </c>
      <c r="G93" s="12" t="n">
        <f aca="false">N93/W93</f>
        <v>9.29816776842042</v>
      </c>
      <c r="I93" s="13" t="n">
        <f aca="false">I12*I$81</f>
        <v>1.76176110884631</v>
      </c>
      <c r="J93" s="13" t="n">
        <f aca="false">J12*J$81</f>
        <v>0.60747288067497</v>
      </c>
      <c r="K93" s="13" t="n">
        <f aca="false">K12*K$81</f>
        <v>0</v>
      </c>
      <c r="L93" s="13" t="n">
        <f aca="false">L12*L$81</f>
        <v>0.114537444933921</v>
      </c>
      <c r="M93" s="13" t="n">
        <f aca="false">M12*M$81</f>
        <v>11.9156626506024</v>
      </c>
      <c r="N93" s="13" t="n">
        <f aca="false">N12*N$81</f>
        <v>10.0420211898941</v>
      </c>
      <c r="R93" s="2" t="n">
        <v>3</v>
      </c>
      <c r="S93" s="2" t="n">
        <v>1.4</v>
      </c>
      <c r="T93" s="2" t="n">
        <v>2.4</v>
      </c>
      <c r="U93" s="2" t="n">
        <v>0.5</v>
      </c>
      <c r="V93" s="2" t="n">
        <v>1</v>
      </c>
      <c r="W93" s="2" t="n">
        <v>1.08</v>
      </c>
    </row>
    <row r="94" customFormat="false" ht="15" hidden="false" customHeight="false" outlineLevel="0" collapsed="false">
      <c r="A94" s="16" t="s">
        <v>20</v>
      </c>
      <c r="B94" s="10" t="n">
        <f aca="false">I94/R94</f>
        <v>1.11102051909227</v>
      </c>
      <c r="C94" s="11" t="n">
        <f aca="false">J94/S94</f>
        <v>1.27073408712621</v>
      </c>
      <c r="D94" s="11" t="n">
        <f aca="false">K94/T94</f>
        <v>0</v>
      </c>
      <c r="E94" s="11" t="n">
        <f aca="false">L94/U94</f>
        <v>0.458149779735683</v>
      </c>
      <c r="F94" s="11" t="n">
        <f aca="false">M94/V94</f>
        <v>2.33132530120482</v>
      </c>
      <c r="G94" s="12" t="n">
        <f aca="false">N94/W94</f>
        <v>4.54287784116635</v>
      </c>
      <c r="I94" s="13" t="n">
        <f aca="false">I13*I$81</f>
        <v>3.3330615572768</v>
      </c>
      <c r="J94" s="13" t="n">
        <f aca="false">J13*J$81</f>
        <v>1.7790277219767</v>
      </c>
      <c r="K94" s="13" t="n">
        <f aca="false">K13*K$81</f>
        <v>0</v>
      </c>
      <c r="L94" s="13" t="n">
        <f aca="false">L13*L$81</f>
        <v>0.229074889867841</v>
      </c>
      <c r="M94" s="13" t="n">
        <f aca="false">M13*M$81</f>
        <v>2.33132530120482</v>
      </c>
      <c r="N94" s="13" t="n">
        <f aca="false">N13*N$81</f>
        <v>4.90630806845966</v>
      </c>
      <c r="R94" s="2" t="n">
        <v>3</v>
      </c>
      <c r="S94" s="2" t="n">
        <v>1.4</v>
      </c>
      <c r="T94" s="2" t="n">
        <v>2.4</v>
      </c>
      <c r="U94" s="2" t="n">
        <v>0.5</v>
      </c>
      <c r="V94" s="2" t="n">
        <v>1</v>
      </c>
      <c r="W94" s="2" t="n">
        <v>1.08</v>
      </c>
    </row>
    <row r="95" customFormat="false" ht="15" hidden="false" customHeight="false" outlineLevel="0" collapsed="false">
      <c r="A95" s="16" t="s">
        <v>21</v>
      </c>
      <c r="B95" s="10" t="n">
        <f aca="false">I95/R95</f>
        <v>0.890800380486479</v>
      </c>
      <c r="C95" s="11" t="n">
        <f aca="false">J95/S95</f>
        <v>1.09097170406933</v>
      </c>
      <c r="D95" s="11" t="n">
        <f aca="false">K95/T95</f>
        <v>0</v>
      </c>
      <c r="E95" s="11" t="n">
        <f aca="false">L95/U95</f>
        <v>0.206167400881057</v>
      </c>
      <c r="F95" s="11" t="n">
        <f aca="false">M95/V95</f>
        <v>5.72987951807229</v>
      </c>
      <c r="G95" s="12" t="n">
        <f aca="false">N95/W95</f>
        <v>1.79522472758007</v>
      </c>
      <c r="I95" s="13" t="n">
        <f aca="false">I14*I$81</f>
        <v>2.67240114145944</v>
      </c>
      <c r="J95" s="13" t="n">
        <f aca="false">J14*J$81</f>
        <v>1.52736038569707</v>
      </c>
      <c r="K95" s="13" t="n">
        <f aca="false">K14*K$81</f>
        <v>0</v>
      </c>
      <c r="L95" s="13" t="n">
        <f aca="false">L14*L$81</f>
        <v>0.103083700440529</v>
      </c>
      <c r="M95" s="13" t="n">
        <f aca="false">M14*M$81</f>
        <v>5.72987951807229</v>
      </c>
      <c r="N95" s="13" t="n">
        <f aca="false">N14*N$81</f>
        <v>1.93884270578647</v>
      </c>
      <c r="R95" s="2" t="n">
        <v>3</v>
      </c>
      <c r="S95" s="2" t="n">
        <v>1.4</v>
      </c>
      <c r="T95" s="2" t="n">
        <v>2.4</v>
      </c>
      <c r="U95" s="2" t="n">
        <v>0.5</v>
      </c>
      <c r="V95" s="2" t="n">
        <v>1</v>
      </c>
      <c r="W95" s="2" t="n">
        <v>1.08</v>
      </c>
    </row>
    <row r="96" customFormat="false" ht="15" hidden="false" customHeight="false" outlineLevel="0" collapsed="false">
      <c r="A96" s="16" t="s">
        <v>22</v>
      </c>
      <c r="B96" s="10" t="n">
        <f aca="false">I96/R96</f>
        <v>0.513846990080174</v>
      </c>
      <c r="C96" s="11" t="n">
        <f aca="false">J96/S96</f>
        <v>0</v>
      </c>
      <c r="D96" s="11" t="n">
        <f aca="false">K96/T96</f>
        <v>0</v>
      </c>
      <c r="E96" s="11" t="n">
        <f aca="false">L96/U96</f>
        <v>0.412334801762115</v>
      </c>
      <c r="F96" s="11" t="n">
        <f aca="false">M96/V96</f>
        <v>3.21204819277108</v>
      </c>
      <c r="G96" s="12" t="n">
        <f aca="false">N96/W96</f>
        <v>0</v>
      </c>
      <c r="I96" s="13" t="n">
        <f aca="false">I15*I$81</f>
        <v>1.54154097024052</v>
      </c>
      <c r="J96" s="13" t="n">
        <f aca="false">J15*J$81</f>
        <v>0</v>
      </c>
      <c r="K96" s="13" t="n">
        <f aca="false">K15*K$81</f>
        <v>0</v>
      </c>
      <c r="L96" s="13" t="n">
        <f aca="false">L15*L$81</f>
        <v>0.206167400881057</v>
      </c>
      <c r="M96" s="13" t="n">
        <f aca="false">M15*M$81</f>
        <v>3.21204819277108</v>
      </c>
      <c r="N96" s="13" t="n">
        <f aca="false">N15*N$81</f>
        <v>0</v>
      </c>
      <c r="R96" s="2" t="n">
        <v>3</v>
      </c>
      <c r="S96" s="2" t="n">
        <v>1.4</v>
      </c>
      <c r="T96" s="2" t="n">
        <v>2.4</v>
      </c>
      <c r="U96" s="2" t="n">
        <v>0.5</v>
      </c>
      <c r="V96" s="2" t="n">
        <v>1</v>
      </c>
      <c r="W96" s="2" t="n">
        <v>1.08</v>
      </c>
    </row>
    <row r="97" customFormat="false" ht="15" hidden="false" customHeight="false" outlineLevel="0" collapsed="false">
      <c r="A97" s="17" t="s">
        <v>23</v>
      </c>
      <c r="B97" s="18" t="n">
        <f aca="false">I97/R97</f>
        <v>0.0495991303166191</v>
      </c>
      <c r="C97" s="19" t="n">
        <f aca="false">J97/S97</f>
        <v>0</v>
      </c>
      <c r="D97" s="19" t="n">
        <f aca="false">K97/T97</f>
        <v>0</v>
      </c>
      <c r="E97" s="19" t="n">
        <f aca="false">L97/U97</f>
        <v>0</v>
      </c>
      <c r="F97" s="19" t="n">
        <f aca="false">M97/V97</f>
        <v>0.227951807228916</v>
      </c>
      <c r="G97" s="20" t="n">
        <f aca="false">N97/W97</f>
        <v>0</v>
      </c>
      <c r="I97" s="13" t="n">
        <f aca="false">I16*I$81</f>
        <v>0.148797390949857</v>
      </c>
      <c r="J97" s="13" t="n">
        <f aca="false">J16*J$81</f>
        <v>0</v>
      </c>
      <c r="K97" s="13" t="n">
        <f aca="false">K16*K$81</f>
        <v>0</v>
      </c>
      <c r="L97" s="13" t="n">
        <f aca="false">L16*L$81</f>
        <v>0</v>
      </c>
      <c r="M97" s="13" t="n">
        <f aca="false">M16*M$81</f>
        <v>0.227951807228916</v>
      </c>
      <c r="N97" s="13" t="n">
        <f aca="false">N16*N$81</f>
        <v>0</v>
      </c>
      <c r="R97" s="2" t="n">
        <v>3</v>
      </c>
      <c r="S97" s="2" t="n">
        <v>1.4</v>
      </c>
      <c r="T97" s="2" t="n">
        <v>2.4</v>
      </c>
      <c r="U97" s="2" t="n">
        <v>0.5</v>
      </c>
      <c r="V97" s="2" t="n">
        <v>1</v>
      </c>
      <c r="W97" s="2" t="n">
        <v>1.08</v>
      </c>
    </row>
    <row r="99" customFormat="false" ht="15" hidden="false" customHeight="false" outlineLevel="0" collapsed="false">
      <c r="A99" s="4" t="s">
        <v>24</v>
      </c>
      <c r="B99" s="24" t="n">
        <f aca="false">I99/R99</f>
        <v>4.86666666666667</v>
      </c>
      <c r="C99" s="25" t="n">
        <f aca="false">J99/S99</f>
        <v>15.4285714285714</v>
      </c>
      <c r="D99" s="25" t="n">
        <f aca="false">K99/T99</f>
        <v>0</v>
      </c>
      <c r="E99" s="25" t="n">
        <f aca="false">L99/U99</f>
        <v>2.6</v>
      </c>
      <c r="F99" s="25" t="n">
        <f aca="false">M99/V99</f>
        <v>25.8</v>
      </c>
      <c r="G99" s="26" t="n">
        <f aca="false">N99/W99</f>
        <v>42.037037037037</v>
      </c>
      <c r="H99" s="8"/>
      <c r="I99" s="27" t="n">
        <f aca="false">SUM(I85:I97)</f>
        <v>14.6</v>
      </c>
      <c r="J99" s="28" t="n">
        <f aca="false">SUM(J85:J97)</f>
        <v>21.6</v>
      </c>
      <c r="K99" s="28" t="n">
        <f aca="false">SUM(K85:K97)</f>
        <v>0</v>
      </c>
      <c r="L99" s="28" t="n">
        <f aca="false">SUM(L85:L97)</f>
        <v>1.3</v>
      </c>
      <c r="M99" s="28" t="n">
        <f aca="false">SUM(M85:M97)</f>
        <v>25.8</v>
      </c>
      <c r="N99" s="29" t="n">
        <f aca="false">SUM(N85:N97)</f>
        <v>45.4</v>
      </c>
      <c r="O99" s="8"/>
      <c r="P99" s="8"/>
      <c r="Q99" s="8"/>
      <c r="R99" s="8" t="n">
        <v>3</v>
      </c>
      <c r="S99" s="8" t="n">
        <v>1.4</v>
      </c>
      <c r="T99" s="8" t="n">
        <v>2.4</v>
      </c>
      <c r="U99" s="8" t="n">
        <v>0.5</v>
      </c>
      <c r="V99" s="8" t="n">
        <v>1</v>
      </c>
      <c r="W99" s="8" t="n">
        <v>1.08</v>
      </c>
    </row>
    <row r="101" customFormat="false" ht="15" hidden="false" customHeight="false" outlineLevel="0" collapsed="false">
      <c r="A101" s="31" t="s">
        <v>26</v>
      </c>
      <c r="B101" s="2" t="n">
        <f aca="false">B102*R85</f>
        <v>15</v>
      </c>
      <c r="C101" s="2" t="n">
        <f aca="false">C102*S85</f>
        <v>21</v>
      </c>
      <c r="D101" s="2" t="n">
        <f aca="false">D102*T85</f>
        <v>0</v>
      </c>
      <c r="E101" s="2" t="n">
        <f aca="false">E102*U85</f>
        <v>1.5</v>
      </c>
      <c r="F101" s="2" t="n">
        <f aca="false">F102*V85</f>
        <v>26</v>
      </c>
      <c r="G101" s="2" t="n">
        <f aca="false">G102*W85</f>
        <v>61.56</v>
      </c>
    </row>
    <row r="102" customFormat="false" ht="15" hidden="false" customHeight="false" outlineLevel="0" collapsed="false">
      <c r="A102" s="32" t="s">
        <v>27</v>
      </c>
      <c r="B102" s="6" t="n">
        <f aca="false">SUM(B103:B115)</f>
        <v>5</v>
      </c>
      <c r="C102" s="6" t="n">
        <f aca="false">SUM(C103:C115)</f>
        <v>15</v>
      </c>
      <c r="D102" s="6" t="n">
        <f aca="false">SUM(D103:D115)</f>
        <v>0</v>
      </c>
      <c r="E102" s="6" t="n">
        <f aca="false">SUM(E103:E115)</f>
        <v>3</v>
      </c>
      <c r="F102" s="6" t="n">
        <f aca="false">SUM(F103:F115)</f>
        <v>26</v>
      </c>
      <c r="G102" s="6" t="n">
        <f aca="false">SUM(G103:G115)</f>
        <v>57</v>
      </c>
      <c r="H102" s="33" t="s">
        <v>28</v>
      </c>
      <c r="J102" s="7"/>
      <c r="L102" s="5" t="s">
        <v>3</v>
      </c>
      <c r="M102" s="6" t="s">
        <v>4</v>
      </c>
      <c r="N102" s="6" t="s">
        <v>5</v>
      </c>
      <c r="O102" s="6" t="s">
        <v>6</v>
      </c>
      <c r="P102" s="6" t="s">
        <v>7</v>
      </c>
      <c r="Q102" s="7" t="s">
        <v>9</v>
      </c>
    </row>
    <row r="103" customFormat="false" ht="15" hidden="false" customHeight="false" outlineLevel="0" collapsed="false">
      <c r="A103" s="34" t="s">
        <v>10</v>
      </c>
      <c r="B103" s="35"/>
      <c r="C103" s="36" t="n">
        <v>4</v>
      </c>
      <c r="D103" s="36"/>
      <c r="E103" s="36"/>
      <c r="F103" s="36"/>
      <c r="G103" s="37" t="n">
        <v>5</v>
      </c>
      <c r="L103" s="2" t="n">
        <f aca="false">B103-B85</f>
        <v>-0.154749286587852</v>
      </c>
      <c r="M103" s="2" t="n">
        <f aca="false">C103-C85</f>
        <v>-0.25231016472479</v>
      </c>
      <c r="N103" s="2" t="n">
        <f aca="false">D103-D85</f>
        <v>0</v>
      </c>
      <c r="O103" s="2" t="n">
        <f aca="false">E103-E85</f>
        <v>-0.251982378854626</v>
      </c>
      <c r="P103" s="2" t="n">
        <f aca="false">F103-F85</f>
        <v>0</v>
      </c>
      <c r="Q103" s="2" t="n">
        <f aca="false">G103-G85</f>
        <v>1.25880648374536</v>
      </c>
    </row>
    <row r="104" customFormat="false" ht="15" hidden="false" customHeight="false" outlineLevel="0" collapsed="false">
      <c r="A104" s="34" t="s">
        <v>11</v>
      </c>
      <c r="B104" s="38"/>
      <c r="C104" s="39"/>
      <c r="D104" s="39"/>
      <c r="E104" s="39" t="n">
        <v>1</v>
      </c>
      <c r="F104" s="39"/>
      <c r="G104" s="40"/>
      <c r="L104" s="2" t="n">
        <f aca="false">B104-B86</f>
        <v>-0.0793586085065906</v>
      </c>
      <c r="M104" s="2" t="n">
        <f aca="false">C104-C86</f>
        <v>-0.0929805429604546</v>
      </c>
      <c r="N104" s="2" t="n">
        <f aca="false">D104-D86</f>
        <v>0</v>
      </c>
      <c r="O104" s="2" t="n">
        <f aca="false">E104-E86</f>
        <v>0.564757709251101</v>
      </c>
      <c r="P104" s="2" t="n">
        <f aca="false">F104-F86</f>
        <v>0</v>
      </c>
      <c r="Q104" s="2" t="n">
        <f aca="false">G104-G86</f>
        <v>0</v>
      </c>
    </row>
    <row r="105" customFormat="false" ht="15" hidden="false" customHeight="false" outlineLevel="0" collapsed="false">
      <c r="A105" s="34" t="s">
        <v>12</v>
      </c>
      <c r="B105" s="38"/>
      <c r="C105" s="39" t="n">
        <v>1</v>
      </c>
      <c r="D105" s="39"/>
      <c r="E105" s="39"/>
      <c r="F105" s="39"/>
      <c r="G105" s="40"/>
      <c r="L105" s="2" t="n">
        <f aca="false">B105-B87</f>
        <v>-0.150781356162522</v>
      </c>
      <c r="M105" s="2" t="n">
        <f aca="false">C105-C87</f>
        <v>-0.345118521494576</v>
      </c>
      <c r="N105" s="2" t="n">
        <f aca="false">D105-D87</f>
        <v>0</v>
      </c>
      <c r="O105" s="2" t="n">
        <f aca="false">E105-E87</f>
        <v>0</v>
      </c>
      <c r="P105" s="2" t="n">
        <f aca="false">F105-F87</f>
        <v>0</v>
      </c>
      <c r="Q105" s="2" t="n">
        <f aca="false">G105-G87</f>
        <v>0</v>
      </c>
    </row>
    <row r="106" customFormat="false" ht="15" hidden="false" customHeight="false" outlineLevel="0" collapsed="false">
      <c r="A106" s="34" t="s">
        <v>14</v>
      </c>
      <c r="B106" s="38"/>
      <c r="C106" s="39" t="n">
        <v>1</v>
      </c>
      <c r="D106" s="39"/>
      <c r="E106" s="39"/>
      <c r="F106" s="39"/>
      <c r="G106" s="40" t="n">
        <v>10</v>
      </c>
      <c r="L106" s="2" t="n">
        <f aca="false">B106-B88</f>
        <v>-0.0991982606332382</v>
      </c>
      <c r="M106" s="2" t="n">
        <f aca="false">C106-C88</f>
        <v>0.0268036503472421</v>
      </c>
      <c r="N106" s="2" t="n">
        <f aca="false">D106-D88</f>
        <v>0</v>
      </c>
      <c r="O106" s="2" t="n">
        <f aca="false">E106-E88</f>
        <v>-0.183259911894273</v>
      </c>
      <c r="P106" s="2" t="n">
        <f aca="false">F106-F88</f>
        <v>0</v>
      </c>
      <c r="Q106" s="2" t="n">
        <f aca="false">G106-G88</f>
        <v>2.70946904524737</v>
      </c>
    </row>
    <row r="107" customFormat="false" ht="15" hidden="false" customHeight="false" outlineLevel="0" collapsed="false">
      <c r="A107" s="34" t="s">
        <v>15</v>
      </c>
      <c r="B107" s="38" t="n">
        <v>0</v>
      </c>
      <c r="C107" s="39" t="n">
        <v>3</v>
      </c>
      <c r="D107" s="39"/>
      <c r="E107" s="39"/>
      <c r="F107" s="39" t="n">
        <v>3</v>
      </c>
      <c r="G107" s="40" t="n">
        <v>10</v>
      </c>
      <c r="I107" s="2" t="s">
        <v>69</v>
      </c>
      <c r="L107" s="2" t="n">
        <f aca="false">B107-B89</f>
        <v>-0.382905286044299</v>
      </c>
      <c r="M107" s="2" t="n">
        <f aca="false">C107-C89</f>
        <v>-0.099351432015153</v>
      </c>
      <c r="N107" s="2" t="n">
        <f aca="false">D107-D89</f>
        <v>0</v>
      </c>
      <c r="O107" s="2" t="n">
        <f aca="false">E107-E89</f>
        <v>-0.309251101321586</v>
      </c>
      <c r="P107" s="2" t="n">
        <f aca="false">F107-F89</f>
        <v>0.616867469879519</v>
      </c>
      <c r="Q107" s="2" t="n">
        <f aca="false">G107-G89</f>
        <v>2.599837000815</v>
      </c>
      <c r="R107" s="0"/>
      <c r="S107" s="0"/>
    </row>
    <row r="108" customFormat="false" ht="15" hidden="false" customHeight="false" outlineLevel="0" collapsed="false">
      <c r="A108" s="34" t="s">
        <v>16</v>
      </c>
      <c r="B108" s="38"/>
      <c r="C108" s="39" t="n">
        <v>1</v>
      </c>
      <c r="D108" s="39"/>
      <c r="E108" s="39"/>
      <c r="F108" s="39"/>
      <c r="G108" s="40"/>
      <c r="L108" s="2" t="n">
        <f aca="false">B108-B90</f>
        <v>-0.244027721157766</v>
      </c>
      <c r="M108" s="2" t="n">
        <f aca="false">C108-C90</f>
        <v>0.256155656316364</v>
      </c>
      <c r="N108" s="2" t="n">
        <f aca="false">D108-D90</f>
        <v>0</v>
      </c>
      <c r="O108" s="2" t="n">
        <f aca="false">E108-E90</f>
        <v>-0.114537444933921</v>
      </c>
      <c r="P108" s="2" t="n">
        <f aca="false">F108-F90</f>
        <v>0</v>
      </c>
      <c r="Q108" s="2" t="n">
        <f aca="false">G108-G90</f>
        <v>0</v>
      </c>
    </row>
    <row r="109" customFormat="false" ht="15" hidden="false" customHeight="false" outlineLevel="0" collapsed="false">
      <c r="A109" s="34" t="s">
        <v>17</v>
      </c>
      <c r="B109" s="38"/>
      <c r="C109" s="39" t="n">
        <v>1</v>
      </c>
      <c r="D109" s="39"/>
      <c r="E109" s="39"/>
      <c r="F109" s="39"/>
      <c r="G109" s="40"/>
      <c r="L109" s="2" t="n">
        <f aca="false">B109-B91</f>
        <v>-0.323386329664357</v>
      </c>
      <c r="M109" s="2" t="n">
        <f aca="false">C109-C91</f>
        <v>-0.0289846754290306</v>
      </c>
      <c r="N109" s="2" t="n">
        <f aca="false">D109-D91</f>
        <v>0</v>
      </c>
      <c r="O109" s="2" t="n">
        <f aca="false">E109-E91</f>
        <v>0</v>
      </c>
      <c r="P109" s="2" t="n">
        <f aca="false">F109-F91</f>
        <v>0</v>
      </c>
      <c r="Q109" s="2" t="n">
        <f aca="false">G109-G91</f>
        <v>0</v>
      </c>
    </row>
    <row r="110" customFormat="false" ht="15" hidden="false" customHeight="false" outlineLevel="0" collapsed="false">
      <c r="A110" s="34" t="s">
        <v>18</v>
      </c>
      <c r="B110" s="38"/>
      <c r="C110" s="39" t="n">
        <v>1</v>
      </c>
      <c r="D110" s="39"/>
      <c r="E110" s="39"/>
      <c r="F110" s="39"/>
      <c r="G110" s="40" t="n">
        <v>11</v>
      </c>
      <c r="L110" s="2" t="n">
        <f aca="false">B110-B92</f>
        <v>-0.279739094985732</v>
      </c>
      <c r="M110" s="2" t="n">
        <f aca="false">C110-C92</f>
        <v>-0.0971704069333641</v>
      </c>
      <c r="N110" s="2" t="n">
        <f aca="false">D110-D92</f>
        <v>0</v>
      </c>
      <c r="O110" s="2" t="n">
        <f aca="false">E110-E92</f>
        <v>0</v>
      </c>
      <c r="P110" s="2" t="n">
        <f aca="false">F110-F92</f>
        <v>0</v>
      </c>
      <c r="Q110" s="2" t="n">
        <f aca="false">G110-G92</f>
        <v>3.03112077032207</v>
      </c>
    </row>
    <row r="111" customFormat="false" ht="15" hidden="false" customHeight="false" outlineLevel="0" collapsed="false">
      <c r="A111" s="34" t="s">
        <v>19</v>
      </c>
      <c r="B111" s="38" t="n">
        <v>1</v>
      </c>
      <c r="C111" s="39" t="n">
        <v>1</v>
      </c>
      <c r="D111" s="39"/>
      <c r="E111" s="39"/>
      <c r="F111" s="39" t="n">
        <v>12</v>
      </c>
      <c r="G111" s="40" t="n">
        <v>13</v>
      </c>
      <c r="L111" s="2" t="n">
        <f aca="false">B111-B93</f>
        <v>0.41274629705123</v>
      </c>
      <c r="M111" s="2" t="n">
        <f aca="false">C111-C93</f>
        <v>0.566090799517879</v>
      </c>
      <c r="N111" s="2" t="n">
        <f aca="false">D111-D93</f>
        <v>0</v>
      </c>
      <c r="O111" s="2" t="n">
        <f aca="false">E111-E93</f>
        <v>-0.229074889867841</v>
      </c>
      <c r="P111" s="2" t="n">
        <f aca="false">F111-F93</f>
        <v>0.0843373493975896</v>
      </c>
      <c r="Q111" s="2" t="n">
        <f aca="false">G111-G93</f>
        <v>3.70183223157958</v>
      </c>
    </row>
    <row r="112" customFormat="false" ht="15" hidden="false" customHeight="false" outlineLevel="0" collapsed="false">
      <c r="A112" s="34" t="s">
        <v>20</v>
      </c>
      <c r="B112" s="38" t="n">
        <v>2</v>
      </c>
      <c r="C112" s="39" t="n">
        <v>1</v>
      </c>
      <c r="D112" s="39"/>
      <c r="E112" s="39" t="n">
        <v>1</v>
      </c>
      <c r="F112" s="39" t="n">
        <v>2</v>
      </c>
      <c r="G112" s="40" t="n">
        <v>6</v>
      </c>
      <c r="L112" s="2" t="n">
        <f aca="false">B112-B94</f>
        <v>0.888979480907732</v>
      </c>
      <c r="M112" s="2" t="n">
        <f aca="false">C112-C94</f>
        <v>-0.270734087126213</v>
      </c>
      <c r="N112" s="2" t="n">
        <f aca="false">D112-D94</f>
        <v>0</v>
      </c>
      <c r="O112" s="2" t="n">
        <f aca="false">E112-E94</f>
        <v>0.541850220264317</v>
      </c>
      <c r="P112" s="2" t="n">
        <f aca="false">F112-F94</f>
        <v>-0.331325301204819</v>
      </c>
      <c r="Q112" s="2" t="n">
        <f aca="false">G112-G94</f>
        <v>1.45712215883365</v>
      </c>
    </row>
    <row r="113" customFormat="false" ht="15" hidden="false" customHeight="false" outlineLevel="0" collapsed="false">
      <c r="A113" s="34" t="s">
        <v>21</v>
      </c>
      <c r="B113" s="38" t="n">
        <v>1</v>
      </c>
      <c r="C113" s="39" t="n">
        <v>1</v>
      </c>
      <c r="D113" s="39"/>
      <c r="E113" s="39"/>
      <c r="F113" s="39" t="n">
        <v>6</v>
      </c>
      <c r="G113" s="40" t="n">
        <v>2</v>
      </c>
      <c r="L113" s="2" t="n">
        <f aca="false">B113-B95</f>
        <v>0.109199619513521</v>
      </c>
      <c r="M113" s="2" t="n">
        <f aca="false">C113-C95</f>
        <v>-0.0909717040693339</v>
      </c>
      <c r="N113" s="2" t="n">
        <f aca="false">D113-D95</f>
        <v>0</v>
      </c>
      <c r="O113" s="2" t="n">
        <f aca="false">E113-E95</f>
        <v>-0.206167400881057</v>
      </c>
      <c r="P113" s="2" t="n">
        <f aca="false">F113-F95</f>
        <v>0.270120481927711</v>
      </c>
      <c r="Q113" s="2" t="n">
        <f aca="false">G113-G95</f>
        <v>0.204775272419934</v>
      </c>
    </row>
    <row r="114" customFormat="false" ht="15" hidden="false" customHeight="false" outlineLevel="0" collapsed="false">
      <c r="A114" s="34" t="s">
        <v>22</v>
      </c>
      <c r="B114" s="38" t="n">
        <v>1</v>
      </c>
      <c r="C114" s="39"/>
      <c r="D114" s="39"/>
      <c r="E114" s="39" t="n">
        <v>1</v>
      </c>
      <c r="F114" s="39" t="n">
        <v>3</v>
      </c>
      <c r="G114" s="40"/>
      <c r="L114" s="2" t="n">
        <f aca="false">B114-B96</f>
        <v>0.486153009919826</v>
      </c>
      <c r="M114" s="2" t="n">
        <f aca="false">C114-C96</f>
        <v>0</v>
      </c>
      <c r="N114" s="2" t="n">
        <f aca="false">D114-D96</f>
        <v>0</v>
      </c>
      <c r="O114" s="2" t="n">
        <f aca="false">E114-E96</f>
        <v>0.587665198237886</v>
      </c>
      <c r="P114" s="2" t="n">
        <f aca="false">F114-F96</f>
        <v>-0.212048192771085</v>
      </c>
      <c r="Q114" s="2" t="n">
        <f aca="false">G114-G96</f>
        <v>0</v>
      </c>
    </row>
    <row r="115" customFormat="false" ht="15" hidden="false" customHeight="false" outlineLevel="0" collapsed="false">
      <c r="A115" s="42" t="s">
        <v>23</v>
      </c>
      <c r="B115" s="43"/>
      <c r="C115" s="44"/>
      <c r="D115" s="44"/>
      <c r="E115" s="44"/>
      <c r="F115" s="44"/>
      <c r="G115" s="45"/>
      <c r="L115" s="2" t="n">
        <f aca="false">B115-B97</f>
        <v>-0.0495991303166191</v>
      </c>
      <c r="M115" s="2" t="n">
        <f aca="false">C115-C97</f>
        <v>0</v>
      </c>
      <c r="N115" s="2" t="n">
        <f aca="false">D115-D97</f>
        <v>0</v>
      </c>
      <c r="O115" s="2" t="n">
        <f aca="false">E115-E97</f>
        <v>0</v>
      </c>
      <c r="P115" s="2" t="n">
        <f aca="false">F115-F97</f>
        <v>-0.227951807228916</v>
      </c>
      <c r="Q115" s="2" t="n">
        <f aca="false">G115-G97</f>
        <v>0</v>
      </c>
    </row>
    <row r="116" customFormat="false" ht="15" hidden="false" customHeight="false" outlineLevel="0" collapsed="false">
      <c r="G116" s="2" t="n">
        <f aca="false">SUM(G103:G115)</f>
        <v>57</v>
      </c>
      <c r="L116" s="46"/>
      <c r="M116" s="46"/>
      <c r="N116" s="46"/>
      <c r="O116" s="46"/>
      <c r="P116" s="46"/>
    </row>
    <row r="117" customFormat="false" ht="15" hidden="false" customHeight="false" outlineLevel="0" collapsed="false">
      <c r="K117" s="46"/>
      <c r="L117" s="46" t="n">
        <f aca="false">SUM(L103:L115)</f>
        <v>0.133333333333334</v>
      </c>
      <c r="M117" s="46" t="n">
        <f aca="false">SUM(M103:M115)</f>
        <v>-0.42857142857143</v>
      </c>
      <c r="N117" s="46" t="n">
        <f aca="false">SUM(N103:N115)</f>
        <v>0</v>
      </c>
      <c r="O117" s="46" t="n">
        <f aca="false">SUM(O103:O115)</f>
        <v>0.4</v>
      </c>
      <c r="P117" s="46" t="n">
        <f aca="false">SUM(P103:P115)</f>
        <v>0.199999999999999</v>
      </c>
      <c r="Q117" s="46" t="n">
        <f aca="false">SUM(Q103:Q115)</f>
        <v>14.962962962963</v>
      </c>
    </row>
  </sheetData>
  <conditionalFormatting sqref="K44:K71">
    <cfRule type="colorScale" priority="2">
      <colorScale>
        <cfvo type="num" val="2020"/>
        <cfvo type="percentile" val="50"/>
        <cfvo type="num" val="2030"/>
        <color rgb="FFFF0000"/>
        <color rgb="FFFFFF00"/>
        <color rgb="FF00A933"/>
      </colorScale>
    </cfRule>
  </conditionalFormatting>
  <hyperlinks>
    <hyperlink ref="I107" r:id="rId1" display="R2acteur en maintenance ici https://analysesetdonnees.rte-france.com/disponibilite-produ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Sebastien Lachaize</dc:creator>
  <dc:description/>
  <dc:language>fr-FR</dc:language>
  <cp:lastModifiedBy/>
  <dcterms:modified xsi:type="dcterms:W3CDTF">2025-03-31T10:15:25Z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