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drawings/drawing1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200" windowHeight="7635" tabRatio="956" firstSheet="6" activeTab="20"/>
  </bookViews>
  <sheets>
    <sheet name="Page systeme normal" sheetId="74" r:id="rId1"/>
    <sheet name="Fiche dépot" sheetId="57" r:id="rId2"/>
    <sheet name="Condition de recevabilité" sheetId="56" r:id="rId3"/>
    <sheet name="NVelle Table des codes" sheetId="58" r:id="rId4"/>
    <sheet name="CIAP_CNC" sheetId="62" r:id="rId5"/>
    <sheet name="Fiche iden" sheetId="23" r:id="rId6"/>
    <sheet name="Activ ent" sheetId="22" r:id="rId7"/>
    <sheet name="DIRIGEANT" sheetId="52" r:id="rId8"/>
    <sheet name="Actif-Immo" sheetId="1" r:id="rId9"/>
    <sheet name="Act-circul" sheetId="3" r:id="rId10"/>
    <sheet name="Capitaux" sheetId="2" r:id="rId11"/>
    <sheet name="Passif-circul" sheetId="4" r:id="rId12"/>
    <sheet name="Charge1" sheetId="5" r:id="rId13"/>
    <sheet name="Produit1" sheetId="7" r:id="rId14"/>
    <sheet name="Charge2" sheetId="6" r:id="rId15"/>
    <sheet name="Produit2" sheetId="8" r:id="rId16"/>
    <sheet name="CAEG1" sheetId="9" r:id="rId17"/>
    <sheet name="CAEG2" sheetId="10" r:id="rId18"/>
    <sheet name="TAFIRE1" sheetId="11" r:id="rId19"/>
    <sheet name="Graph1" sheetId="76" r:id="rId20"/>
    <sheet name="TAFIRE2" sheetId="12" r:id="rId21"/>
    <sheet name=" EA 1-28" sheetId="21" r:id="rId22"/>
    <sheet name="EA 2-28" sheetId="20" r:id="rId23"/>
    <sheet name="EA 3-28" sheetId="18" r:id="rId24"/>
    <sheet name="EA 4-28" sheetId="19" r:id="rId25"/>
    <sheet name="EA 5-28" sheetId="17" r:id="rId26"/>
    <sheet name="EA 6-28" sheetId="16" r:id="rId27"/>
    <sheet name="EA 7-28" sheetId="15" r:id="rId28"/>
    <sheet name="EA 8-28" sheetId="14" r:id="rId29"/>
    <sheet name="EA 9-28" sheetId="13" r:id="rId30"/>
    <sheet name="EA 10-28" sheetId="48" r:id="rId31"/>
    <sheet name="EA 11-28" sheetId="50" r:id="rId32"/>
    <sheet name="EA 12-28" sheetId="47" r:id="rId33"/>
    <sheet name="EA 13-28" sheetId="46" r:id="rId34"/>
    <sheet name="EA 14-28" sheetId="45" r:id="rId35"/>
    <sheet name="EA 15-28" sheetId="44" r:id="rId36"/>
    <sheet name="EA 16-28" sheetId="43" r:id="rId37"/>
    <sheet name="EA 17-28" sheetId="42" r:id="rId38"/>
    <sheet name="TAB 1 ACT IMMO" sheetId="41" r:id="rId39"/>
    <sheet name="TAB 2 AMORT" sheetId="40" r:id="rId40"/>
    <sheet name="TAB 3 PV &amp; MV" sheetId="39" r:id="rId41"/>
    <sheet name="TAB 4 PROV AU BIL" sheetId="38" r:id="rId42"/>
    <sheet name="TAB 5 CREDIT BAIL" sheetId="37" r:id="rId43"/>
    <sheet name="TAB 6 ECH. CREAN." sheetId="35" r:id="rId44"/>
    <sheet name="TAB 7 ECH. DETTES" sheetId="36" r:id="rId45"/>
    <sheet name="TAB 8 C.I.E" sheetId="34" r:id="rId46"/>
    <sheet name="TAB 9 REP RESULT" sheetId="33" r:id="rId47"/>
    <sheet name="TAB 10 AFF RESULT" sheetId="32" r:id="rId48"/>
    <sheet name="TAB 11 EFFECTIFS" sheetId="75" r:id="rId49"/>
    <sheet name="TAB 12 PRD EXO" sheetId="29" r:id="rId50"/>
    <sheet name="TAB 13 ACH PROD" sheetId="30" r:id="rId51"/>
    <sheet name="ETAT COMPLEMENTAIRES" sheetId="54" r:id="rId52"/>
    <sheet name="TAB 13 ACH PROD (2)" sheetId="53" r:id="rId53"/>
    <sheet name="ETAT COMP DGI-CN" sheetId="55" r:id="rId54"/>
    <sheet name="ETAT COMP UEMOA" sheetId="63" r:id="rId55"/>
    <sheet name="RESULT STE PERS" sheetId="27" r:id="rId56"/>
    <sheet name="TAB AMORT" sheetId="64" r:id="rId57"/>
    <sheet name="COMPL INFO" sheetId="26" r:id="rId58"/>
  </sheets>
  <definedNames>
    <definedName name="_xlnm.Print_Area" localSheetId="21">' EA 1-28'!$A$1:$H$46</definedName>
    <definedName name="_xlnm.Print_Area" localSheetId="9">'Act-circul'!$A$1:$J$45</definedName>
    <definedName name="_xlnm.Print_Area" localSheetId="8">'Actif-Immo'!$A$1:$J$48</definedName>
    <definedName name="_xlnm.Print_Area" localSheetId="6">'Activ ent'!$A$1:$U$61</definedName>
    <definedName name="_xlnm.Print_Area" localSheetId="16">CAEG1!$A$1:$O$51</definedName>
    <definedName name="_xlnm.Print_Area" localSheetId="17">CAEG2!$A$1:$N$51</definedName>
    <definedName name="_xlnm.Print_Area" localSheetId="10">Capitaux!$A$1:$K$46</definedName>
    <definedName name="_xlnm.Print_Area" localSheetId="12">Charge1!$A$1:$J$38</definedName>
    <definedName name="_xlnm.Print_Area" localSheetId="14">Charge2!$A$1:$J$40</definedName>
    <definedName name="_xlnm.Print_Area" localSheetId="4">CIAP_CNC!$A$1:$I$76</definedName>
    <definedName name="_xlnm.Print_Area" localSheetId="57">'COMPL INFO'!$A$1:$J$30</definedName>
    <definedName name="_xlnm.Print_Area" localSheetId="7">DIRIGEANT!$A$1:$F$61</definedName>
    <definedName name="_xlnm.Print_Area" localSheetId="30">'EA 10-28'!$A$1:$H$45</definedName>
    <definedName name="_xlnm.Print_Area" localSheetId="31">'EA 11-28'!$A$1:$G$54</definedName>
    <definedName name="_xlnm.Print_Area" localSheetId="33">'EA 13-28'!$A$1:$J$60</definedName>
    <definedName name="_xlnm.Print_Area" localSheetId="34">'EA 14-28'!$A$1:$G$59</definedName>
    <definedName name="_xlnm.Print_Area" localSheetId="35">'EA 15-28'!$A$1:$G$55</definedName>
    <definedName name="_xlnm.Print_Area" localSheetId="36">'EA 16-28'!$A$1:$G$59</definedName>
    <definedName name="_xlnm.Print_Area" localSheetId="37">'EA 17-28'!$A$1:$G$53</definedName>
    <definedName name="_xlnm.Print_Area" localSheetId="22">'EA 2-28'!$A$1:$H$50</definedName>
    <definedName name="_xlnm.Print_Area" localSheetId="23">'EA 3-28'!$A$1:$I$58</definedName>
    <definedName name="_xlnm.Print_Area" localSheetId="25">'EA 5-28'!$A$1:$H$55</definedName>
    <definedName name="_xlnm.Print_Area" localSheetId="26">'EA 6-28'!$A$1:$G$56</definedName>
    <definedName name="_xlnm.Print_Area" localSheetId="27">'EA 7-28'!$A$1:$J$53</definedName>
    <definedName name="_xlnm.Print_Area" localSheetId="28">'EA 8-28'!$A$1:$I$44</definedName>
    <definedName name="_xlnm.Print_Area" localSheetId="29">'EA 9-28'!$A$1:$H$37</definedName>
    <definedName name="_xlnm.Print_Area" localSheetId="51">'ETAT COMPLEMENTAIRES'!$A$1:$H$40</definedName>
    <definedName name="_xlnm.Print_Area" localSheetId="5">'Fiche iden'!$A$1:$AB$67</definedName>
    <definedName name="_xlnm.Print_Area" localSheetId="3">'NVelle Table des codes'!$A$1:$AM$95</definedName>
    <definedName name="_xlnm.Print_Area" localSheetId="11">'Passif-circul'!$A$1:$K$39</definedName>
    <definedName name="_xlnm.Print_Area" localSheetId="13">Produit1!$A$1:$J$48</definedName>
    <definedName name="_xlnm.Print_Area" localSheetId="15">Produit2!$A$1:$K$51</definedName>
    <definedName name="_xlnm.Print_Area" localSheetId="55">'RESULT STE PERS'!$A$1:$H$39</definedName>
    <definedName name="_xlnm.Print_Area" localSheetId="38">'TAB 1 ACT IMMO'!$A$1:$M$41</definedName>
    <definedName name="_xlnm.Print_Area" localSheetId="49">'TAB 12 PRD EXO'!$A$1:$N$36</definedName>
    <definedName name="_xlnm.Print_Area" localSheetId="39">'TAB 2 AMORT'!$A$1:$J$38</definedName>
    <definedName name="_xlnm.Print_Area" localSheetId="40">'TAB 3 PV &amp; MV'!$A$1:$I$29</definedName>
    <definedName name="_xlnm.Print_Area" localSheetId="42">'TAB 5 CREDIT BAIL'!$A$1:$N$29</definedName>
    <definedName name="_xlnm.Print_Area" localSheetId="43">'TAB 6 ECH. CREAN.'!$A$1:$L$32</definedName>
    <definedName name="_xlnm.Print_Area" localSheetId="44">'TAB 7 ECH. DETTES'!$A$1:$L$40</definedName>
    <definedName name="_xlnm.Print_Area" localSheetId="45">'TAB 8 C.I.E'!$A$1:$H$55</definedName>
    <definedName name="_xlnm.Print_Area" localSheetId="46">'TAB 9 REP RESULT'!$A$1:$I$45</definedName>
    <definedName name="_xlnm.Print_Area" localSheetId="56">'TAB AMORT'!$A$1:$Q$51</definedName>
    <definedName name="_xlnm.Print_Area" localSheetId="18">TAFIRE1!$A$1:$J$52</definedName>
    <definedName name="_xlnm.Print_Area" localSheetId="20">TAFIRE2!$A$1:$J$57</definedName>
  </definedNames>
  <calcPr calcId="124519"/>
</workbook>
</file>

<file path=xl/calcChain.xml><?xml version="1.0" encoding="utf-8"?>
<calcChain xmlns="http://schemas.openxmlformats.org/spreadsheetml/2006/main">
  <c r="J38" i="12"/>
  <c r="K35" i="7"/>
  <c r="G40" i="3"/>
  <c r="F15" i="1"/>
  <c r="C25" i="57"/>
  <c r="G36" i="74" s="1"/>
  <c r="B27" i="57"/>
  <c r="C28"/>
  <c r="F37" i="74" s="1"/>
  <c r="C29" i="57"/>
  <c r="E39" i="74" s="1"/>
  <c r="D31" i="57"/>
  <c r="J45" i="75"/>
  <c r="M43"/>
  <c r="I43"/>
  <c r="I49"/>
  <c r="H43"/>
  <c r="H49"/>
  <c r="G43"/>
  <c r="F43"/>
  <c r="E43"/>
  <c r="E49"/>
  <c r="D43"/>
  <c r="D47"/>
  <c r="J47"/>
  <c r="L41"/>
  <c r="J40"/>
  <c r="L39"/>
  <c r="L43"/>
  <c r="L47"/>
  <c r="J37"/>
  <c r="J34"/>
  <c r="J33"/>
  <c r="J43"/>
  <c r="T27"/>
  <c r="J27"/>
  <c r="S23"/>
  <c r="Q23"/>
  <c r="O23"/>
  <c r="N23"/>
  <c r="M23"/>
  <c r="M25"/>
  <c r="L23"/>
  <c r="L25"/>
  <c r="T25"/>
  <c r="I23"/>
  <c r="H23"/>
  <c r="G23"/>
  <c r="G49"/>
  <c r="F23"/>
  <c r="E23"/>
  <c r="E25"/>
  <c r="D23"/>
  <c r="T21"/>
  <c r="J21"/>
  <c r="T20"/>
  <c r="T19"/>
  <c r="J19"/>
  <c r="T18"/>
  <c r="T17"/>
  <c r="T16"/>
  <c r="J16"/>
  <c r="T15"/>
  <c r="T14"/>
  <c r="T13"/>
  <c r="J13"/>
  <c r="J23"/>
  <c r="F49"/>
  <c r="J25"/>
  <c r="N27" i="37"/>
  <c r="L27"/>
  <c r="K27"/>
  <c r="J27"/>
  <c r="I27"/>
  <c r="H27"/>
  <c r="G27"/>
  <c r="F27"/>
  <c r="D27"/>
  <c r="G152" i="55"/>
  <c r="D41" i="74"/>
  <c r="H38"/>
  <c r="O18" i="64"/>
  <c r="Q18"/>
  <c r="Q51"/>
  <c r="O19"/>
  <c r="Q19"/>
  <c r="O20"/>
  <c r="Q20"/>
  <c r="O21"/>
  <c r="Q21"/>
  <c r="O22"/>
  <c r="Q22"/>
  <c r="O23"/>
  <c r="Q23"/>
  <c r="O24"/>
  <c r="Q24"/>
  <c r="O25"/>
  <c r="Q25"/>
  <c r="O26"/>
  <c r="Q26"/>
  <c r="O27"/>
  <c r="Q27"/>
  <c r="O28"/>
  <c r="Q28"/>
  <c r="O29"/>
  <c r="Q29"/>
  <c r="O30"/>
  <c r="Q30"/>
  <c r="O31"/>
  <c r="Q31"/>
  <c r="O32"/>
  <c r="Q32"/>
  <c r="O33"/>
  <c r="Q33"/>
  <c r="O34"/>
  <c r="Q34"/>
  <c r="O35"/>
  <c r="Q35"/>
  <c r="O36"/>
  <c r="Q36"/>
  <c r="O37"/>
  <c r="Q37"/>
  <c r="O38"/>
  <c r="Q38"/>
  <c r="O39"/>
  <c r="Q39"/>
  <c r="O40"/>
  <c r="Q40"/>
  <c r="O41"/>
  <c r="Q41"/>
  <c r="O42"/>
  <c r="Q42"/>
  <c r="O43"/>
  <c r="Q43"/>
  <c r="O44"/>
  <c r="Q44"/>
  <c r="O45"/>
  <c r="Q45"/>
  <c r="O46"/>
  <c r="Q46"/>
  <c r="O47"/>
  <c r="Q47"/>
  <c r="O48"/>
  <c r="Q48"/>
  <c r="O49"/>
  <c r="K18"/>
  <c r="M18"/>
  <c r="N18"/>
  <c r="K19"/>
  <c r="M19"/>
  <c r="K20"/>
  <c r="K21"/>
  <c r="N21"/>
  <c r="K22"/>
  <c r="M22"/>
  <c r="N22"/>
  <c r="K23"/>
  <c r="M23"/>
  <c r="K24"/>
  <c r="N24"/>
  <c r="K25"/>
  <c r="K26"/>
  <c r="N26"/>
  <c r="M26"/>
  <c r="K27"/>
  <c r="M27"/>
  <c r="K28"/>
  <c r="K29"/>
  <c r="M29"/>
  <c r="N29"/>
  <c r="K30"/>
  <c r="K31"/>
  <c r="M31"/>
  <c r="K32"/>
  <c r="K33"/>
  <c r="M33"/>
  <c r="N33"/>
  <c r="K34"/>
  <c r="M34"/>
  <c r="N34"/>
  <c r="K35"/>
  <c r="M35"/>
  <c r="K36"/>
  <c r="K37"/>
  <c r="N37"/>
  <c r="M37"/>
  <c r="K38"/>
  <c r="M38"/>
  <c r="N38"/>
  <c r="K39"/>
  <c r="M39"/>
  <c r="K40"/>
  <c r="M40"/>
  <c r="K41"/>
  <c r="K42"/>
  <c r="N42"/>
  <c r="M42"/>
  <c r="K43"/>
  <c r="M43"/>
  <c r="K44"/>
  <c r="K45"/>
  <c r="M45"/>
  <c r="N45"/>
  <c r="K46"/>
  <c r="K47"/>
  <c r="M47"/>
  <c r="K48"/>
  <c r="K49"/>
  <c r="M49"/>
  <c r="N49"/>
  <c r="I33" i="4"/>
  <c r="H32" i="40"/>
  <c r="C27"/>
  <c r="J37" i="11"/>
  <c r="J40" s="1"/>
  <c r="J51" s="1"/>
  <c r="L51" i="64"/>
  <c r="H51"/>
  <c r="J51"/>
  <c r="J52"/>
  <c r="K50"/>
  <c r="N50"/>
  <c r="K17"/>
  <c r="N17"/>
  <c r="O21" i="9"/>
  <c r="O23"/>
  <c r="O24"/>
  <c r="I41" i="8"/>
  <c r="O26" i="9"/>
  <c r="F24"/>
  <c r="E21" i="41"/>
  <c r="P51" i="64"/>
  <c r="H32" i="6"/>
  <c r="M18" i="41"/>
  <c r="G25" i="55"/>
  <c r="B4" i="41"/>
  <c r="B4" i="40" s="1"/>
  <c r="B4" i="39" s="1"/>
  <c r="B4" i="38" s="1"/>
  <c r="B4" i="37" s="1"/>
  <c r="B4" i="35" s="1"/>
  <c r="B4" i="36" s="1"/>
  <c r="C4" i="34" s="1"/>
  <c r="B4" i="33" s="1"/>
  <c r="B4" i="32" s="1"/>
  <c r="B4" i="53"/>
  <c r="G3" i="41"/>
  <c r="F3" i="40" s="1"/>
  <c r="F3" i="39" s="1"/>
  <c r="G3" i="38" s="1"/>
  <c r="H3" i="37" s="1"/>
  <c r="H3" i="35" s="1"/>
  <c r="H3" i="36" s="1"/>
  <c r="G3" i="34" s="1"/>
  <c r="F3" i="33" s="1"/>
  <c r="G3" i="32" s="1"/>
  <c r="D3" i="53"/>
  <c r="C2" i="41"/>
  <c r="C2" i="40" s="1"/>
  <c r="C2" i="39" s="1"/>
  <c r="C2" i="38" s="1"/>
  <c r="C2" i="37" s="1"/>
  <c r="C2" i="35" s="1"/>
  <c r="C2" i="36" s="1"/>
  <c r="E2" i="34" s="1"/>
  <c r="C2" i="33" s="1"/>
  <c r="D2" i="32" s="1"/>
  <c r="B2" i="53"/>
  <c r="C55" i="55" s="1"/>
  <c r="C111" s="1"/>
  <c r="E6" i="52"/>
  <c r="H6" i="1" s="1"/>
  <c r="H6" i="3" s="1"/>
  <c r="I6" i="2" s="1"/>
  <c r="I7" i="4" s="1"/>
  <c r="H6" i="5" s="1"/>
  <c r="H7" i="7" s="1"/>
  <c r="H6" i="6" s="1"/>
  <c r="H7" i="8" s="1"/>
  <c r="K8" i="9" s="1"/>
  <c r="I8" i="10" s="1"/>
  <c r="G9" i="11" s="1"/>
  <c r="G9" i="12" s="1"/>
  <c r="G3" i="21" s="1"/>
  <c r="G3" i="20" s="1"/>
  <c r="G3" i="18" s="1"/>
  <c r="G3" i="17" s="1"/>
  <c r="F8" i="52"/>
  <c r="J8" i="1" s="1"/>
  <c r="J8" i="3" s="1"/>
  <c r="K8" i="2" s="1"/>
  <c r="K9" i="4" s="1"/>
  <c r="J8" i="5" s="1"/>
  <c r="J9" i="7" s="1"/>
  <c r="J8" i="6" s="1"/>
  <c r="K9" i="8" s="1"/>
  <c r="O10" i="9" s="1"/>
  <c r="M10" i="10" s="1"/>
  <c r="I11" i="11" s="1"/>
  <c r="I11" i="12" s="1"/>
  <c r="H5" i="21" s="1"/>
  <c r="C5" i="52"/>
  <c r="E5" i="1" s="1"/>
  <c r="E5" i="3" s="1"/>
  <c r="E5" i="2" s="1"/>
  <c r="E6" i="4" s="1"/>
  <c r="E5" i="5" s="1"/>
  <c r="E6" i="7" s="1"/>
  <c r="E5" i="6" s="1"/>
  <c r="E6" i="8" s="1"/>
  <c r="E7" i="9" s="1"/>
  <c r="C7" i="10" s="1"/>
  <c r="D8" i="11" s="1"/>
  <c r="E8" i="12" s="1"/>
  <c r="D2" i="21" s="1"/>
  <c r="A6" i="1"/>
  <c r="A6" i="3" s="1"/>
  <c r="A6" i="2" s="1"/>
  <c r="A7" i="4" s="1"/>
  <c r="A6" i="5" s="1"/>
  <c r="A7" i="7" s="1"/>
  <c r="A6" i="6" s="1"/>
  <c r="A7" i="8" s="1"/>
  <c r="A8" i="9" s="1"/>
  <c r="A8" i="10" s="1"/>
  <c r="A9" i="11" s="1"/>
  <c r="A9" i="12" s="1"/>
  <c r="A3" i="21" s="1"/>
  <c r="C7" i="1"/>
  <c r="C7" i="3" s="1"/>
  <c r="C7" i="2" s="1"/>
  <c r="C8" i="4" s="1"/>
  <c r="C7" i="5" s="1"/>
  <c r="C8" i="7" s="1"/>
  <c r="C7" i="6" s="1"/>
  <c r="D8" i="8" s="1"/>
  <c r="C9" i="9" s="1"/>
  <c r="B9" i="10" s="1"/>
  <c r="C10" i="11" s="1"/>
  <c r="D10" i="12" s="1"/>
  <c r="B4" i="21" s="1"/>
  <c r="D8" i="52"/>
  <c r="G8" i="1" s="1"/>
  <c r="G8" i="3" s="1"/>
  <c r="G8" i="2" s="1"/>
  <c r="G9" i="4" s="1"/>
  <c r="G8" i="5" s="1"/>
  <c r="G9" i="7" s="1"/>
  <c r="F8" i="6" s="1"/>
  <c r="H9" i="8" s="1"/>
  <c r="I10" i="9" s="1"/>
  <c r="E10" i="10" s="1"/>
  <c r="F11" i="11" s="1"/>
  <c r="F11" i="12" s="1"/>
  <c r="F5" i="21" s="1"/>
  <c r="E8" i="1"/>
  <c r="E8" i="3" s="1"/>
  <c r="D8" i="2" s="1"/>
  <c r="D9" i="4" s="1"/>
  <c r="D8" i="5" s="1"/>
  <c r="D9" i="7" s="1"/>
  <c r="D8" i="6" s="1"/>
  <c r="D9" i="8" s="1"/>
  <c r="C10" i="9" s="1"/>
  <c r="B10" i="10" s="1"/>
  <c r="D11" i="11" s="1"/>
  <c r="D11" i="12" s="1"/>
  <c r="C5" i="21" s="1"/>
  <c r="G20" i="3"/>
  <c r="H25"/>
  <c r="J20"/>
  <c r="J27"/>
  <c r="J32" s="1"/>
  <c r="G42"/>
  <c r="H42"/>
  <c r="I42"/>
  <c r="J42"/>
  <c r="F42"/>
  <c r="J40"/>
  <c r="J37" i="1"/>
  <c r="J27"/>
  <c r="J15"/>
  <c r="H36" i="3"/>
  <c r="K27" i="2"/>
  <c r="J35" i="5"/>
  <c r="J21" i="6"/>
  <c r="J24"/>
  <c r="J32"/>
  <c r="J37"/>
  <c r="J42" i="7"/>
  <c r="K24" i="8"/>
  <c r="K28"/>
  <c r="K41"/>
  <c r="K19" i="2"/>
  <c r="K44"/>
  <c r="K25" i="4"/>
  <c r="K33"/>
  <c r="H29" i="1"/>
  <c r="F21"/>
  <c r="F37"/>
  <c r="F27"/>
  <c r="G37"/>
  <c r="G15"/>
  <c r="I27" i="2"/>
  <c r="G154" i="55"/>
  <c r="F21" i="9"/>
  <c r="I24" i="8"/>
  <c r="I19" i="2"/>
  <c r="I44"/>
  <c r="H19" i="1"/>
  <c r="H17"/>
  <c r="H22"/>
  <c r="H24"/>
  <c r="H38"/>
  <c r="I37"/>
  <c r="I46"/>
  <c r="H28"/>
  <c r="H32"/>
  <c r="R9" i="22"/>
  <c r="P7"/>
  <c r="M9"/>
  <c r="E9"/>
  <c r="F6"/>
  <c r="A7"/>
  <c r="E8"/>
  <c r="F34" i="9"/>
  <c r="L35" i="7"/>
  <c r="G24" i="5"/>
  <c r="I19" i="26"/>
  <c r="B32"/>
  <c r="J5" i="41"/>
  <c r="H5" i="40" s="1"/>
  <c r="G5" i="39" s="1"/>
  <c r="K5" i="38" s="1"/>
  <c r="K5" i="37" s="1"/>
  <c r="K5" i="35" s="1"/>
  <c r="K5" i="36" s="1"/>
  <c r="H5" i="34" s="1"/>
  <c r="H5" i="33" s="1"/>
  <c r="I5" i="32" s="1"/>
  <c r="G5" i="53"/>
  <c r="A3" i="41"/>
  <c r="A3" i="36"/>
  <c r="B3" i="34" s="1"/>
  <c r="A3" i="33" s="1"/>
  <c r="A3" i="32" s="1"/>
  <c r="A3" i="53"/>
  <c r="F5" i="41"/>
  <c r="E5" i="40" s="1"/>
  <c r="E5" i="39" s="1"/>
  <c r="F5" i="38" s="1"/>
  <c r="G5" i="37" s="1"/>
  <c r="G5" i="35" s="1"/>
  <c r="G5" i="36" s="1"/>
  <c r="F5" i="34" s="1"/>
  <c r="E5" i="33" s="1"/>
  <c r="G5" i="32" s="1"/>
  <c r="D5" i="53"/>
  <c r="B5" i="41"/>
  <c r="B5" i="40"/>
  <c r="B5" i="39" s="1"/>
  <c r="B5" i="38" s="1"/>
  <c r="B5" i="37" s="1"/>
  <c r="B5" i="35" s="1"/>
  <c r="B5" i="36" s="1"/>
  <c r="C5" i="34" s="1"/>
  <c r="B5" i="33" s="1"/>
  <c r="C5" i="32" s="1"/>
  <c r="B5" i="53"/>
  <c r="F35" i="52"/>
  <c r="E36"/>
  <c r="F34"/>
  <c r="F33"/>
  <c r="F32"/>
  <c r="F31"/>
  <c r="F30"/>
  <c r="F29"/>
  <c r="F28"/>
  <c r="B8"/>
  <c r="B7"/>
  <c r="A6"/>
  <c r="F61"/>
  <c r="E61"/>
  <c r="H44" i="48"/>
  <c r="F3" i="50"/>
  <c r="H3" i="47" s="1"/>
  <c r="I34"/>
  <c r="H58"/>
  <c r="H57"/>
  <c r="H56"/>
  <c r="H55"/>
  <c r="H54"/>
  <c r="H53"/>
  <c r="H52"/>
  <c r="H51"/>
  <c r="H50"/>
  <c r="H49"/>
  <c r="H48"/>
  <c r="H47"/>
  <c r="H3" i="46"/>
  <c r="F3" i="45"/>
  <c r="F3" i="44" s="1"/>
  <c r="F3" i="43" s="1"/>
  <c r="F3" i="42" s="1"/>
  <c r="E5" i="45"/>
  <c r="E5" i="44" s="1"/>
  <c r="E5" i="43" s="1"/>
  <c r="E5" i="42" s="1"/>
  <c r="F41" i="44"/>
  <c r="G55"/>
  <c r="F27"/>
  <c r="G16" i="42"/>
  <c r="F3" i="19"/>
  <c r="C2"/>
  <c r="C2" i="17" s="1"/>
  <c r="G48" i="19"/>
  <c r="F48"/>
  <c r="E34"/>
  <c r="E24"/>
  <c r="E18"/>
  <c r="F34"/>
  <c r="F36"/>
  <c r="F24"/>
  <c r="F18"/>
  <c r="G34"/>
  <c r="G24"/>
  <c r="G18"/>
  <c r="D34"/>
  <c r="D24"/>
  <c r="D18"/>
  <c r="D36"/>
  <c r="F3" i="16"/>
  <c r="C5" i="15"/>
  <c r="F3" i="14"/>
  <c r="G160" i="55"/>
  <c r="C40" i="63"/>
  <c r="C42"/>
  <c r="D40"/>
  <c r="D42"/>
  <c r="E40"/>
  <c r="E42"/>
  <c r="B40"/>
  <c r="B42"/>
  <c r="K37"/>
  <c r="K42"/>
  <c r="G19" i="57"/>
  <c r="AA15" i="23"/>
  <c r="M13"/>
  <c r="X23"/>
  <c r="B23"/>
  <c r="B47" i="27"/>
  <c r="M37" i="41"/>
  <c r="M28"/>
  <c r="M29"/>
  <c r="M30"/>
  <c r="M32"/>
  <c r="C21"/>
  <c r="M22"/>
  <c r="M21"/>
  <c r="M24"/>
  <c r="M25"/>
  <c r="C17"/>
  <c r="M35"/>
  <c r="M19"/>
  <c r="M17"/>
  <c r="L36"/>
  <c r="L39"/>
  <c r="J27"/>
  <c r="J21"/>
  <c r="J17"/>
  <c r="D27"/>
  <c r="D36"/>
  <c r="E27"/>
  <c r="E17"/>
  <c r="F27"/>
  <c r="F36"/>
  <c r="F21"/>
  <c r="F17"/>
  <c r="G27"/>
  <c r="G36"/>
  <c r="G21"/>
  <c r="G17"/>
  <c r="H27"/>
  <c r="H36"/>
  <c r="I27"/>
  <c r="I39"/>
  <c r="F34" i="40"/>
  <c r="F27"/>
  <c r="I36" i="41"/>
  <c r="I21"/>
  <c r="I17"/>
  <c r="M8"/>
  <c r="J8" i="40" s="1"/>
  <c r="I8" i="39" s="1"/>
  <c r="N8" i="38" s="1"/>
  <c r="N8" i="37" s="1"/>
  <c r="J8" i="41"/>
  <c r="I10" i="32" s="1"/>
  <c r="M40" i="41"/>
  <c r="D35" i="29"/>
  <c r="E35"/>
  <c r="F35"/>
  <c r="G35"/>
  <c r="H35"/>
  <c r="I35"/>
  <c r="J35"/>
  <c r="K35"/>
  <c r="L35"/>
  <c r="M35"/>
  <c r="N35"/>
  <c r="C35"/>
  <c r="N36"/>
  <c r="D34" i="30"/>
  <c r="G34"/>
  <c r="H34"/>
  <c r="I34"/>
  <c r="F34"/>
  <c r="D34" i="53"/>
  <c r="E34"/>
  <c r="F34"/>
  <c r="G34"/>
  <c r="D18" i="40"/>
  <c r="D27" s="1"/>
  <c r="D35" s="1"/>
  <c r="D36" s="1"/>
  <c r="D40" s="1"/>
  <c r="H25"/>
  <c r="H23"/>
  <c r="H30"/>
  <c r="H33"/>
  <c r="H26"/>
  <c r="E24" i="38"/>
  <c r="E20"/>
  <c r="F24"/>
  <c r="F25"/>
  <c r="F20"/>
  <c r="G24"/>
  <c r="G20"/>
  <c r="G26" i="39"/>
  <c r="E26"/>
  <c r="D26"/>
  <c r="F26"/>
  <c r="H26"/>
  <c r="E20"/>
  <c r="D20"/>
  <c r="F20"/>
  <c r="G20"/>
  <c r="G15"/>
  <c r="E15"/>
  <c r="D15"/>
  <c r="F28"/>
  <c r="H28"/>
  <c r="F27"/>
  <c r="H27"/>
  <c r="F25"/>
  <c r="H25"/>
  <c r="F24"/>
  <c r="H24"/>
  <c r="F23"/>
  <c r="H23"/>
  <c r="F22"/>
  <c r="H22"/>
  <c r="F21"/>
  <c r="H21"/>
  <c r="F18"/>
  <c r="H18"/>
  <c r="F19"/>
  <c r="H19"/>
  <c r="F17"/>
  <c r="H17"/>
  <c r="F16"/>
  <c r="H16"/>
  <c r="C21" i="38"/>
  <c r="N21" s="1"/>
  <c r="N22"/>
  <c r="C23"/>
  <c r="N23" s="1"/>
  <c r="N19"/>
  <c r="N20"/>
  <c r="N18"/>
  <c r="N17"/>
  <c r="K24"/>
  <c r="K25"/>
  <c r="K20"/>
  <c r="J24"/>
  <c r="J20"/>
  <c r="J25"/>
  <c r="I24"/>
  <c r="I20"/>
  <c r="C20"/>
  <c r="C15" i="35"/>
  <c r="F19"/>
  <c r="K19"/>
  <c r="K15"/>
  <c r="K30"/>
  <c r="L19"/>
  <c r="L15"/>
  <c r="L30"/>
  <c r="J19"/>
  <c r="J30"/>
  <c r="J15"/>
  <c r="H19"/>
  <c r="H15"/>
  <c r="H30"/>
  <c r="F15"/>
  <c r="G19"/>
  <c r="G15"/>
  <c r="E15"/>
  <c r="C24" i="36"/>
  <c r="C20"/>
  <c r="F36"/>
  <c r="F24"/>
  <c r="F37"/>
  <c r="F20"/>
  <c r="G36"/>
  <c r="G24"/>
  <c r="G37"/>
  <c r="G20"/>
  <c r="H36"/>
  <c r="H37"/>
  <c r="H24"/>
  <c r="H20"/>
  <c r="E24"/>
  <c r="E20"/>
  <c r="E37"/>
  <c r="K36"/>
  <c r="K37"/>
  <c r="K24"/>
  <c r="K20"/>
  <c r="L36"/>
  <c r="L37"/>
  <c r="L24"/>
  <c r="L20"/>
  <c r="J36"/>
  <c r="J37"/>
  <c r="J24"/>
  <c r="J20"/>
  <c r="O50" i="64"/>
  <c r="Q50"/>
  <c r="O17"/>
  <c r="Q17"/>
  <c r="O16"/>
  <c r="Q16"/>
  <c r="K16"/>
  <c r="Q7"/>
  <c r="O7"/>
  <c r="M50"/>
  <c r="J34" i="11"/>
  <c r="G50" i="55"/>
  <c r="G27"/>
  <c r="G19"/>
  <c r="G162"/>
  <c r="H21" i="3"/>
  <c r="H20"/>
  <c r="I47" i="9"/>
  <c r="G27" i="3"/>
  <c r="G32"/>
  <c r="G44"/>
  <c r="G130" i="55"/>
  <c r="G51" i="64"/>
  <c r="I51"/>
  <c r="M31" i="41"/>
  <c r="M27"/>
  <c r="G73" i="55"/>
  <c r="G147"/>
  <c r="N56" i="22"/>
  <c r="R35" s="1"/>
  <c r="G27" i="1"/>
  <c r="G21"/>
  <c r="H30"/>
  <c r="H31" i="40"/>
  <c r="H24" i="3"/>
  <c r="G48" i="55"/>
  <c r="G157"/>
  <c r="G108"/>
  <c r="G17"/>
  <c r="H37" i="3"/>
  <c r="C19" i="35"/>
  <c r="C30"/>
  <c r="H22" i="3"/>
  <c r="F20"/>
  <c r="H31" i="1"/>
  <c r="H28" i="3"/>
  <c r="F27"/>
  <c r="C34" i="35" s="1"/>
  <c r="G138" i="55"/>
  <c r="H42" i="7"/>
  <c r="I28" i="8"/>
  <c r="I45" s="1"/>
  <c r="H37" i="6"/>
  <c r="H38" i="3"/>
  <c r="F40"/>
  <c r="F34" i="10"/>
  <c r="H23" i="1"/>
  <c r="H24" i="40"/>
  <c r="I25" i="4"/>
  <c r="H30" i="3"/>
  <c r="J36" i="41"/>
  <c r="J39"/>
  <c r="H39" i="1"/>
  <c r="H37" s="1"/>
  <c r="N47" i="9"/>
  <c r="O31"/>
  <c r="O34" s="1"/>
  <c r="H25" i="1"/>
  <c r="H29" i="3"/>
  <c r="H16" i="1"/>
  <c r="H15"/>
  <c r="F20" i="10"/>
  <c r="H46" i="12"/>
  <c r="H13" i="3"/>
  <c r="M17" i="64"/>
  <c r="K10" i="32"/>
  <c r="F46" i="1"/>
  <c r="E36" i="36"/>
  <c r="F28" i="9"/>
  <c r="H35" i="5"/>
  <c r="E19" i="35"/>
  <c r="E30"/>
  <c r="G30"/>
  <c r="F30"/>
  <c r="I25" i="38"/>
  <c r="G25"/>
  <c r="E25"/>
  <c r="G29" i="39"/>
  <c r="E29"/>
  <c r="H20"/>
  <c r="D29"/>
  <c r="D34" i="40"/>
  <c r="F35"/>
  <c r="H34" i="11"/>
  <c r="C34" i="40"/>
  <c r="C35"/>
  <c r="H27"/>
  <c r="H39" i="41"/>
  <c r="M23"/>
  <c r="F39"/>
  <c r="G39"/>
  <c r="D39"/>
  <c r="C27"/>
  <c r="M38"/>
  <c r="M36"/>
  <c r="M39"/>
  <c r="I43"/>
  <c r="C36"/>
  <c r="C39"/>
  <c r="E36"/>
  <c r="E39"/>
  <c r="F34" i="11"/>
  <c r="F40"/>
  <c r="F51" s="1"/>
  <c r="E36" i="19"/>
  <c r="G36"/>
  <c r="F46" i="12"/>
  <c r="L20" i="10"/>
  <c r="R32" i="22"/>
  <c r="R56" s="1"/>
  <c r="A56" i="55"/>
  <c r="A112"/>
  <c r="A3" i="63"/>
  <c r="A4" i="27"/>
  <c r="E58" i="55"/>
  <c r="E114"/>
  <c r="G5" i="63"/>
  <c r="E6" i="27"/>
  <c r="L5" i="64" s="1"/>
  <c r="H3" i="63"/>
  <c r="F4" i="27"/>
  <c r="M3" i="64" s="1"/>
  <c r="G56" i="55"/>
  <c r="G112"/>
  <c r="H6" i="27"/>
  <c r="P5" i="64" s="1"/>
  <c r="G58" i="55"/>
  <c r="G114"/>
  <c r="J5" i="63"/>
  <c r="B5" i="27"/>
  <c r="B4" i="64" s="1"/>
  <c r="B4" i="63"/>
  <c r="B57" i="55"/>
  <c r="B113"/>
  <c r="G49" i="10"/>
  <c r="C58" i="55"/>
  <c r="C114"/>
  <c r="B6" i="27"/>
  <c r="C5" i="64" s="1"/>
  <c r="B5" i="63"/>
  <c r="L34" i="10"/>
  <c r="J35" i="12"/>
  <c r="H21" i="6"/>
  <c r="C36" i="36"/>
  <c r="C37"/>
  <c r="C43"/>
  <c r="L49" i="10"/>
  <c r="H8" i="40"/>
  <c r="G8" i="39" s="1"/>
  <c r="K8" i="38" s="1"/>
  <c r="K8" i="37" s="1"/>
  <c r="C24" i="38"/>
  <c r="C25" s="1"/>
  <c r="H24" i="6"/>
  <c r="H38" s="1"/>
  <c r="B6" i="26"/>
  <c r="B5"/>
  <c r="F6"/>
  <c r="I6"/>
  <c r="G4"/>
  <c r="E20" i="32"/>
  <c r="A4" i="26"/>
  <c r="A3" i="64"/>
  <c r="C3" i="27"/>
  <c r="C3" i="26" s="1"/>
  <c r="D2" i="63"/>
  <c r="I31" i="2"/>
  <c r="I45" s="1"/>
  <c r="K31"/>
  <c r="K45" s="1"/>
  <c r="K37" i="4"/>
  <c r="F35" i="12"/>
  <c r="H35"/>
  <c r="E2" i="64"/>
  <c r="I20" i="32"/>
  <c r="I37" i="4"/>
  <c r="H56" i="12"/>
  <c r="J56"/>
  <c r="N16" i="64"/>
  <c r="M16"/>
  <c r="F15" i="39"/>
  <c r="H15"/>
  <c r="N20" i="64"/>
  <c r="M20"/>
  <c r="O51"/>
  <c r="Q49"/>
  <c r="D49" i="75"/>
  <c r="K45" i="8"/>
  <c r="N48" i="64"/>
  <c r="M48"/>
  <c r="N44"/>
  <c r="M44"/>
  <c r="N40"/>
  <c r="N36"/>
  <c r="M36"/>
  <c r="N32"/>
  <c r="M32"/>
  <c r="N28"/>
  <c r="M28"/>
  <c r="H27" i="3"/>
  <c r="H32" s="1"/>
  <c r="N47" i="64"/>
  <c r="N43"/>
  <c r="N39"/>
  <c r="N35"/>
  <c r="N31"/>
  <c r="N27"/>
  <c r="N23"/>
  <c r="N19"/>
  <c r="T23" i="75"/>
  <c r="H29" i="39"/>
  <c r="F29"/>
  <c r="J49" i="75"/>
  <c r="N51" i="64"/>
  <c r="M51"/>
  <c r="H34" i="40"/>
  <c r="H35"/>
  <c r="F36" i="52"/>
  <c r="M46" i="64"/>
  <c r="N46"/>
  <c r="M25"/>
  <c r="N25"/>
  <c r="K51"/>
  <c r="M24"/>
  <c r="H40" i="11"/>
  <c r="H51" s="1"/>
  <c r="H21" i="1"/>
  <c r="H40" i="3"/>
  <c r="J46" i="1"/>
  <c r="J13" i="3" s="1"/>
  <c r="M41" i="64"/>
  <c r="N41"/>
  <c r="M30"/>
  <c r="N30"/>
  <c r="M21"/>
  <c r="J38" i="6" l="1"/>
  <c r="H44" i="3"/>
  <c r="I41" i="4" s="1"/>
  <c r="J44" i="3"/>
  <c r="K41" i="4" s="1"/>
  <c r="H47" i="3"/>
  <c r="F32"/>
  <c r="F44" s="1"/>
  <c r="G46" i="1"/>
  <c r="D41" i="40" s="1"/>
  <c r="H27" i="1"/>
  <c r="H46" s="1"/>
  <c r="O28" i="9"/>
  <c r="J31" s="1"/>
  <c r="C34" s="1"/>
  <c r="J34" s="1"/>
  <c r="F5" i="18"/>
  <c r="E5" i="14"/>
  <c r="E5" i="13" s="1"/>
  <c r="E5" i="48" s="1"/>
  <c r="E5" i="50" s="1"/>
  <c r="G5" i="47" s="1"/>
  <c r="F5" i="46" s="1"/>
  <c r="E5" i="16"/>
  <c r="F5" i="15" s="1"/>
  <c r="E5" i="20"/>
  <c r="E5" i="19"/>
  <c r="E5" i="17" s="1"/>
  <c r="D2" i="16"/>
  <c r="D2" i="15" s="1"/>
  <c r="D2" i="14" s="1"/>
  <c r="D2" i="13" s="1"/>
  <c r="D2" i="48" s="1"/>
  <c r="D2" i="50" s="1"/>
  <c r="E2" i="47" s="1"/>
  <c r="D2" i="46" s="1"/>
  <c r="D2" i="45" s="1"/>
  <c r="D2" i="44" s="1"/>
  <c r="D2" i="43" s="1"/>
  <c r="D2" i="42" s="1"/>
  <c r="D2" i="20"/>
  <c r="D2" i="18" s="1"/>
  <c r="G3" i="15"/>
  <c r="G3" i="13"/>
  <c r="G3" i="48" s="1"/>
  <c r="N24" i="38"/>
  <c r="N25" s="1"/>
  <c r="C5" i="18"/>
  <c r="B5" i="19"/>
  <c r="B5" i="17" s="1"/>
  <c r="B5" i="14"/>
  <c r="B5" i="13" s="1"/>
  <c r="B5" i="48" s="1"/>
  <c r="B5" i="50" s="1"/>
  <c r="B5" i="47" s="1"/>
  <c r="B5" i="46" s="1"/>
  <c r="B5" i="45" s="1"/>
  <c r="B5" i="44" s="1"/>
  <c r="B5" i="43" s="1"/>
  <c r="B5" i="42" s="1"/>
  <c r="B5" i="16"/>
  <c r="B5" i="20"/>
  <c r="B4"/>
  <c r="B4" i="18" s="1"/>
  <c r="B4" i="19" s="1"/>
  <c r="B4" i="17" s="1"/>
  <c r="B4" i="16"/>
  <c r="B4" i="15" s="1"/>
  <c r="B4" i="14" s="1"/>
  <c r="B4" i="13" s="1"/>
  <c r="B4" i="48" s="1"/>
  <c r="B4" i="50" s="1"/>
  <c r="B4" i="47" s="1"/>
  <c r="B4" i="46" s="1"/>
  <c r="B4" i="45" s="1"/>
  <c r="B4" i="44" s="1"/>
  <c r="B4" i="43" s="1"/>
  <c r="B4" i="42" s="1"/>
  <c r="A3" i="16"/>
  <c r="A3" i="15" s="1"/>
  <c r="A3" i="14" s="1"/>
  <c r="A3" i="13" s="1"/>
  <c r="A3" i="48" s="1"/>
  <c r="A3" i="50" s="1"/>
  <c r="A3" i="47" s="1"/>
  <c r="A3" i="46" s="1"/>
  <c r="A3" i="45" s="1"/>
  <c r="A3" i="44" s="1"/>
  <c r="A3" i="43" s="1"/>
  <c r="A3" i="42" s="1"/>
  <c r="A3" i="20"/>
  <c r="A3" i="18" s="1"/>
  <c r="A3" i="19" s="1"/>
  <c r="A3" i="17" s="1"/>
  <c r="H5" i="20"/>
  <c r="I5" i="18" s="1"/>
  <c r="G5" i="19" s="1"/>
  <c r="H5" i="17" s="1"/>
  <c r="G5" i="16"/>
  <c r="I5" i="15" s="1"/>
  <c r="H5" i="14"/>
  <c r="H5" i="13" s="1"/>
  <c r="H5" i="48" s="1"/>
  <c r="G5" i="50" s="1"/>
  <c r="I5" i="47" s="1"/>
  <c r="J5" i="46" s="1"/>
  <c r="G5" i="45" s="1"/>
  <c r="G5" i="44" s="1"/>
  <c r="G5" i="43" s="1"/>
  <c r="G5" i="42" s="1"/>
  <c r="J47" i="3" l="1"/>
</calcChain>
</file>

<file path=xl/sharedStrings.xml><?xml version="1.0" encoding="utf-8"?>
<sst xmlns="http://schemas.openxmlformats.org/spreadsheetml/2006/main" count="3470" uniqueCount="2577">
  <si>
    <t xml:space="preserve">                 AUTRES ANALYSES</t>
  </si>
  <si>
    <t>FOURNITURES D'ENTRETIEN AU NON STOCKABLES</t>
  </si>
  <si>
    <t xml:space="preserve">   Actions nouvelles à émettre</t>
  </si>
  <si>
    <t>3. TECHNICIENS ,AGENTS</t>
  </si>
  <si>
    <t>SAISONNIERS</t>
  </si>
  <si>
    <t xml:space="preserve">TEHNICIENS , AGENTS </t>
  </si>
  <si>
    <t>Noms</t>
  </si>
  <si>
    <t>Prénoms</t>
  </si>
  <si>
    <t>Clauses particulières</t>
  </si>
  <si>
    <t>II - B2- A Créances liées</t>
  </si>
  <si>
    <t>à des participations :</t>
  </si>
  <si>
    <t>II - B2 - B Dettes liées</t>
  </si>
  <si>
    <t>à des partcipations :</t>
  </si>
  <si>
    <t xml:space="preserve">II - B3 </t>
  </si>
  <si>
    <t>indisponibles</t>
  </si>
  <si>
    <t>III - TABLEAUX :</t>
  </si>
  <si>
    <t>TABLEAU  8   : CONSOMMATIONS INTERMEDIAIRES DE L'EXERCICE,</t>
  </si>
  <si>
    <t>TABLEAU 10 : PROJET D'AFFECTATION DU RESULTAT DE L'EXERCICE,</t>
  </si>
  <si>
    <t>TABLEAU 11 : EFFECTIFS, MASSE SALARIALE ET PERSONNEL EXTERIEUR.</t>
  </si>
  <si>
    <t xml:space="preserve">                        CINQ DERNIERS EXERCICES,</t>
  </si>
  <si>
    <t>TABLEAU 13 : ACHAT DESTINES A LA PRODUCTION</t>
  </si>
  <si>
    <t>TABLEAU   1   : ACTIF IMMOBILISE,</t>
  </si>
  <si>
    <t>TABLEAU   2   : AMORTISSEMENTS</t>
  </si>
  <si>
    <t xml:space="preserve">TABLEAU   3   : PLUS - VALUES ET MOINS - VALUES DE CESSIONS, </t>
  </si>
  <si>
    <t>TABLEAU   5   : BIENS PRIS EN CREDIT - BAIL ET CONTRATS ASSIMILES,</t>
  </si>
  <si>
    <t>TABLEAU   6   : ECHEANCES DES CREANCES A LA CLOTURE DE L'EXERCICE</t>
  </si>
  <si>
    <t xml:space="preserve">TABLEAU   7   : ECHEANCES DES DETTES A LA CLOTURE DE L'EXERCICE, </t>
  </si>
  <si>
    <t xml:space="preserve">TABLEAU  9   : REPARATION DU RESULTAT ET AUTRES ELEMENTS CARACTERISTIQUE DES </t>
  </si>
  <si>
    <t xml:space="preserve">            SITUATION ET MOUVEMENTS</t>
  </si>
  <si>
    <t>RUBRIQUES</t>
  </si>
  <si>
    <t>A</t>
  </si>
  <si>
    <t>D=A+B-C</t>
  </si>
  <si>
    <t>BRUT A LA</t>
  </si>
  <si>
    <t>CLOTURE</t>
  </si>
  <si>
    <t>L'EXERCICE</t>
  </si>
  <si>
    <t>Virements de</t>
  </si>
  <si>
    <t>poste à poste</t>
  </si>
  <si>
    <t>Cessions</t>
  </si>
  <si>
    <t>Scissions</t>
  </si>
  <si>
    <t>Hors service</t>
  </si>
  <si>
    <t xml:space="preserve">Suite à une </t>
  </si>
  <si>
    <t xml:space="preserve">réevaluation </t>
  </si>
  <si>
    <t>pratiquée</t>
  </si>
  <si>
    <t>au cours</t>
  </si>
  <si>
    <t>de l'exercice</t>
  </si>
  <si>
    <t>Acquisitions</t>
  </si>
  <si>
    <t>Apport</t>
  </si>
  <si>
    <t>créations</t>
  </si>
  <si>
    <t xml:space="preserve">BRUT A </t>
  </si>
  <si>
    <t xml:space="preserve">L'OUVER - </t>
  </si>
  <si>
    <t xml:space="preserve">TURE DE </t>
  </si>
  <si>
    <t>CHARGES IMMOBILISEES</t>
  </si>
  <si>
    <t>Frais d'établissement et charges à repartir</t>
  </si>
  <si>
    <t>IMMOBILISATIONS CORPORELLES</t>
  </si>
  <si>
    <t>IMMOBILISATIONS INCORPORELLES</t>
  </si>
  <si>
    <t>IMMOBILISATIONS</t>
  </si>
  <si>
    <t>TOTAL GENERAL</t>
  </si>
  <si>
    <t>Primes de remboursement des obligations</t>
  </si>
  <si>
    <t>Batiments</t>
  </si>
  <si>
    <t>AVANCES ET ACOMPTES VERSES SUR</t>
  </si>
  <si>
    <t>IMMOBILISATIONS FINANCIERES</t>
  </si>
  <si>
    <t>B</t>
  </si>
  <si>
    <t>C</t>
  </si>
  <si>
    <t>D</t>
  </si>
  <si>
    <r>
      <t xml:space="preserve">                                           AUGMENTATIONS          </t>
    </r>
    <r>
      <rPr>
        <b/>
        <sz val="10"/>
        <rFont val="Arial"/>
        <family val="2"/>
      </rPr>
      <t xml:space="preserve"> B</t>
    </r>
  </si>
  <si>
    <r>
      <t xml:space="preserve">                           DIMUNITION     </t>
    </r>
    <r>
      <rPr>
        <b/>
        <sz val="10"/>
        <rFont val="Arial"/>
        <family val="2"/>
      </rPr>
      <t>C</t>
    </r>
  </si>
  <si>
    <t>AMORTISSEMENTS</t>
  </si>
  <si>
    <t>CUMULS</t>
  </si>
  <si>
    <t>A L'OUVERTURE</t>
  </si>
  <si>
    <t>DE L'EXERCICE</t>
  </si>
  <si>
    <t>AUGMENTATIONS</t>
  </si>
  <si>
    <t>DOTATIONS</t>
  </si>
  <si>
    <t>TOTAL (II)</t>
  </si>
  <si>
    <t>TOTAL ( I+II )</t>
  </si>
  <si>
    <t>D=A+B+C</t>
  </si>
  <si>
    <t>AMORTIS-</t>
  </si>
  <si>
    <t>SEMENTS</t>
  </si>
  <si>
    <t>AX</t>
  </si>
  <si>
    <t>AY</t>
  </si>
  <si>
    <t>Frais d'établissement</t>
  </si>
  <si>
    <t>Charges à répartir</t>
  </si>
  <si>
    <t>PRATIQUES</t>
  </si>
  <si>
    <t>VALEUR</t>
  </si>
  <si>
    <t>COMPTABLE</t>
  </si>
  <si>
    <t>PRIX</t>
  </si>
  <si>
    <t>DE CESSION</t>
  </si>
  <si>
    <t>TABLEAU 4 :PROVISIONS INSCRITES AU BILAN</t>
  </si>
  <si>
    <t xml:space="preserve">                      SITUATION ET</t>
  </si>
  <si>
    <t xml:space="preserve">                      MOUVEMENTS</t>
  </si>
  <si>
    <t>PROVISIONS</t>
  </si>
  <si>
    <t>L'OUVERTURE</t>
  </si>
  <si>
    <t xml:space="preserve">DE </t>
  </si>
  <si>
    <t>TATION</t>
  </si>
  <si>
    <t>D'EXPLOI-</t>
  </si>
  <si>
    <t>FINAN-</t>
  </si>
  <si>
    <t>CIERES</t>
  </si>
  <si>
    <t>HORS</t>
  </si>
  <si>
    <t>ACTIVITES</t>
  </si>
  <si>
    <t>ORDINAIRES</t>
  </si>
  <si>
    <t>A LA</t>
  </si>
  <si>
    <t xml:space="preserve">CLOTURE DE </t>
  </si>
  <si>
    <t>NATURE</t>
  </si>
  <si>
    <t>TOTAL (I) + (II)</t>
  </si>
  <si>
    <t>Traitement fiscal de l'écart de réevaluation et des amortissements supplémentaires :</t>
  </si>
  <si>
    <t>I - B3 DETTES GARANTIES PAR DES SURETES RELLES :</t>
  </si>
  <si>
    <t>ressources assimilées :</t>
  </si>
  <si>
    <t>échéant, indication des incidences sur le patrimoine, la situation financière et le resultat de l'entreprise.</t>
  </si>
  <si>
    <t>I - A4 METHODES DE PRESENTATION APPLIQUEES PAR LENTREPRISE, AVEC MENTION</t>
  </si>
  <si>
    <t>DES MODIFICATIONS INTERVENUES D'UN EXERCICE A UN AUTRE :</t>
  </si>
  <si>
    <t>Justification ds changements avec indication de leur incidence sur le patrimoine, la situation</t>
  </si>
  <si>
    <t>financière et le resultat de l'entreprise.</t>
  </si>
  <si>
    <t>TOTAL (1)+ (2) +(3)</t>
  </si>
  <si>
    <t>ENGAGEMENTS</t>
  </si>
  <si>
    <t xml:space="preserve"> - 23 -</t>
  </si>
  <si>
    <t xml:space="preserve"> - 22 -</t>
  </si>
  <si>
    <t xml:space="preserve"> - 21 -</t>
  </si>
  <si>
    <t>ETAT ANNEXE PAGE 1/28</t>
  </si>
  <si>
    <t xml:space="preserve"> - 20 -</t>
  </si>
  <si>
    <t>ETAT ANNEXE PAGE 5/28</t>
  </si>
  <si>
    <t xml:space="preserve"> - 24 -</t>
  </si>
  <si>
    <t>I - B7-B Céances assorties de la clause de réserve de propriété :</t>
  </si>
  <si>
    <t xml:space="preserve"> - 25 -</t>
  </si>
  <si>
    <t xml:space="preserve"> - 26 -</t>
  </si>
  <si>
    <t xml:space="preserve">   I - B9-B Des charges à repartir sur plusieurs exercices :</t>
  </si>
  <si>
    <t>OPERATIONS PLURI-EXERCICES (OU CHEVAUCHANT DEUX EXERCICES AU MOINS) :</t>
  </si>
  <si>
    <t xml:space="preserve">      ETAT ANNEXE PAGE 8/28</t>
  </si>
  <si>
    <t xml:space="preserve"> - 27 -</t>
  </si>
  <si>
    <t xml:space="preserve">        ETAT ANNEXE PAGE 7/28</t>
  </si>
  <si>
    <t xml:space="preserve">          ETAT ANNEXE PAGE 6/28</t>
  </si>
  <si>
    <t>de charges concernés :</t>
  </si>
  <si>
    <t>Hors Activités Ordinaires :</t>
  </si>
  <si>
    <t>ETAT ANNEXE PAGE 9/28</t>
  </si>
  <si>
    <t xml:space="preserve"> - 29 -</t>
  </si>
  <si>
    <t xml:space="preserve"> - 28 -</t>
  </si>
  <si>
    <t xml:space="preserve"> I - C1 - Biens acquis d'occasion :</t>
  </si>
  <si>
    <t>I - C2 -Acquisitions et cessions d'œuvres d'art :</t>
  </si>
  <si>
    <t xml:space="preserve"> I - C3 -Échéances initiales des créances à deux ans au plus</t>
  </si>
  <si>
    <t xml:space="preserve"> I - C4 - Échéances initiales des créances à plus de deux ans</t>
  </si>
  <si>
    <t xml:space="preserve"> - 30 -</t>
  </si>
  <si>
    <t xml:space="preserve"> - 31 -</t>
  </si>
  <si>
    <t>I - C5 - Échéances initiales des dettes à deux ans au plus :</t>
  </si>
  <si>
    <t>I - C6 -Échéances initiales des dettes à plus de deux ans</t>
  </si>
  <si>
    <t>I - C7 Montant de la TVA :</t>
  </si>
  <si>
    <t xml:space="preserve"> D - POUR LES SOCIETES :</t>
  </si>
  <si>
    <t>ou parts</t>
  </si>
  <si>
    <t>sociales</t>
  </si>
  <si>
    <t xml:space="preserve"> - 32 -</t>
  </si>
  <si>
    <t xml:space="preserve"> - 34 -</t>
  </si>
  <si>
    <t>A - INFORMATIONS DIVERSES</t>
  </si>
  <si>
    <t xml:space="preserve"> Provisions réglementées :</t>
  </si>
  <si>
    <t xml:space="preserve"> - 33 -</t>
  </si>
  <si>
    <t xml:space="preserve"> - 35 -</t>
  </si>
  <si>
    <t xml:space="preserve"> - 36 -</t>
  </si>
  <si>
    <t>ETAT ANNEXE PAGE 17/28</t>
  </si>
  <si>
    <t xml:space="preserve">LES TABLEAUX PRESENTES EN PAGES SUIVANTES FONT PARTIE INTEGRANTE </t>
  </si>
  <si>
    <t>DE L'ETAT ANNEXE DU SYSTEME NORMAL</t>
  </si>
  <si>
    <t>ETAT SUPPLEMENTAIRE DU SYSTEME NORMAL  :</t>
  </si>
  <si>
    <t xml:space="preserve"> - 37 -</t>
  </si>
  <si>
    <t>ETAT ANNEXE</t>
  </si>
  <si>
    <t>PAGE 18/28</t>
  </si>
  <si>
    <t xml:space="preserve">ETAT ANNEXE </t>
  </si>
  <si>
    <t>PAGE 19/28</t>
  </si>
  <si>
    <t xml:space="preserve"> - 38 -</t>
  </si>
  <si>
    <t>PAGE 20/28</t>
  </si>
  <si>
    <t xml:space="preserve"> - 39 -</t>
  </si>
  <si>
    <t xml:space="preserve"> IMMOBILISATIONS INCORPORELLES</t>
  </si>
  <si>
    <t xml:space="preserve"> Frais de recherche et de développement</t>
  </si>
  <si>
    <t xml:space="preserve"> Brevets, licences, logiciels</t>
  </si>
  <si>
    <t xml:space="preserve"> Fonds commercial</t>
  </si>
  <si>
    <t xml:space="preserve"> Autres immobilisations incorporelles</t>
  </si>
  <si>
    <t xml:space="preserve"> IMMOBILISATIONS CORPORELLES</t>
  </si>
  <si>
    <t xml:space="preserve"> Terrains</t>
  </si>
  <si>
    <t xml:space="preserve"> Bâtiments</t>
  </si>
  <si>
    <t xml:space="preserve"> Installations et agencements</t>
  </si>
  <si>
    <t xml:space="preserve"> Matériel</t>
  </si>
  <si>
    <t xml:space="preserve"> Matériel de transport</t>
  </si>
  <si>
    <t xml:space="preserve"> IMMOBILISATIONS FINANCIERES</t>
  </si>
  <si>
    <t xml:space="preserve"> Titres de participation</t>
  </si>
  <si>
    <t xml:space="preserve"> Autres immobilisations fnancières</t>
  </si>
  <si>
    <t xml:space="preserve"> - 40 -</t>
  </si>
  <si>
    <t>PAGE 21/28</t>
  </si>
  <si>
    <t>PAGE 22/28</t>
  </si>
  <si>
    <t xml:space="preserve"> - 41 -</t>
  </si>
  <si>
    <t xml:space="preserve"> - 42 -</t>
  </si>
  <si>
    <t xml:space="preserve">                        </t>
  </si>
  <si>
    <t>CREANCES</t>
  </si>
  <si>
    <t>Durée (en mois) :</t>
  </si>
  <si>
    <t>EATA ANNEXE</t>
  </si>
  <si>
    <t>PAGE 23/28</t>
  </si>
  <si>
    <t xml:space="preserve"> - 43 -</t>
  </si>
  <si>
    <t>PAGE 24/28</t>
  </si>
  <si>
    <t xml:space="preserve"> - 44 -</t>
  </si>
  <si>
    <t>PAGE 25/28</t>
  </si>
  <si>
    <t>(En milliers de francs CFA)</t>
  </si>
  <si>
    <t>EXERCICES CONCERNES (1)</t>
  </si>
  <si>
    <t>NATURE DES INDICATIONS</t>
  </si>
  <si>
    <t xml:space="preserve"> - 45 -</t>
  </si>
  <si>
    <t>PAGE 26/28</t>
  </si>
  <si>
    <t xml:space="preserve">   Personnel extérieur facturé à l'entreprise (9)__________________________________</t>
  </si>
  <si>
    <t xml:space="preserve">   Avantages sociaux versés au cours de l'exercice (8) Sécurité sociale, œuvres sociale_________</t>
  </si>
  <si>
    <t xml:space="preserve">   Masse salariale distribuée au cours de l'exercice (7)___________________________</t>
  </si>
  <si>
    <t xml:space="preserve">   Effectif moyen de personnel extérieur_______________________________________</t>
  </si>
  <si>
    <t xml:space="preserve">   Effectif moyen des travailleurs au cours de l'exercice (6) ________________________</t>
  </si>
  <si>
    <t xml:space="preserve">   Dividende attribué à chaque action_______________________________________</t>
  </si>
  <si>
    <t xml:space="preserve">   Résultat distribué (5) _________________________________________________</t>
  </si>
  <si>
    <t xml:space="preserve">   Résultat net (4) ______________________________________________________</t>
  </si>
  <si>
    <t>Banques, découverts</t>
  </si>
  <si>
    <t>--</t>
  </si>
  <si>
    <t>documentation technique</t>
  </si>
  <si>
    <t xml:space="preserve">   Impôt sur le resultat __________________________________________________</t>
  </si>
  <si>
    <t xml:space="preserve">   Participation des travailleurs aux bénéfices________________________________</t>
  </si>
  <si>
    <t>Chasse</t>
  </si>
  <si>
    <t>Sylviculture</t>
  </si>
  <si>
    <t>Transformation du cacao</t>
  </si>
  <si>
    <t xml:space="preserve">   Chiffre d'affaires hors taxes_____________________________________________</t>
  </si>
  <si>
    <t xml:space="preserve">         par exercice de droits de souscription ________________________________</t>
  </si>
  <si>
    <t xml:space="preserve">   Actions à dividendes prioritaires (A.D.P) sans droit de vote___________________</t>
  </si>
  <si>
    <t xml:space="preserve">   Actions ordinaires____________________________________________________</t>
  </si>
  <si>
    <t xml:space="preserve">   Capital social _______________________________________________________</t>
  </si>
  <si>
    <t xml:space="preserve"> - 46 -</t>
  </si>
  <si>
    <t xml:space="preserve">Exercice du </t>
  </si>
  <si>
    <t>Au</t>
  </si>
  <si>
    <t xml:space="preserve">RUBRIQUE : </t>
  </si>
  <si>
    <t>REF</t>
  </si>
  <si>
    <t xml:space="preserve">N° COMPTE : </t>
  </si>
  <si>
    <t>INTUTULE :</t>
  </si>
  <si>
    <t xml:space="preserve">PAGE : </t>
  </si>
  <si>
    <t>NUMERO 2</t>
  </si>
  <si>
    <t>ETAT COMPLEMENTAIRE N° 3</t>
  </si>
  <si>
    <t>ETAT COMPLEMENTAIRE N°1 PAGE 1/3</t>
  </si>
  <si>
    <t>ETAT COMPLEMENTAIRE N°1 PAGE 3/3</t>
  </si>
  <si>
    <t>ETAT COMPLEMENTAIRE N° 1 PAGE 2/3</t>
  </si>
  <si>
    <t>PAGE 27/28</t>
  </si>
  <si>
    <t>1) Les montants négatifs sont à porter entre parenthèse ou précédé d'un signe (-).</t>
  </si>
  <si>
    <t>AUTRES ETATS</t>
  </si>
  <si>
    <t>PAGE 28/28</t>
  </si>
  <si>
    <t xml:space="preserve"> - 48 -</t>
  </si>
  <si>
    <t>ETAT SUPPLEMENTAIRE</t>
  </si>
  <si>
    <t>PAGE 1/2</t>
  </si>
  <si>
    <t xml:space="preserve"> - 49 -</t>
  </si>
  <si>
    <t>PAGE 2/2</t>
  </si>
  <si>
    <t>COMPLEMENT TABLEAU 13 : ACHATS DESTINES A LA PRODUCTION (DETAIL DES STOCKS)</t>
  </si>
  <si>
    <r>
      <t xml:space="preserve">(Valeurs en </t>
    </r>
    <r>
      <rPr>
        <b/>
        <sz val="11"/>
        <rFont val="Arial"/>
        <family val="2"/>
      </rPr>
      <t>francs CFA</t>
    </r>
    <r>
      <rPr>
        <sz val="11"/>
        <rFont val="Arial"/>
        <family val="2"/>
      </rPr>
      <t>)</t>
    </r>
  </si>
  <si>
    <t xml:space="preserve"> QUANTITE</t>
  </si>
  <si>
    <t>COMPTABILITE NATIONALE</t>
  </si>
  <si>
    <t xml:space="preserve"> - 51 -</t>
  </si>
  <si>
    <r>
      <t>Valeur en</t>
    </r>
    <r>
      <rPr>
        <b/>
        <sz val="10"/>
        <rFont val="Arial"/>
        <family val="2"/>
      </rPr>
      <t xml:space="preserve"> FCFA</t>
    </r>
  </si>
  <si>
    <r>
      <t xml:space="preserve">Valeur en </t>
    </r>
    <r>
      <rPr>
        <b/>
        <sz val="10"/>
        <rFont val="Arial"/>
        <family val="2"/>
      </rPr>
      <t>FCFA</t>
    </r>
  </si>
  <si>
    <r>
      <t xml:space="preserve">Valeurs en </t>
    </r>
    <r>
      <rPr>
        <b/>
        <sz val="10"/>
        <rFont val="Arial"/>
        <family val="2"/>
      </rPr>
      <t>FCFA</t>
    </r>
  </si>
  <si>
    <t>LA CLOTURE</t>
  </si>
  <si>
    <t xml:space="preserve"> - 50 -</t>
  </si>
  <si>
    <t>ETAT COMPLEMENTAIRES DIRECTION GENERALE DES IMPOTS</t>
  </si>
  <si>
    <t xml:space="preserve"> - 55 -</t>
  </si>
  <si>
    <t>ETAT COMPLEMENTAIRE N° 2</t>
  </si>
  <si>
    <t xml:space="preserve"> - 56 -</t>
  </si>
  <si>
    <t>COMPLEMENT INFORMATIONS</t>
  </si>
  <si>
    <t>ENTREPRISES INDIVIDUELLES</t>
  </si>
  <si>
    <t xml:space="preserve">          EXPLOITANTS INDIVIDUELS</t>
  </si>
  <si>
    <t>SYSTEME NORMAL</t>
  </si>
  <si>
    <t xml:space="preserve"> - 52 -</t>
  </si>
  <si>
    <t>ETAT COMPLEMENTAIRE DIRECTION GENERALE DES IMPOTS/COMPTABILITE NATIONALE</t>
  </si>
  <si>
    <t>652-653</t>
  </si>
  <si>
    <t>671-675</t>
  </si>
  <si>
    <t>TOTAL DES CHARGES ORDINAIRES</t>
  </si>
  <si>
    <t>Achats de marchandises dans l'UEMOA</t>
  </si>
  <si>
    <t>Rabais, remise et ristournes obtenus</t>
  </si>
  <si>
    <t>Achats de marchandises</t>
  </si>
  <si>
    <t>Variation de stocks de marchandises</t>
  </si>
  <si>
    <t>Variation de stocks</t>
  </si>
  <si>
    <t>Variation de stocks de matières premières</t>
  </si>
  <si>
    <t>Matières cosommables</t>
  </si>
  <si>
    <t>Carburants</t>
  </si>
  <si>
    <t>Produits d'entretien</t>
  </si>
  <si>
    <t>Fourniture d'atelier et d'usine</t>
  </si>
  <si>
    <t>Fournitures de magasin</t>
  </si>
  <si>
    <t>Fournitures de bureau</t>
  </si>
  <si>
    <t>Petit matériel et outillage</t>
  </si>
  <si>
    <t>Etude et prestation de services</t>
  </si>
  <si>
    <t>Travaux, matériels et équipements</t>
  </si>
  <si>
    <t>Emballages perdus</t>
  </si>
  <si>
    <t>Emballages récupérables non identifiables</t>
  </si>
  <si>
    <t>Emballages à usage mixte</t>
  </si>
  <si>
    <t>Eau</t>
  </si>
  <si>
    <t>Electricité</t>
  </si>
  <si>
    <t>Autres énergies</t>
  </si>
  <si>
    <t>Fournitures d'entretien non stockables</t>
  </si>
  <si>
    <t>Variation des stocks d'autres approvisionnements</t>
  </si>
  <si>
    <t>Voyages et déplacements</t>
  </si>
  <si>
    <t>Transports entre établissements et chantiers</t>
  </si>
  <si>
    <t>Transports sur achats</t>
  </si>
  <si>
    <t>Transports sur ventes</t>
  </si>
  <si>
    <t>Transports pour le compte de tiers</t>
  </si>
  <si>
    <t>Transports du personnel</t>
  </si>
  <si>
    <t>Transports de plis</t>
  </si>
  <si>
    <t>Transports administratifs</t>
  </si>
  <si>
    <t>transports</t>
  </si>
  <si>
    <t>Sous-traitance</t>
  </si>
  <si>
    <t>Malis sur emballages</t>
  </si>
  <si>
    <t>Location de terrains</t>
  </si>
  <si>
    <t>Location de bâtiments</t>
  </si>
  <si>
    <t>Location de matériels</t>
  </si>
  <si>
    <t>Locations d'emballages</t>
  </si>
  <si>
    <t>locations diverses</t>
  </si>
  <si>
    <t>Crédit-bail</t>
  </si>
  <si>
    <t>Entretien des biens immobiliers</t>
  </si>
  <si>
    <t>Entretien des biens mobiliers</t>
  </si>
  <si>
    <t>maintenance</t>
  </si>
  <si>
    <t>Autre entretiens</t>
  </si>
  <si>
    <t>Assurances</t>
  </si>
  <si>
    <t>Etudes et recherches</t>
  </si>
  <si>
    <t>documentation générale</t>
  </si>
  <si>
    <t>publicité</t>
  </si>
  <si>
    <t>frais de télécommunications</t>
  </si>
  <si>
    <t>frais bancaires</t>
  </si>
  <si>
    <t>Commissions sur achats</t>
  </si>
  <si>
    <t>Commission sur ventes</t>
  </si>
  <si>
    <t>Rémunération des transitaires</t>
  </si>
  <si>
    <t>Honoraires</t>
  </si>
  <si>
    <t>Frais d'actes et de contentieux</t>
  </si>
  <si>
    <t>Divers frais</t>
  </si>
  <si>
    <t>Frais de siège</t>
  </si>
  <si>
    <t>Frais de formation du personnel</t>
  </si>
  <si>
    <t>Redevances</t>
  </si>
  <si>
    <t>personnel extérieur</t>
  </si>
  <si>
    <t>Frais de recrutement du personnel</t>
  </si>
  <si>
    <t>Frais de déménagement</t>
  </si>
  <si>
    <t>Missions</t>
  </si>
  <si>
    <t>Réceptions</t>
  </si>
  <si>
    <t>Impôts sur salaires personnel national</t>
  </si>
  <si>
    <t>Impôts sur salaires personnel non national</t>
  </si>
  <si>
    <t>Autre impôts directs</t>
  </si>
  <si>
    <t>Impôts indirects</t>
  </si>
  <si>
    <t>Timbres, vignettes</t>
  </si>
  <si>
    <t>Amendes et pénalités</t>
  </si>
  <si>
    <t>Pertes diverses</t>
  </si>
  <si>
    <t>Quote-part de resultat sur opérations faites en commun</t>
  </si>
  <si>
    <t>valeur comptable des cessions d'immobilisations</t>
  </si>
  <si>
    <t>Jetons de présence</t>
  </si>
  <si>
    <t>Dons</t>
  </si>
  <si>
    <t>Mécénat</t>
  </si>
  <si>
    <t>Charges provisionnées</t>
  </si>
  <si>
    <t>Salaires et avantages du personnel national</t>
  </si>
  <si>
    <t>Salaires et avantages du personnel non national</t>
  </si>
  <si>
    <t>Indemnités du personnel</t>
  </si>
  <si>
    <t>Charges sociales du personnel national</t>
  </si>
  <si>
    <t>Charges sociales du personnel non national</t>
  </si>
  <si>
    <t>Rémunérations et charges de l'exploitant individuel</t>
  </si>
  <si>
    <t>Personnel extérieur</t>
  </si>
  <si>
    <t>Frais divers du personnel</t>
  </si>
  <si>
    <t>Charges de personnel</t>
  </si>
  <si>
    <t>frais financiers</t>
  </si>
  <si>
    <t>pertes sur cessions de titre de placement</t>
  </si>
  <si>
    <t>Pertes sur risques financiers</t>
  </si>
  <si>
    <t>Charges provisionnées financières</t>
  </si>
  <si>
    <t>perte de change</t>
  </si>
  <si>
    <t>Dotation aux amortissements</t>
  </si>
  <si>
    <t>Dotation aux provisions</t>
  </si>
  <si>
    <t>Dotations aux amortissements et aux provisions</t>
  </si>
  <si>
    <t>Dotations aux provisions financières</t>
  </si>
  <si>
    <t>Dotations aux amortissements à caractère financier</t>
  </si>
  <si>
    <t>Dotation aux amortissements et aux provisions</t>
  </si>
  <si>
    <t>DETAIL DES CHARGES EN FCFA</t>
  </si>
  <si>
    <t>Dettes du passif circulant :</t>
  </si>
  <si>
    <t>GAGE / AUTRES</t>
  </si>
  <si>
    <t>I-B4 ENGAGEMENTS FINANCIERS :</t>
  </si>
  <si>
    <t>I - B6 COMMENTAIRES SUR LES EVENTUELLES DEROGATIONS, EN MATIERE DE FRAIS DE</t>
  </si>
  <si>
    <t xml:space="preserve">           I-B5 ELEMENTS CONSTITUTIFS DU FONDS COMMERCIAL :</t>
  </si>
  <si>
    <t>Modalités de comptabilisation de la dépréciation du fonds commercial :</t>
  </si>
  <si>
    <t>RECHERCHE ET DE DELOPPEMENT AUX REGLES :</t>
  </si>
  <si>
    <t>D'amortissement sur une durée comprise entre deux et cinq ans :</t>
  </si>
  <si>
    <t>De non distribution de dividende avant achèvement de l'amortissement :</t>
  </si>
  <si>
    <t xml:space="preserve">                                                                                               I-B7 CONTRATS AVEC CLAUSE DE RESERVATION DE PROPRIETE :</t>
  </si>
  <si>
    <t xml:space="preserve">      I - B7 A Biens figurant à l'actif:objet de la clause de réserve de propriété:</t>
  </si>
  <si>
    <t>I-B12- Eléments d'informations nécessaires à la Statistique Nationale</t>
  </si>
  <si>
    <t>Produits financiers : gains sur titres de placement cédés :</t>
  </si>
  <si>
    <t>Cotisations sociales effectives</t>
  </si>
  <si>
    <t>Pertes sur titres de placement cédés</t>
  </si>
  <si>
    <t xml:space="preserve"> B - POUR LES SOCIETES :</t>
  </si>
  <si>
    <t>TABLEAU   4   : PROVISIONS INSCRITES AU BILAN,</t>
  </si>
  <si>
    <t xml:space="preserve">                                                     TABLEAU 1: ACTIF IMMOBILISE</t>
  </si>
  <si>
    <t xml:space="preserve">  CUMUL DES </t>
  </si>
  <si>
    <t xml:space="preserve">  AMORTISSEMENTS</t>
  </si>
  <si>
    <t xml:space="preserve">  A LA CLOTURE</t>
  </si>
  <si>
    <t xml:space="preserve">  DE L'EXERCICE</t>
  </si>
  <si>
    <t xml:space="preserve"> aux éléments sortis de l'actif</t>
  </si>
  <si>
    <t xml:space="preserve"> Amortissements relatifs </t>
  </si>
  <si>
    <t xml:space="preserve"> DIMINUTIONS :</t>
  </si>
  <si>
    <t xml:space="preserve">      HORS</t>
  </si>
  <si>
    <t xml:space="preserve">   ACTIVITES</t>
  </si>
  <si>
    <t xml:space="preserve"> ORDINAIRES</t>
  </si>
  <si>
    <t xml:space="preserve">    (1)</t>
  </si>
  <si>
    <r>
      <t xml:space="preserve">                                                     AUGMENTATIONS</t>
    </r>
    <r>
      <rPr>
        <b/>
        <sz val="10"/>
        <rFont val="Arial"/>
        <family val="2"/>
      </rPr>
      <t xml:space="preserve"> B</t>
    </r>
  </si>
  <si>
    <t>Créations</t>
  </si>
  <si>
    <t>Suite à une</t>
  </si>
  <si>
    <t xml:space="preserve">  A UN AN AU PLUS </t>
  </si>
  <si>
    <t>Fournisseurs</t>
  </si>
  <si>
    <t>1. Provisions réglementées</t>
  </si>
  <si>
    <t>4. Dépréciations des stocks</t>
  </si>
  <si>
    <t>TABLEAU 5 : BIENS PRIS EN CREDIT-BAIL ET CONTRATS ASSIMILES</t>
  </si>
  <si>
    <t>DU</t>
  </si>
  <si>
    <t>(I ; M ; A ;).</t>
  </si>
  <si>
    <t xml:space="preserve">MONTANT  </t>
  </si>
  <si>
    <t>TURE DE</t>
  </si>
  <si>
    <t>réévaluation</t>
  </si>
  <si>
    <t>scissions</t>
  </si>
  <si>
    <t xml:space="preserve">Virements de </t>
  </si>
  <si>
    <t xml:space="preserve">D = A + B - C </t>
  </si>
  <si>
    <t xml:space="preserve">MONTANT </t>
  </si>
  <si>
    <t xml:space="preserve">BRUT A LA </t>
  </si>
  <si>
    <t xml:space="preserve">L'OUVER- </t>
  </si>
  <si>
    <t xml:space="preserve">          SITUATIONS ET MOUVEMENTS</t>
  </si>
  <si>
    <t>CONTRAT</t>
  </si>
  <si>
    <r>
      <t xml:space="preserve">            DIMUNITION  </t>
    </r>
    <r>
      <rPr>
        <b/>
        <sz val="10"/>
        <rFont val="Arial"/>
        <family val="2"/>
      </rPr>
      <t>C</t>
    </r>
  </si>
  <si>
    <t xml:space="preserve">   TOTAL GENERAL</t>
  </si>
  <si>
    <t>TABLEAU 6 : ECHEANCES DES CREANCES A LA CLOTURE DE L'EXERCICE</t>
  </si>
  <si>
    <t>ANALYSE PAR ECHEANCES</t>
  </si>
  <si>
    <t xml:space="preserve">DONT  </t>
  </si>
  <si>
    <t>ECHUES</t>
  </si>
  <si>
    <t>A PLUS D'UN</t>
  </si>
  <si>
    <t xml:space="preserve">AN ET A DEUX </t>
  </si>
  <si>
    <t>ANS AU PLUS</t>
  </si>
  <si>
    <t>A PLUS DE</t>
  </si>
  <si>
    <t>DEUX ANS</t>
  </si>
  <si>
    <t>MONTANTS</t>
  </si>
  <si>
    <t>EN DEVISES</t>
  </si>
  <si>
    <t>ENVERS LES</t>
  </si>
  <si>
    <t>ENTREPRISES</t>
  </si>
  <si>
    <t>LIEES</t>
  </si>
  <si>
    <t>SENTES</t>
  </si>
  <si>
    <t>PAR EFFETS</t>
  </si>
  <si>
    <t>REPRE-</t>
  </si>
  <si>
    <t xml:space="preserve">Valeur nominale des actions ou parts : </t>
  </si>
  <si>
    <t>Nom et prénoms</t>
  </si>
  <si>
    <t>Nationnalité</t>
  </si>
  <si>
    <t>Actions</t>
  </si>
  <si>
    <t>O ou</t>
  </si>
  <si>
    <t>(1)</t>
  </si>
  <si>
    <t>Cessions ou</t>
  </si>
  <si>
    <t>remboursements</t>
  </si>
  <si>
    <t>en cours d'exercice</t>
  </si>
  <si>
    <t xml:space="preserve">TOTAL       </t>
  </si>
  <si>
    <t>(1) O : ordinaires, ADP : sans droit de vote.</t>
  </si>
  <si>
    <t>I - D2 Liste des filiales et participations :</t>
  </si>
  <si>
    <t>Dénomination sociale</t>
  </si>
  <si>
    <t>Localisation (ville/pays)</t>
  </si>
  <si>
    <t>%                        Détenu</t>
  </si>
  <si>
    <t>Montant des capitaux propres</t>
  </si>
  <si>
    <t>Résultat               dernier exercice</t>
  </si>
  <si>
    <t>I -D3 Avances et crédits accordés aux associés et dirigeants sociaux :</t>
  </si>
  <si>
    <t>Détail des réserves</t>
  </si>
  <si>
    <t>et des réserves libres</t>
  </si>
  <si>
    <t>des organes de direction, d'administration et de surveillance :</t>
  </si>
  <si>
    <t>II - B4 Montant global des rémunérations des membres</t>
  </si>
  <si>
    <t>L'état supplémentaire du système normal comprend les deux états suivants :</t>
  </si>
  <si>
    <t>C = A - B</t>
  </si>
  <si>
    <t>E = D - C</t>
  </si>
  <si>
    <t>605 1</t>
  </si>
  <si>
    <t>605 2</t>
  </si>
  <si>
    <t>605 3</t>
  </si>
  <si>
    <t>605 4</t>
  </si>
  <si>
    <t>605 5</t>
  </si>
  <si>
    <t>605 6</t>
  </si>
  <si>
    <t>624 1</t>
  </si>
  <si>
    <t>624 2</t>
  </si>
  <si>
    <t>République de Côte d'Ivoire</t>
  </si>
  <si>
    <t xml:space="preserve">    Union - Discipline - Travail</t>
  </si>
  <si>
    <t>DOCUMENTS COMPTABLES ET FINANCIERS</t>
  </si>
  <si>
    <t>EXERCICE</t>
  </si>
  <si>
    <t>RAISON SOCIALE</t>
  </si>
  <si>
    <r>
      <t>COMPTE CONTRIBUABLE N</t>
    </r>
    <r>
      <rPr>
        <sz val="10"/>
        <rFont val="Arial"/>
        <family val="2"/>
      </rPr>
      <t>º</t>
    </r>
  </si>
  <si>
    <t>ADRESSE</t>
  </si>
  <si>
    <t>COMMUNE</t>
  </si>
  <si>
    <t>TEL.</t>
  </si>
  <si>
    <t>Centre des Impôts de rattachement</t>
  </si>
  <si>
    <t>SYSTEME COMPTABLE NORMAL</t>
  </si>
  <si>
    <t>Activités vétérinaires</t>
  </si>
  <si>
    <t>(3) Les éléments de cette rubrique sont ceux figurant au compte de resultat.</t>
  </si>
  <si>
    <t>(4) Le resultat, lorsqu'il est négatif, doit être mis entre parenthèses.</t>
  </si>
  <si>
    <t>(5) L'exercice N correspond au dididende roposé du dernier exercice.</t>
  </si>
  <si>
    <t>(6) Personnel propre.</t>
  </si>
  <si>
    <t>(7) Total des comptes 661, 662, 663.</t>
  </si>
  <si>
    <t>(8) Total des comptes 664, 668.</t>
  </si>
  <si>
    <t>(9) Compte 667.</t>
  </si>
  <si>
    <t>DE LA REGION</t>
  </si>
  <si>
    <t>HORS REGION</t>
  </si>
  <si>
    <t>REGION</t>
  </si>
  <si>
    <t>664 2</t>
  </si>
  <si>
    <t>664 1</t>
  </si>
  <si>
    <t>ETAT COMPLEMENTAIRE</t>
  </si>
  <si>
    <t>Rémunération et avantages en nature              et part de l'IMF                  leur revenant</t>
  </si>
  <si>
    <t>ETAT COMPLEMENTAIRE N°4</t>
  </si>
  <si>
    <t xml:space="preserve"> - 58 -</t>
  </si>
  <si>
    <t>Direction Générale des Impôts</t>
  </si>
  <si>
    <t>ETAT COMPLEMENTAIRE : ELEMENTS STATISTIQUES UEMOA</t>
  </si>
  <si>
    <t>I - B12 - 1 DETAIL DE PRODUITS :</t>
  </si>
  <si>
    <t>Redevances pour location de terrains agricoles :</t>
  </si>
  <si>
    <t>I - C1 - BIENS ACQUIS D'OCCASION :</t>
  </si>
  <si>
    <t>COMPLEMENT TABLEAU 11</t>
  </si>
  <si>
    <t>AUTRE ETATS DE L'UEMOA</t>
  </si>
  <si>
    <t>PERSONNEL PROPRE</t>
  </si>
  <si>
    <t>1. CADRE SUPERIEURS</t>
  </si>
  <si>
    <t>2. TECHNICIENS SUPERIEURS ET CADRES MOYENS</t>
  </si>
  <si>
    <t>3. TECHNICIENS, AGENTS DE MAITRISE ET OUVRIERS QUALIFIES</t>
  </si>
  <si>
    <t>4. EMPLOYES, MANŒUVRES, OUVRIERS ET APPRENTIS</t>
  </si>
  <si>
    <t>COMPLEMENT DETAIL DES CHARGES EN F CFA</t>
  </si>
  <si>
    <t>l'UEMOA</t>
  </si>
  <si>
    <t>Achats de marchandises au groupe dans</t>
  </si>
  <si>
    <t>Achats de matières premières</t>
  </si>
  <si>
    <t>Achats de matières premières dans</t>
  </si>
  <si>
    <t>Achats de matières premières au groupe</t>
  </si>
  <si>
    <t>dans l'UEMOA</t>
  </si>
  <si>
    <t>COMPLEMENT ETAT ANNEXE</t>
  </si>
  <si>
    <r>
      <t>COMPLEMENT ETAT ANNEXE ET TABLEAU 11 (Valeur en</t>
    </r>
    <r>
      <rPr>
        <b/>
        <sz val="9"/>
        <rFont val="Arial"/>
        <family val="2"/>
      </rPr>
      <t xml:space="preserve"> francs CFA)</t>
    </r>
  </si>
  <si>
    <r>
      <t xml:space="preserve">COMPLEMENT TABLEAU 12 (Valeurs en </t>
    </r>
    <r>
      <rPr>
        <b/>
        <sz val="9"/>
        <rFont val="Arial"/>
        <family val="2"/>
      </rPr>
      <t>milliers de francs CFA</t>
    </r>
    <r>
      <rPr>
        <sz val="9"/>
        <rFont val="Arial"/>
        <family val="2"/>
      </rPr>
      <t>)</t>
    </r>
  </si>
  <si>
    <t>PRODUCTION VENDUE AUTRES ETATS DE LA REGION HORS DE L'UEMOA</t>
  </si>
  <si>
    <t>UNITE DE QUANTITE CHOISIE</t>
  </si>
  <si>
    <t>DESIGNATION DU PRODUIT</t>
  </si>
  <si>
    <t>Montant autres Etats de la Région hors de l'UEMOA</t>
  </si>
  <si>
    <t>PRODUCTION VENDUE DANS LES AUTRES                   ETATS DE L'UEMOA</t>
  </si>
  <si>
    <t>Montant           autres Etats              de l'UEMOA</t>
  </si>
  <si>
    <t xml:space="preserve">Prêts (1) </t>
  </si>
  <si>
    <t>personnel</t>
  </si>
  <si>
    <t>TABLEAU 8 : CONSOMMATIONS INTERMEDIAIRE DE L'EXERCICE</t>
  </si>
  <si>
    <t>Nos DE COMPTE</t>
  </si>
  <si>
    <t>EAU</t>
  </si>
  <si>
    <t>ELECTRICITE</t>
  </si>
  <si>
    <t>AUTRES ENERGIES</t>
  </si>
  <si>
    <t>FOURNITURES DE BUREAU NON STOCKABLES</t>
  </si>
  <si>
    <t>PETIT MATERIEL ET OUTILLAGE</t>
  </si>
  <si>
    <t xml:space="preserve">TRANSPORTS DU PERSONNEL </t>
  </si>
  <si>
    <t>ENTRETIEN, REPARATIONS DES BIENS IMMOBILIERS</t>
  </si>
  <si>
    <t>ENTRETIEN, REPARATION DES BIENS MOBILIERS</t>
  </si>
  <si>
    <t xml:space="preserve">PUBLICITE, PUBLICATIONS, RELATIONS PUBLIQUES </t>
  </si>
  <si>
    <t>FRAIS DE TELECOMMUNICATIONS</t>
  </si>
  <si>
    <t>STRUCTURE DU CAPITAL A LA CLOTURE DE L'EXERCICE (2)</t>
  </si>
  <si>
    <t>OPERATIONS ET RESULTATS DE L'EXERCICE (3)</t>
  </si>
  <si>
    <t>TABLEAU 11 : EFFECTIFS, MASSE SALARIALE ET PERSONNEL EXTERIEUR</t>
  </si>
  <si>
    <t>QUALIFICATIONS</t>
  </si>
  <si>
    <t>1. CADRES SUPERIEURS</t>
  </si>
  <si>
    <t>2. TECHNICIENS</t>
  </si>
  <si>
    <t>SUPERIEURS ET</t>
  </si>
  <si>
    <t>CADRES MOYENS</t>
  </si>
  <si>
    <t>OUVRIERS QUALIFIES</t>
  </si>
  <si>
    <t>DE MAITRISE</t>
  </si>
  <si>
    <t>OUVRIERS ET APPRENTIS</t>
  </si>
  <si>
    <t>PERMANENTS</t>
  </si>
  <si>
    <t xml:space="preserve">TECHNICIENS, </t>
  </si>
  <si>
    <t xml:space="preserve">DE MATRISE ET </t>
  </si>
  <si>
    <t>OUVRIERS ET APPENTIS</t>
  </si>
  <si>
    <t>TOTAL (1)+ (2)</t>
  </si>
  <si>
    <t>EFFECTIFS</t>
  </si>
  <si>
    <t>NATIONAUX</t>
  </si>
  <si>
    <t>M</t>
  </si>
  <si>
    <t>F</t>
  </si>
  <si>
    <t xml:space="preserve">                         SALARIALE</t>
  </si>
  <si>
    <t xml:space="preserve">          EFFECTIF ET MASSE</t>
  </si>
  <si>
    <t xml:space="preserve"> AUTRES ETATS</t>
  </si>
  <si>
    <t>MASSE SALARIALE</t>
  </si>
  <si>
    <t>EMPLOYERS, MANOEUVRES</t>
  </si>
  <si>
    <t>DU PRODUIT</t>
  </si>
  <si>
    <t xml:space="preserve">PRODUCTION </t>
  </si>
  <si>
    <t xml:space="preserve">VENDUE DANS </t>
  </si>
  <si>
    <t>LE PAYS</t>
  </si>
  <si>
    <t>VENDUE</t>
  </si>
  <si>
    <t>DANS LES</t>
  </si>
  <si>
    <t>PRODUCTION</t>
  </si>
  <si>
    <t>VENDUE HORS</t>
  </si>
  <si>
    <t>IMMOBILISEE</t>
  </si>
  <si>
    <t>STOCK</t>
  </si>
  <si>
    <t>OUVERTURE</t>
  </si>
  <si>
    <t>REPARTITION DU RESULTAT FISCAL</t>
  </si>
  <si>
    <t>DES SOCIETES DE PERSONNES</t>
  </si>
  <si>
    <t>(Valeurs en milliers de francs CFA)</t>
  </si>
  <si>
    <t>ACHATS EFFECTUES AU COURS DE L'EXERCICE</t>
  </si>
  <si>
    <t>RESULTAT PAR ACTION</t>
  </si>
  <si>
    <t>PERSONNEL ET POLITIQUE SALARIALE</t>
  </si>
  <si>
    <t>ORIGINES</t>
  </si>
  <si>
    <t>MONTANT (1)</t>
  </si>
  <si>
    <t>(2) Indication en cas de libération partielle du capital du montant du capital non appelé</t>
  </si>
  <si>
    <t>% activité</t>
  </si>
  <si>
    <t xml:space="preserve">Total (II) - Total (I)               </t>
  </si>
  <si>
    <t>(1) Y compris l'exercice dont les états financiers sont soumis à l'approbation  de lAssemblée.</t>
  </si>
  <si>
    <t xml:space="preserve">         par conversion d'obligations</t>
  </si>
  <si>
    <t xml:space="preserve">                              (Comptes spécifiques de)</t>
  </si>
  <si>
    <t xml:space="preserve">TRANSPORTS POUR LE COMPTE DE TIERS </t>
  </si>
  <si>
    <t xml:space="preserve"> Réserve légale</t>
  </si>
  <si>
    <t xml:space="preserve">Adresse : </t>
  </si>
  <si>
    <t>Sigle usuel :</t>
  </si>
  <si>
    <t>TAFIRE SYSTEME NORMAL</t>
  </si>
  <si>
    <t xml:space="preserve"> - 16 -</t>
  </si>
  <si>
    <t xml:space="preserve"> - 17 -</t>
  </si>
  <si>
    <t xml:space="preserve">  ( DV ) Ecarts de conversion - passif (1)</t>
  </si>
  <si>
    <t xml:space="preserve">  ( BU ) Ecart de conversion - Actif (1)</t>
  </si>
  <si>
    <t>(1) En cours d'adoption.</t>
  </si>
  <si>
    <t xml:space="preserve"> - 18 -</t>
  </si>
  <si>
    <t xml:space="preserve"> - 19 -</t>
  </si>
  <si>
    <t>ETAT ANNEXE DU SYSTEME NORMAL</t>
  </si>
  <si>
    <t>feuille séparée à joindre à la fin de la liasse.</t>
  </si>
  <si>
    <r>
      <t>N. B.</t>
    </r>
    <r>
      <rPr>
        <b/>
        <sz val="9"/>
        <rFont val="Arial"/>
        <family val="2"/>
      </rPr>
      <t xml:space="preserve"> : En cas d'insuffisance des espaces réservés ci dessous, prière de donner les explications sur une</t>
    </r>
  </si>
  <si>
    <t>Dividendes (2)</t>
  </si>
  <si>
    <t>Autres affectations</t>
  </si>
  <si>
    <t>Autres réserves (disponibles)</t>
  </si>
  <si>
    <t>Report à nouveau</t>
  </si>
  <si>
    <t>TOTAL (A)</t>
  </si>
  <si>
    <t>Report à nouveau antérieur (perte)</t>
  </si>
  <si>
    <t>Report à nouveau Bénéficiaire</t>
  </si>
  <si>
    <t>Résultat net de l'exercice</t>
  </si>
  <si>
    <t>REMUNERATIONS D'INTERMEDIAIRES ET DE CONSEILS</t>
  </si>
  <si>
    <t>Contrôle: Total A = Total B</t>
  </si>
  <si>
    <t>TOTAL (B)</t>
  </si>
  <si>
    <t>2) S'il existe plusieurs catégories d'ayant droit aux dividendes, indiquer le montant pour chacune d'elle.</t>
  </si>
  <si>
    <t>3) Indiquer les postes de réserves sur lesquelles les prélèvements sont effectués.</t>
  </si>
  <si>
    <t>Réserves statuaires ou contractuelles (disponibles)</t>
  </si>
  <si>
    <t>Prélèvement sur réserves (3)</t>
  </si>
  <si>
    <t>Associés et groupe</t>
  </si>
  <si>
    <t>Débiteurs divers</t>
  </si>
  <si>
    <t>Créances H.A.O.</t>
  </si>
  <si>
    <t>TABLEAU 7 : ECCHEANCES DES DETTES A LA CLOTURE DE L'EXERCICEE</t>
  </si>
  <si>
    <t>Autres dettes financières (1) (2)</t>
  </si>
  <si>
    <t>Dette de crédit-bail immobilier</t>
  </si>
  <si>
    <t>Dettes de crédit-bail mobilier</t>
  </si>
  <si>
    <t>Dettes H.A.O</t>
  </si>
  <si>
    <t>Produits constatées d'avance</t>
  </si>
  <si>
    <t>TOTAL (III)</t>
  </si>
  <si>
    <t xml:space="preserve">                          DETTES</t>
  </si>
  <si>
    <t>Impôts foncier et taxes annexes</t>
  </si>
  <si>
    <t>Patente, licences et taxes annexes</t>
  </si>
  <si>
    <t xml:space="preserve">                            A UN AN AU PLUS </t>
  </si>
  <si>
    <t>Autres emprunts obligataires (1)</t>
  </si>
  <si>
    <t>TOTAL ( II )</t>
  </si>
  <si>
    <t>TOTAL ( I )+( II )+( III )</t>
  </si>
  <si>
    <t>Exercice</t>
  </si>
  <si>
    <t>Exercice N</t>
  </si>
  <si>
    <t>Ex. N-1</t>
  </si>
  <si>
    <t>Réf</t>
  </si>
  <si>
    <t xml:space="preserve">Brut </t>
  </si>
  <si>
    <t>amort/Prov</t>
  </si>
  <si>
    <t>Net</t>
  </si>
  <si>
    <t>ACTIF IMMOBILISE (1)</t>
  </si>
  <si>
    <t>AA</t>
  </si>
  <si>
    <t>Charges Immobilisées</t>
  </si>
  <si>
    <t>AC</t>
  </si>
  <si>
    <t>Primes de  remboursement</t>
  </si>
  <si>
    <t>des obligations</t>
  </si>
  <si>
    <t>AD</t>
  </si>
  <si>
    <t>Immobilisations Incorporelles</t>
  </si>
  <si>
    <t>AE</t>
  </si>
  <si>
    <t>Frais de recherche et de développement</t>
  </si>
  <si>
    <t>AF</t>
  </si>
  <si>
    <t>Brevets, licences, logiciels</t>
  </si>
  <si>
    <t>AG</t>
  </si>
  <si>
    <t>Fonds commercial</t>
  </si>
  <si>
    <t>AH</t>
  </si>
  <si>
    <t>Autres immobilisations incorporelles</t>
  </si>
  <si>
    <t>AI</t>
  </si>
  <si>
    <t>Immobilisations corporelles</t>
  </si>
  <si>
    <t>AJ</t>
  </si>
  <si>
    <t>Terrains</t>
  </si>
  <si>
    <t>AK</t>
  </si>
  <si>
    <t>Bâtiments</t>
  </si>
  <si>
    <t>AL</t>
  </si>
  <si>
    <t>Installations et agencements</t>
  </si>
  <si>
    <t>AM</t>
  </si>
  <si>
    <t>Matériel</t>
  </si>
  <si>
    <t>AN</t>
  </si>
  <si>
    <t>4 - CODES ACTIVITES ECONOMIQUES</t>
  </si>
  <si>
    <t>Matériel de transport</t>
  </si>
  <si>
    <t>AP</t>
  </si>
  <si>
    <t>Avances et acomptes versés sur</t>
  </si>
  <si>
    <t>immobilisations</t>
  </si>
  <si>
    <t>AQ</t>
  </si>
  <si>
    <t>Immobilisations financières</t>
  </si>
  <si>
    <t>AR</t>
  </si>
  <si>
    <t>Titres de participation</t>
  </si>
  <si>
    <t>AS</t>
  </si>
  <si>
    <t>Autres immobilisations financières</t>
  </si>
  <si>
    <t>AW</t>
  </si>
  <si>
    <t xml:space="preserve"> (1) dont H.A.O. :</t>
  </si>
  <si>
    <t>AZ</t>
  </si>
  <si>
    <t>TOTAL ACTIF IMMOBILISE (1)</t>
  </si>
  <si>
    <t>PASSIF</t>
  </si>
  <si>
    <t xml:space="preserve">    Exercice</t>
  </si>
  <si>
    <t>(avant répartition )</t>
  </si>
  <si>
    <t xml:space="preserve">        N</t>
  </si>
  <si>
    <t xml:space="preserve">          N-1</t>
  </si>
  <si>
    <t>CAPITAUX PROPRES ET RESSOURCES</t>
  </si>
  <si>
    <t>ASSIMILEES</t>
  </si>
  <si>
    <t>CA</t>
  </si>
  <si>
    <t>Capital</t>
  </si>
  <si>
    <t>CB</t>
  </si>
  <si>
    <t>Actionnaire capital non appelé</t>
  </si>
  <si>
    <t>CC</t>
  </si>
  <si>
    <t>Primes et Réserves</t>
  </si>
  <si>
    <t>CD</t>
  </si>
  <si>
    <t>Primes d'apport, d'émission, de fusion</t>
  </si>
  <si>
    <t>CE</t>
  </si>
  <si>
    <t>Ecarts de réévaluation</t>
  </si>
  <si>
    <t>CF</t>
  </si>
  <si>
    <t>Réserves indisponibles</t>
  </si>
  <si>
    <t>CG</t>
  </si>
  <si>
    <t>Réserves libres</t>
  </si>
  <si>
    <t>CH</t>
  </si>
  <si>
    <t>CI</t>
  </si>
  <si>
    <t>CK</t>
  </si>
  <si>
    <t>Autres capitaux propres</t>
  </si>
  <si>
    <t>CL</t>
  </si>
  <si>
    <t>Subvention d'investissement</t>
  </si>
  <si>
    <t>CM</t>
  </si>
  <si>
    <t>Provisions réglementaires et fonds assimilés</t>
  </si>
  <si>
    <t>CP</t>
  </si>
  <si>
    <t>TOTAL CAPITAUX PROPRES (1)</t>
  </si>
  <si>
    <t>DETTES FINANCIERES ET RESSOURCES</t>
  </si>
  <si>
    <t>ASSIMILEES (1)</t>
  </si>
  <si>
    <t xml:space="preserve"> </t>
  </si>
  <si>
    <t>DA</t>
  </si>
  <si>
    <t>Emprunts</t>
  </si>
  <si>
    <t>DB</t>
  </si>
  <si>
    <t>Dettes de crédit-bail et contrats assimilés</t>
  </si>
  <si>
    <t>DC</t>
  </si>
  <si>
    <t>Dettes financières diverses</t>
  </si>
  <si>
    <t>DD</t>
  </si>
  <si>
    <t>Provisions financières pour risques et charges</t>
  </si>
  <si>
    <t>...........................................................................................</t>
  </si>
  <si>
    <r>
      <t xml:space="preserve">Variation du BF global(BFG)                 : </t>
    </r>
    <r>
      <rPr>
        <sz val="10"/>
        <rFont val="Arial"/>
        <family val="2"/>
      </rPr>
      <t>BFG(N) - BFG(N - 1)</t>
    </r>
  </si>
  <si>
    <r>
      <t xml:space="preserve">Variation de la trésorerie (T)                 : </t>
    </r>
    <r>
      <rPr>
        <sz val="10"/>
        <rFont val="Arial"/>
        <family val="2"/>
      </rPr>
      <t>T(N) - T(N - 1)</t>
    </r>
  </si>
  <si>
    <t>à la clôture de l'exercice    + ou</t>
  </si>
  <si>
    <t>SYSCOA SYSTEME NORMAL</t>
  </si>
  <si>
    <t>DE</t>
  </si>
  <si>
    <t xml:space="preserve"> (1) dont H.A.O. : </t>
  </si>
  <si>
    <t>DF</t>
  </si>
  <si>
    <t>TOTAL DETTES FINANCIERES (II)</t>
  </si>
  <si>
    <t>DG</t>
  </si>
  <si>
    <t>TOTAL RESSOURCES STABLES (I+II)</t>
  </si>
  <si>
    <t>Report total Actif immobilisé</t>
  </si>
  <si>
    <t>ACTIF CIRCULANT</t>
  </si>
  <si>
    <t>BA</t>
  </si>
  <si>
    <t>Actif circulant H.A.O</t>
  </si>
  <si>
    <t>BB</t>
  </si>
  <si>
    <t>Stocks</t>
  </si>
  <si>
    <t>BC</t>
  </si>
  <si>
    <t>Marchandises</t>
  </si>
  <si>
    <t>BD</t>
  </si>
  <si>
    <t>Matières premières et autres</t>
  </si>
  <si>
    <t>approvisionnement</t>
  </si>
  <si>
    <t>BE</t>
  </si>
  <si>
    <t>En-cours</t>
  </si>
  <si>
    <t>BF</t>
  </si>
  <si>
    <t>Produits fabriqués</t>
  </si>
  <si>
    <t>BG</t>
  </si>
  <si>
    <t>Créances et emplois assimilés</t>
  </si>
  <si>
    <t>BH</t>
  </si>
  <si>
    <t>Fournisseurs, avances versées</t>
  </si>
  <si>
    <t>BI</t>
  </si>
  <si>
    <t>Clients</t>
  </si>
  <si>
    <t>BJ</t>
  </si>
  <si>
    <t>Autres créances</t>
  </si>
  <si>
    <t>BK</t>
  </si>
  <si>
    <t>TOTAL ACTIF CIRCULANT (II)</t>
  </si>
  <si>
    <t>TRESORERIE-ACTIF</t>
  </si>
  <si>
    <t>BQ</t>
  </si>
  <si>
    <t>Titres de placement</t>
  </si>
  <si>
    <t>BR</t>
  </si>
  <si>
    <t>Valeurs à encaisser</t>
  </si>
  <si>
    <t>BS</t>
  </si>
  <si>
    <t>Banques, chèques postaux, caisse</t>
  </si>
  <si>
    <t>BT</t>
  </si>
  <si>
    <t>TOTAL TRESORERIE-ACTIF (III)</t>
  </si>
  <si>
    <t>BU</t>
  </si>
  <si>
    <t>Ecart de conversion-Actif (IV)</t>
  </si>
  <si>
    <t xml:space="preserve"> (perte probable de change)</t>
  </si>
  <si>
    <t>BZ</t>
  </si>
  <si>
    <t>TOTAL GENERAL (I+II+III+IV)</t>
  </si>
  <si>
    <t xml:space="preserve"> (avant répartition )</t>
  </si>
  <si>
    <t>N</t>
  </si>
  <si>
    <t>N-1</t>
  </si>
  <si>
    <t>PASSIF CIRCULANT</t>
  </si>
  <si>
    <t>DH</t>
  </si>
  <si>
    <t>Dettes circulantes et ressources assimilées H.A.O</t>
  </si>
  <si>
    <t>DI</t>
  </si>
  <si>
    <t>Clients, avances reçues</t>
  </si>
  <si>
    <t>DJ</t>
  </si>
  <si>
    <t>Fournisseurs d'exploitation</t>
  </si>
  <si>
    <t>DK</t>
  </si>
  <si>
    <t>Dettes fiscales</t>
  </si>
  <si>
    <t>DL</t>
  </si>
  <si>
    <t>Dettes sociales</t>
  </si>
  <si>
    <t>DM</t>
  </si>
  <si>
    <t>Autres dettes</t>
  </si>
  <si>
    <t>DN</t>
  </si>
  <si>
    <t>Fournir une liasse comprenant à la fois : la fiche d'identification et renseignements</t>
  </si>
  <si>
    <t>Risques provisionnés</t>
  </si>
  <si>
    <t>DP</t>
  </si>
  <si>
    <t>TOTAL PASSIF CIRCULANT (III)</t>
  </si>
  <si>
    <t>TRESORERIE- PASSIF</t>
  </si>
  <si>
    <t>DQ</t>
  </si>
  <si>
    <t>Banques, crédits d'escompte</t>
  </si>
  <si>
    <t>DR</t>
  </si>
  <si>
    <t>Banques, crédits de trésorerie</t>
  </si>
  <si>
    <t>DS</t>
  </si>
  <si>
    <t>DT</t>
  </si>
  <si>
    <t>TOTAL TRESORERIE-PASSIF ( IV )</t>
  </si>
  <si>
    <t>DV</t>
  </si>
  <si>
    <t>Ecart de conversion-Passif ( V )</t>
  </si>
  <si>
    <t xml:space="preserve"> ( gain probable de change )</t>
  </si>
  <si>
    <t xml:space="preserve">                           </t>
  </si>
  <si>
    <t xml:space="preserve"> - 14 -</t>
  </si>
  <si>
    <t xml:space="preserve"> - 15 -</t>
  </si>
  <si>
    <t>DZ</t>
  </si>
  <si>
    <t>TOTAL GENERAL ( I + II+ IV + V )</t>
  </si>
  <si>
    <t>Réf.</t>
  </si>
  <si>
    <t>CHARGES ( 1re partie )</t>
  </si>
  <si>
    <t xml:space="preserve">  ACTIVITES D'EXPLOITATION</t>
  </si>
  <si>
    <t>RA</t>
  </si>
  <si>
    <t xml:space="preserve">  Achat de marchandises</t>
  </si>
  <si>
    <t>RB</t>
  </si>
  <si>
    <t xml:space="preserve">   - Variation de stocks</t>
  </si>
  <si>
    <t xml:space="preserve"> ( - ou + )</t>
  </si>
  <si>
    <t>RC</t>
  </si>
  <si>
    <t>Achats de matières premières et fournitures liées</t>
  </si>
  <si>
    <t>RD</t>
  </si>
  <si>
    <t xml:space="preserve"> - Variation de stocks</t>
  </si>
  <si>
    <t>RE</t>
  </si>
  <si>
    <t>Autres achats</t>
  </si>
  <si>
    <t>RH</t>
  </si>
  <si>
    <t>RI</t>
  </si>
  <si>
    <t>Transports</t>
  </si>
  <si>
    <t>RJ</t>
  </si>
  <si>
    <t>Services extérieurs</t>
  </si>
  <si>
    <t>RK</t>
  </si>
  <si>
    <t>Impôts et taxes</t>
  </si>
  <si>
    <t>RL</t>
  </si>
  <si>
    <t>Autres charges</t>
  </si>
  <si>
    <t>RP</t>
  </si>
  <si>
    <t>Charges de personnel (1)</t>
  </si>
  <si>
    <t xml:space="preserve"> (1) dont personnel extérieur</t>
  </si>
  <si>
    <t>RQ</t>
  </si>
  <si>
    <t>RS</t>
  </si>
  <si>
    <t>Dotations aux amortissements et provisions</t>
  </si>
  <si>
    <t>RW</t>
  </si>
  <si>
    <t>Total des charges d'exploitations</t>
  </si>
  <si>
    <t>CHARGES ( 2è partie )</t>
  </si>
  <si>
    <t xml:space="preserve">Report total des  charges d'exploitation  </t>
  </si>
  <si>
    <t>ACTIVITE FINANCIERE</t>
  </si>
  <si>
    <t>SA</t>
  </si>
  <si>
    <t>Frais financiers</t>
  </si>
  <si>
    <t>SC</t>
  </si>
  <si>
    <t>Perte de change</t>
  </si>
  <si>
    <t>SD</t>
  </si>
  <si>
    <t>SF</t>
  </si>
  <si>
    <t>Total des charges financières</t>
  </si>
  <si>
    <t xml:space="preserve">( Résultat financier voir UG )  </t>
  </si>
  <si>
    <t>SH</t>
  </si>
  <si>
    <t>Total des charges des activités ordinaires</t>
  </si>
  <si>
    <t xml:space="preserve">( Résultat des activités ordinaires voir UI )  </t>
  </si>
  <si>
    <t>HORS ACTIVITES ORDINAIRES (H.A.O)</t>
  </si>
  <si>
    <t>SK</t>
  </si>
  <si>
    <t>Valeurs comptables des cessions d'immobilisations</t>
  </si>
  <si>
    <t>SL</t>
  </si>
  <si>
    <t>Charges H.A.O</t>
  </si>
  <si>
    <t>SM</t>
  </si>
  <si>
    <t>Dotations H.A.O</t>
  </si>
  <si>
    <t>SO</t>
  </si>
  <si>
    <t>Total des charges H.A.O</t>
  </si>
  <si>
    <t xml:space="preserve">( Résultat H.A.O.  voir UP )  </t>
  </si>
  <si>
    <t>SQ</t>
  </si>
  <si>
    <t>Participation des travailleurs</t>
  </si>
  <si>
    <t>SR</t>
  </si>
  <si>
    <t>Impôts sur le résultat</t>
  </si>
  <si>
    <t>SS</t>
  </si>
  <si>
    <t>Total des participations et impôts</t>
  </si>
  <si>
    <t>ST</t>
  </si>
  <si>
    <t>TOTAL GENERAL DES CHARGES</t>
  </si>
  <si>
    <t>Transports ferroviaires</t>
  </si>
  <si>
    <t xml:space="preserve"> ( Résultat net voir UZ )  </t>
  </si>
  <si>
    <t>PRODUITS ( 1è partie )</t>
  </si>
  <si>
    <t>ACTIVITES D'EXPLOITATION</t>
  </si>
  <si>
    <t>TA</t>
  </si>
  <si>
    <t>Ventes de marchandises</t>
  </si>
  <si>
    <t>TB</t>
  </si>
  <si>
    <t>MARGE BRUTE SUR MARCHANDISES</t>
  </si>
  <si>
    <t>TC</t>
  </si>
  <si>
    <t>Ventes de produits fabriqués</t>
  </si>
  <si>
    <t>TD</t>
  </si>
  <si>
    <t>Travaux, services vendus</t>
  </si>
  <si>
    <t>TE</t>
  </si>
  <si>
    <t>Production stockée( ou déstockage )</t>
  </si>
  <si>
    <t>(+ ou -)</t>
  </si>
  <si>
    <t>TF</t>
  </si>
  <si>
    <t>Productions immobilisées</t>
  </si>
  <si>
    <t>TG</t>
  </si>
  <si>
    <t xml:space="preserve">           TABLEAU 2 : ACTIF AMORTISSEMENTS</t>
  </si>
  <si>
    <t>ETAT ANNEXE PAGE 15/28</t>
  </si>
  <si>
    <t>Prix du</t>
  </si>
  <si>
    <t>marché</t>
  </si>
  <si>
    <t>II - A3 Evaluation sur la base du prix du marché</t>
  </si>
  <si>
    <t>du dernier mois de l'exercice des stocks achetés :</t>
  </si>
  <si>
    <t xml:space="preserve">Contrôle passif = Actif         </t>
  </si>
  <si>
    <t xml:space="preserve">Cntrôle Actif = Passif   </t>
  </si>
  <si>
    <t xml:space="preserve">  RESULTAT FINANCIER      </t>
  </si>
  <si>
    <r>
      <t xml:space="preserve">TABLEAU 3 : PLUS - VALUES ET MOINS - VALUES </t>
    </r>
    <r>
      <rPr>
        <b/>
        <sz val="10"/>
        <rFont val="Arial"/>
        <family val="2"/>
      </rPr>
      <t>(1)</t>
    </r>
  </si>
  <si>
    <t xml:space="preserve">                                  SITUATION ET MOUVEMENTS</t>
  </si>
  <si>
    <t>Matières premières</t>
  </si>
  <si>
    <t>Autre approvisionnements</t>
  </si>
  <si>
    <t>II - A4 - A Créances échues de l'exercice :</t>
  </si>
  <si>
    <t>Principal</t>
  </si>
  <si>
    <t>Intérêt</t>
  </si>
  <si>
    <t>II - A4 - B Dettes échues de l'exercice :</t>
  </si>
  <si>
    <t>II - A5 Eléments constitutifs des pertes et gains de change :</t>
  </si>
  <si>
    <t>Intérêts</t>
  </si>
  <si>
    <t>TH</t>
  </si>
  <si>
    <t>Produits accessoires</t>
  </si>
  <si>
    <t>TI</t>
  </si>
  <si>
    <t>CHIFFRE D'AFFAIRES(1) (TA+TC+TD+TH)</t>
  </si>
  <si>
    <t>TJ</t>
  </si>
  <si>
    <t xml:space="preserve"> (1) dont à l'exportation</t>
  </si>
  <si>
    <t>TK</t>
  </si>
  <si>
    <t>Subvention d'exploitation</t>
  </si>
  <si>
    <t>TL</t>
  </si>
  <si>
    <t>Autres produits</t>
  </si>
  <si>
    <t>TN</t>
  </si>
  <si>
    <t xml:space="preserve">VALEUR AJOUTEE    </t>
  </si>
  <si>
    <t xml:space="preserve">EXCEDENT BRUTD'EXPLOITATION    </t>
  </si>
  <si>
    <t>TS</t>
  </si>
  <si>
    <t>Reprises de provisions</t>
  </si>
  <si>
    <t>TT</t>
  </si>
  <si>
    <t>Transferts de charges</t>
  </si>
  <si>
    <t>TW</t>
  </si>
  <si>
    <t>Total des produits d'exploitation</t>
  </si>
  <si>
    <t>TX</t>
  </si>
  <si>
    <t xml:space="preserve">                    Bénéfice (+) ; Perte (-)</t>
  </si>
  <si>
    <t>PRODUIT ( 2è partie )</t>
  </si>
  <si>
    <t xml:space="preserve">                             Report total des  produits d'exploitation</t>
  </si>
  <si>
    <t>UA</t>
  </si>
  <si>
    <t>Revenus financiers</t>
  </si>
  <si>
    <t>UC</t>
  </si>
  <si>
    <t>Gains de change</t>
  </si>
  <si>
    <t>UD</t>
  </si>
  <si>
    <t>Reprise de provisions</t>
  </si>
  <si>
    <t>UE</t>
  </si>
  <si>
    <t>UF</t>
  </si>
  <si>
    <t>Total des produits financiers</t>
  </si>
  <si>
    <t>UG</t>
  </si>
  <si>
    <t>UH</t>
  </si>
  <si>
    <t xml:space="preserve">   Sigle :</t>
  </si>
  <si>
    <t>SITUATIONS ET</t>
  </si>
  <si>
    <t>Date</t>
  </si>
  <si>
    <t>VALEUR BRUTE</t>
  </si>
  <si>
    <t>VALEUR                                                            RESIDUELLE</t>
  </si>
  <si>
    <t>Prix                     de                     cession</t>
  </si>
  <si>
    <t xml:space="preserve">Plus                        ou                        moins                           value </t>
  </si>
  <si>
    <t>MOUVEMENTS</t>
  </si>
  <si>
    <t>de</t>
  </si>
  <si>
    <t>amor</t>
  </si>
  <si>
    <t>DES IMMOBILISATIONS</t>
  </si>
  <si>
    <t>mise</t>
  </si>
  <si>
    <t>tisse</t>
  </si>
  <si>
    <t>AMORTISSABLES</t>
  </si>
  <si>
    <t>Cumulés à l'ouverture de l'exercice</t>
  </si>
  <si>
    <t>Augmentat° : dotation         de          l'exercice</t>
  </si>
  <si>
    <t>Diminution : montant relatif aux éléments sortis de l'actif</t>
  </si>
  <si>
    <t>Cumul des amortissements à la cloture         de l'exercice</t>
  </si>
  <si>
    <t>en</t>
  </si>
  <si>
    <t>ment</t>
  </si>
  <si>
    <t>TOTALE</t>
  </si>
  <si>
    <t>Elements</t>
  </si>
  <si>
    <t>Eléments                  sortis</t>
  </si>
  <si>
    <t>L'immo</t>
  </si>
  <si>
    <t>DES IMMOBILISAT°</t>
  </si>
  <si>
    <t>service</t>
  </si>
  <si>
    <t>sortis</t>
  </si>
  <si>
    <t>Total des produits des activités ordinaires</t>
  </si>
  <si>
    <t>UI</t>
  </si>
  <si>
    <t>RESULTAT DES ACTIVITES ORDINAIRES (1)</t>
  </si>
  <si>
    <t>( + ou -)</t>
  </si>
  <si>
    <t>UJ</t>
  </si>
  <si>
    <t xml:space="preserve"> (1) dont impôts correspondant</t>
  </si>
  <si>
    <t>UK</t>
  </si>
  <si>
    <t>Produits des cessions d'immobilisation</t>
  </si>
  <si>
    <t>UL</t>
  </si>
  <si>
    <t>Produits H.A.O</t>
  </si>
  <si>
    <t>UM</t>
  </si>
  <si>
    <t>Reprise H.A.O</t>
  </si>
  <si>
    <t>UN</t>
  </si>
  <si>
    <t>UO</t>
  </si>
  <si>
    <t>Total des produits H.A.O</t>
  </si>
  <si>
    <t>UP</t>
  </si>
  <si>
    <t xml:space="preserve">            RESULTAT H.A.O. (+ ou - )</t>
  </si>
  <si>
    <t>UT</t>
  </si>
  <si>
    <t>TOTAL GENERAL DES PRODUITS</t>
  </si>
  <si>
    <t>UZ</t>
  </si>
  <si>
    <t xml:space="preserve">RESULTAT NET   </t>
  </si>
  <si>
    <t>Bénéfice (+) , Perte (-)</t>
  </si>
  <si>
    <t>TABLEAU FINANCIER  DES RESSOURCES ET DES EMPLOIS (  TAFIRE )</t>
  </si>
  <si>
    <t>1ère PARTIE  :  DETERMINATION DES SOLDES FINANCIERS DE L'EXERCICE    N</t>
  </si>
  <si>
    <t>* CAPACITE D'AUTOFINANCEMENT GLOBALE (C.A.F.G)</t>
  </si>
  <si>
    <t xml:space="preserve">                 CAFG   =   EBE</t>
  </si>
  <si>
    <t>E.B.E</t>
  </si>
  <si>
    <t>(SA)</t>
  </si>
  <si>
    <t xml:space="preserve"> Frais financiers</t>
  </si>
  <si>
    <t>(TT)</t>
  </si>
  <si>
    <t xml:space="preserve"> Transferts de charges</t>
  </si>
  <si>
    <t xml:space="preserve"> d'exploitation</t>
  </si>
  <si>
    <t>(SC)</t>
  </si>
  <si>
    <t xml:space="preserve"> Pertes de change</t>
  </si>
  <si>
    <t>(UA)</t>
  </si>
  <si>
    <t xml:space="preserve"> Revenus financiers</t>
  </si>
  <si>
    <t>(SL)</t>
  </si>
  <si>
    <t xml:space="preserve"> Charges H.A.O.</t>
  </si>
  <si>
    <t>(UE)</t>
  </si>
  <si>
    <t xml:space="preserve"> financières</t>
  </si>
  <si>
    <t>(SQ)</t>
  </si>
  <si>
    <t xml:space="preserve"> Participation</t>
  </si>
  <si>
    <t>(UC)</t>
  </si>
  <si>
    <t xml:space="preserve"> Gains de change</t>
  </si>
  <si>
    <t>(SR)</t>
  </si>
  <si>
    <t xml:space="preserve"> Impôts sur résultat</t>
  </si>
  <si>
    <t>(UL)</t>
  </si>
  <si>
    <t xml:space="preserve"> Produits H.A.O.</t>
  </si>
  <si>
    <t>Total (I)</t>
  </si>
  <si>
    <t>Total (II)</t>
  </si>
  <si>
    <t>CAFG :</t>
  </si>
  <si>
    <t>(N - 1) :</t>
  </si>
  <si>
    <t>* AUTOFINANCEMENT (A.F.)</t>
  </si>
  <si>
    <t>AF  =  CAFG  -  Distribution des dividendes dans l'exercice (1)</t>
  </si>
  <si>
    <t>AF =</t>
  </si>
  <si>
    <t>-</t>
  </si>
  <si>
    <t>=</t>
  </si>
  <si>
    <t>* VARIATION DU BESOIN DE FINANCEMENT D'EXPLOITATION (B.F.E.)</t>
  </si>
  <si>
    <t xml:space="preserve">Emplois </t>
  </si>
  <si>
    <t xml:space="preserve">I-B10 INDICATIONS SUR LA METHODE DE CALCUL DU BENEFICE PARTIEL SUR </t>
  </si>
  <si>
    <t>Emplois</t>
  </si>
  <si>
    <t>Ressources</t>
  </si>
  <si>
    <t>Variation des stocks : N - (N - 1)</t>
  </si>
  <si>
    <t>augmentation (+)</t>
  </si>
  <si>
    <t>diminution (-)</t>
  </si>
  <si>
    <t>(BC)</t>
  </si>
  <si>
    <t>ou</t>
  </si>
  <si>
    <t>(BD)</t>
  </si>
  <si>
    <t>Matière premières</t>
  </si>
  <si>
    <t>(BE)</t>
  </si>
  <si>
    <t>(BF)</t>
  </si>
  <si>
    <t>(A)</t>
  </si>
  <si>
    <t>Variation globale nette des stocks</t>
  </si>
  <si>
    <t>(1) Dividende mis en paiement au cours de l'exercice y compris les acomptes sur dividendes.</t>
  </si>
  <si>
    <t>(2) A l'exclusion des éléments H.A.O.</t>
  </si>
  <si>
    <t>(Suite)</t>
  </si>
  <si>
    <t xml:space="preserve">        Variation des créances : N- (N-1) </t>
  </si>
  <si>
    <t xml:space="preserve">  ( BH ) Fournisseurs, avances versées</t>
  </si>
  <si>
    <t xml:space="preserve">  ( BI ) Clients</t>
  </si>
  <si>
    <t>CONTRÔLE CREANCES</t>
  </si>
  <si>
    <t>CONTRÔLE DETTES</t>
  </si>
  <si>
    <t xml:space="preserve">  ( BJ ) Autres créances</t>
  </si>
  <si>
    <t xml:space="preserve">  ( B ) Variation globale nette des créances</t>
  </si>
  <si>
    <t>Emploi</t>
  </si>
  <si>
    <t xml:space="preserve">   Variation des dettes circulantes : N- (N-1) </t>
  </si>
  <si>
    <t xml:space="preserve">  ( DI ) Clients,avances reçues</t>
  </si>
  <si>
    <t xml:space="preserve">  ( DJ ) Fournisseurs d'exploitation </t>
  </si>
  <si>
    <t xml:space="preserve">  ( DK ) Dettes fiscales </t>
  </si>
  <si>
    <t xml:space="preserve">  ( DL ) Dettes sociales</t>
  </si>
  <si>
    <t xml:space="preserve">  ( DM ) Autres dettes</t>
  </si>
  <si>
    <t xml:space="preserve">  ( DN ) Risques provisionnés</t>
  </si>
  <si>
    <t xml:space="preserve">  ( C ) Variation globale nette</t>
  </si>
  <si>
    <t xml:space="preserve">           des dettes circulantes</t>
  </si>
  <si>
    <t>VARIATION DU B.F.E. = (A)+(B)+(C)</t>
  </si>
  <si>
    <t xml:space="preserve">             ETE  =  EBE  - Variation BFE  -  Production immobilisée</t>
  </si>
  <si>
    <t>N - 1</t>
  </si>
  <si>
    <t>EXCEDENT DE TRESORERIE D'EXPLOITATION</t>
  </si>
  <si>
    <t>TABLEAU FINANCIER DES RESSOURCES ET EMPLOIS ( TAFIRE)</t>
  </si>
  <si>
    <t xml:space="preserve">  2e  PARTIE : TABLEAU</t>
  </si>
  <si>
    <t>( E - ; R + )</t>
  </si>
  <si>
    <t>1. INVESTISSEMENTS</t>
  </si>
  <si>
    <t xml:space="preserve">    ET DESINVESTISSEMENTS</t>
  </si>
  <si>
    <t>FA</t>
  </si>
  <si>
    <t>Charges immobilisées</t>
  </si>
  <si>
    <t xml:space="preserve"> (augmentation dans l'exercice)</t>
  </si>
  <si>
    <t>Croissance interne</t>
  </si>
  <si>
    <t>FB</t>
  </si>
  <si>
    <t>Acquisitions/Cessions d'immobilisations</t>
  </si>
  <si>
    <t>incorporelles</t>
  </si>
  <si>
    <t>FC</t>
  </si>
  <si>
    <t>corporelles</t>
  </si>
  <si>
    <t>Croissance externe</t>
  </si>
  <si>
    <t>FD</t>
  </si>
  <si>
    <t>Acquisition/Cessions d'immobilisations</t>
  </si>
  <si>
    <t>financières</t>
  </si>
  <si>
    <t>FF</t>
  </si>
  <si>
    <t>INVESTISSEMENT TOTAL</t>
  </si>
  <si>
    <t>FG</t>
  </si>
  <si>
    <t>II VARIATION DU BESOIN DE FINANCEMENT</t>
  </si>
  <si>
    <t>FH</t>
  </si>
  <si>
    <t>A- EMPLOIS ECONOMIQUES A FINANCER</t>
  </si>
  <si>
    <t xml:space="preserve"> (  FF + FG )</t>
  </si>
  <si>
    <t>FI</t>
  </si>
  <si>
    <t>III EMPLOIS/RESSOURCES ( BF, HAO )</t>
  </si>
  <si>
    <t>FJ</t>
  </si>
  <si>
    <t>Remboursement (selon échéancier) des emprunts</t>
  </si>
  <si>
    <t>et dettes financières</t>
  </si>
  <si>
    <t>(1) Al'exclusion des remboursements anticipés portés en VII</t>
  </si>
  <si>
    <t>FK</t>
  </si>
  <si>
    <t xml:space="preserve"> B - EMPLOIS TOTAUX FINANCER</t>
  </si>
  <si>
    <t>( suite )</t>
  </si>
  <si>
    <t>(E - ;  R + )</t>
  </si>
  <si>
    <t>V. FINANCEMENT INTERNE</t>
  </si>
  <si>
    <t>FL</t>
  </si>
  <si>
    <t>Dividendes(emplois)/CAFG(Ressources)</t>
  </si>
  <si>
    <t>Numéro de compte</t>
  </si>
  <si>
    <t>% capac. prod. util.</t>
  </si>
  <si>
    <t>Dénomination sociale de l'entreprise :</t>
  </si>
  <si>
    <t>N° d'identification fiscale</t>
  </si>
  <si>
    <t xml:space="preserve">   Sigle usuel :</t>
  </si>
  <si>
    <t xml:space="preserve">  Exercice clos le :</t>
  </si>
  <si>
    <t xml:space="preserve"> Durée (en mois) :</t>
  </si>
  <si>
    <t>Greffe</t>
  </si>
  <si>
    <t>N° Registre du Commerce</t>
  </si>
  <si>
    <t>N° de caisse sociale</t>
  </si>
  <si>
    <t>DUREE EXERCICE PRECEDENT EN MOIS :</t>
  </si>
  <si>
    <t>FIRD</t>
  </si>
  <si>
    <t>PAGE 1/3</t>
  </si>
  <si>
    <t xml:space="preserve"> - 5 -</t>
  </si>
  <si>
    <t>Adresse :</t>
  </si>
  <si>
    <t>(1) Se referer aux tables des codes</t>
  </si>
  <si>
    <t>(2) Lister de manière précise les activités dans l'ordre décroissant du C.A. HT, ou de la valeur ajoutée (V.A.).</t>
  </si>
  <si>
    <t>Code nomenclature</t>
  </si>
  <si>
    <t>Contrôle de l'entreprise (cochet la case)</t>
  </si>
  <si>
    <t>Exercice clos le :</t>
  </si>
  <si>
    <t xml:space="preserve">  Entreprise sous contrôle publique</t>
  </si>
  <si>
    <t xml:space="preserve">  Entreprise sous contrôle privé nationale</t>
  </si>
  <si>
    <t xml:space="preserve">  Entreprise sous contrôle privé étranger</t>
  </si>
  <si>
    <t>ZQ</t>
  </si>
  <si>
    <t>ZR</t>
  </si>
  <si>
    <t>ZS</t>
  </si>
  <si>
    <t>N° d'identification fiscale :</t>
  </si>
  <si>
    <t>PAGE 2/3</t>
  </si>
  <si>
    <t xml:space="preserve"> - 6 -</t>
  </si>
  <si>
    <t>PAGE 3/3</t>
  </si>
  <si>
    <t xml:space="preserve"> - 7 -</t>
  </si>
  <si>
    <t>Adresse : ……………………</t>
  </si>
  <si>
    <t>(1) Dirigeants = Président Directeur Général, Directeur Général, Administrateur Général, Gérant, Autres.</t>
  </si>
  <si>
    <t>FILIALES ET PARTICIPATIONS</t>
  </si>
  <si>
    <t>MEMBRES DU CONSEIL D'ADMINISTRATION</t>
  </si>
  <si>
    <r>
      <t xml:space="preserve">ACTIONNAIRES OU ASSOCIES PRINCIPAUX </t>
    </r>
    <r>
      <rPr>
        <sz val="10"/>
        <rFont val="Arial"/>
        <family val="2"/>
      </rPr>
      <t>(par ordre décroissant du capital souscrit)</t>
    </r>
  </si>
  <si>
    <t>Qualité</t>
  </si>
  <si>
    <t>N° d'identification</t>
  </si>
  <si>
    <t>fiscale</t>
  </si>
  <si>
    <t>Adresse (BP, ville, pays)</t>
  </si>
  <si>
    <t>Désignation</t>
  </si>
  <si>
    <t>Montant (millions FCFA)</t>
  </si>
  <si>
    <t>BILAN</t>
  </si>
  <si>
    <t xml:space="preserve"> - 8 -</t>
  </si>
  <si>
    <t xml:space="preserve">                     </t>
  </si>
  <si>
    <t>Brut</t>
  </si>
  <si>
    <t>BILAN SYSTEME NORMAL</t>
  </si>
  <si>
    <t>PAGE 1/4</t>
  </si>
  <si>
    <t xml:space="preserve"> - 10 -</t>
  </si>
  <si>
    <t>PAGE 3/4</t>
  </si>
  <si>
    <t>PAGE 2/4</t>
  </si>
  <si>
    <t xml:space="preserve"> - 9 -</t>
  </si>
  <si>
    <t xml:space="preserve"> Report Total Ressources stables</t>
  </si>
  <si>
    <t xml:space="preserve"> - 11 -</t>
  </si>
  <si>
    <t>PAGE 4/4</t>
  </si>
  <si>
    <t>COMPTE DE RESULTAT SYSTEME NORMAL</t>
  </si>
  <si>
    <t>COMPTE DE RESULTAT</t>
  </si>
  <si>
    <t xml:space="preserve"> - 12 -</t>
  </si>
  <si>
    <t xml:space="preserve"> - 13 -</t>
  </si>
  <si>
    <t>FM</t>
  </si>
  <si>
    <t>Augmentation de capital par apports nouveaux</t>
  </si>
  <si>
    <t>FN</t>
  </si>
  <si>
    <t>FP</t>
  </si>
  <si>
    <t>Prélèvement sur Capital</t>
  </si>
  <si>
    <t xml:space="preserve"> ( y compris retraits de l'exploitant)</t>
  </si>
  <si>
    <t>VIII FINANCEMENT PAR DE NOUVEAUX</t>
  </si>
  <si>
    <t xml:space="preserve">      EMPRUNTS</t>
  </si>
  <si>
    <t>FQ</t>
  </si>
  <si>
    <t>Emprunts (2)</t>
  </si>
  <si>
    <t>FR</t>
  </si>
  <si>
    <t>Autres dettes financières (2)</t>
  </si>
  <si>
    <t xml:space="preserve"> (2) Remboursements anticipés inscrits</t>
  </si>
  <si>
    <t xml:space="preserve"> séparément en emplois</t>
  </si>
  <si>
    <t>FS</t>
  </si>
  <si>
    <t>C- RESOURCES NETTES DE FINANCEMENT</t>
  </si>
  <si>
    <t xml:space="preserve">FT </t>
  </si>
  <si>
    <t>D- EXCEDENT OU INSUFFISANCE DE</t>
  </si>
  <si>
    <t>RESSOURCES DE FINANCEMENT (C-B)</t>
  </si>
  <si>
    <t>VIII VARIATION DE LA TRESORERIE</t>
  </si>
  <si>
    <t>Trésorerie nette</t>
  </si>
  <si>
    <t>FU</t>
  </si>
  <si>
    <t>FV</t>
  </si>
  <si>
    <t>à l'ouverture de l'exercice  + ou</t>
  </si>
  <si>
    <t>FW</t>
  </si>
  <si>
    <t>Variation Trésorerie</t>
  </si>
  <si>
    <t xml:space="preserve"> ( + si Emploi; - si Ressources )</t>
  </si>
  <si>
    <t>Contrôle: D= VIII avec signe opposé</t>
  </si>
  <si>
    <t xml:space="preserve">Nota: </t>
  </si>
  <si>
    <t>I, IV, V, VI, VII : en terme de flux ; II, III, VIII : différences " bilantielles "</t>
  </si>
  <si>
    <t>CONTROLE  (à partir des masses des bilans N et N-1)</t>
  </si>
  <si>
    <r>
      <t xml:space="preserve">Variation du fonds de roulement (FdR) : </t>
    </r>
    <r>
      <rPr>
        <sz val="10"/>
        <rFont val="Arial"/>
        <family val="2"/>
      </rPr>
      <t>FdR(N) - FdR(N - 1)</t>
    </r>
  </si>
  <si>
    <t xml:space="preserve">         TOTAL</t>
  </si>
  <si>
    <t>ZA</t>
  </si>
  <si>
    <t>ZB</t>
  </si>
  <si>
    <t>ZC</t>
  </si>
  <si>
    <t>ZD</t>
  </si>
  <si>
    <t>ZE</t>
  </si>
  <si>
    <t>ZF</t>
  </si>
  <si>
    <t>ZG</t>
  </si>
  <si>
    <t>ZH</t>
  </si>
  <si>
    <t>ZI</t>
  </si>
  <si>
    <t>FICHE D'IDENTIFICATION ET RENSEIGNEMENTS DIVERS</t>
  </si>
  <si>
    <t>DATE D'ARRETE EFFECTIF DES COMPTES :</t>
  </si>
  <si>
    <t>EXERCICE PRECEDENT CLOS LE :</t>
  </si>
  <si>
    <t>COMPTABLE OHADA (SYSCOHADA)</t>
  </si>
  <si>
    <t>Nombre de page déposé par exemplaire……………………</t>
  </si>
  <si>
    <t>Nombre d'exemplaires déposés……………………………………….</t>
  </si>
  <si>
    <r>
      <t>Forme juridique (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) :</t>
    </r>
  </si>
  <si>
    <r>
      <t>Régime fiscal (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) :</t>
    </r>
  </si>
  <si>
    <r>
      <t>Pays du siège social (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) :</t>
    </r>
  </si>
  <si>
    <r>
      <t>Désignation de l'activité (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</t>
    </r>
  </si>
  <si>
    <r>
      <t>d'activité (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)</t>
    </r>
  </si>
  <si>
    <t>Chiffre d'affaire HT (CA HT)</t>
  </si>
  <si>
    <t xml:space="preserve"> (3) ou </t>
  </si>
  <si>
    <t>valeur Ajoutée (VA)</t>
  </si>
  <si>
    <t>dans le CA</t>
  </si>
  <si>
    <t>HT ou la VA</t>
  </si>
  <si>
    <r>
      <t>DIRIGEANTS (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)</t>
    </r>
  </si>
  <si>
    <r>
      <t xml:space="preserve">                            </t>
    </r>
    <r>
      <rPr>
        <sz val="12"/>
        <rFont val="Arial"/>
        <family val="2"/>
      </rPr>
      <t xml:space="preserve">  -   Charges décaissables restantes</t>
    </r>
    <r>
      <rPr>
        <sz val="11"/>
        <rFont val="Arial"/>
        <family val="2"/>
      </rPr>
      <t xml:space="preserve">   } </t>
    </r>
    <r>
      <rPr>
        <sz val="8"/>
        <rFont val="Arial"/>
        <family val="2"/>
      </rPr>
      <t>à l'exclusion des cessions</t>
    </r>
  </si>
  <si>
    <r>
      <t xml:space="preserve">                              </t>
    </r>
    <r>
      <rPr>
        <sz val="12"/>
        <rFont val="Arial"/>
        <family val="2"/>
      </rPr>
      <t>+   Produits encaissables restants</t>
    </r>
    <r>
      <rPr>
        <sz val="11"/>
        <rFont val="Arial"/>
        <family val="2"/>
      </rPr>
      <t xml:space="preserve">   } </t>
    </r>
    <r>
      <rPr>
        <sz val="8"/>
        <rFont val="Arial"/>
        <family val="2"/>
      </rPr>
      <t>d'actif immobilisé</t>
    </r>
  </si>
  <si>
    <t>Var. B.F.E.  = Var. Stocks (2)  +  Var Créance (2) + Var. Dettes circulantes (2)</t>
  </si>
  <si>
    <t xml:space="preserve"> - Variation du BFE (- si emplois ;+ si ressources)                     </t>
  </si>
  <si>
    <t>(-ou+)</t>
  </si>
  <si>
    <r>
      <t xml:space="preserve">IV EMPLOIS FINANCIERS CONTRAINTS </t>
    </r>
    <r>
      <rPr>
        <sz val="9"/>
        <rFont val="Arial"/>
        <family val="2"/>
      </rPr>
      <t>(1)</t>
    </r>
  </si>
  <si>
    <t>D'EXPLOITATION (cf Supra: Var. B.F.E.)</t>
  </si>
  <si>
    <r>
      <t xml:space="preserve">I - A3 DEROGATIONS UTILISEES PAR L'ENTREPRISE </t>
    </r>
    <r>
      <rPr>
        <sz val="10"/>
        <rFont val="Arial"/>
        <family val="2"/>
      </rPr>
      <t>: justification des choix opérés et, le cas</t>
    </r>
  </si>
  <si>
    <r>
      <t xml:space="preserve">I - B9 - A Des frais d'établissement </t>
    </r>
    <r>
      <rPr>
        <sz val="9"/>
        <rFont val="Arial"/>
        <family val="2"/>
      </rPr>
      <t xml:space="preserve">(1) : </t>
    </r>
  </si>
  <si>
    <t>Redevances pour brevets, concessions, licences, marques et droit similaires</t>
  </si>
  <si>
    <t>Redevances pour location de terrains agricoles</t>
  </si>
  <si>
    <t>Charges provisionnées pour dépréciation des titres de placement</t>
  </si>
  <si>
    <t>Montant autres</t>
  </si>
  <si>
    <t>Etats de la Région</t>
  </si>
  <si>
    <t>hors Région</t>
  </si>
  <si>
    <t>I - D1 Composition du capital social :</t>
  </si>
  <si>
    <t>Signature</t>
  </si>
  <si>
    <t>Date de signature</t>
  </si>
  <si>
    <t>Qualité du signataire des états financiers</t>
  </si>
  <si>
    <t>Nom du signataire des états financiers</t>
  </si>
  <si>
    <t>Etats financiers certifiés (cocher la case)</t>
  </si>
  <si>
    <t>Nom, adresse et qualité de la personne à contacter en cas de demande d'information complémentaires.</t>
  </si>
  <si>
    <t>Désignation précise de l'activité exercée par l'entreprise</t>
  </si>
  <si>
    <t>N° Code Importateur</t>
  </si>
  <si>
    <t>Divers</t>
  </si>
  <si>
    <t>TOTAL</t>
  </si>
  <si>
    <t>(3) Rayer la mention inutile (utiliser de préférence la V.A.).</t>
  </si>
  <si>
    <t>Nombre d'établissement dans le pays</t>
  </si>
  <si>
    <t>Nombre d'établissement hors du pays pour</t>
  </si>
  <si>
    <t>PLUS- VALUE OU</t>
  </si>
  <si>
    <t>MOINS- VALUE</t>
  </si>
  <si>
    <t xml:space="preserve">   TABLEAU 10 : PROJET D'AFFECTATION DU RESULTAT DE L'EXERCICE</t>
  </si>
  <si>
    <t>Liasse agréée par la Direction des Impôts, L'INS et l'ordre des experts Comptables et des Comptables Agrées de Côte d'Ivoire</t>
  </si>
  <si>
    <t>lesquels une comptabilité distincte est tenue :</t>
  </si>
  <si>
    <t>Première année d'exercice dans le pays :</t>
  </si>
  <si>
    <t>Banque :</t>
  </si>
  <si>
    <t>ACTVITE DE L'ENTREPRISE</t>
  </si>
  <si>
    <t>ZK</t>
  </si>
  <si>
    <t>ZL</t>
  </si>
  <si>
    <t>ZM</t>
  </si>
  <si>
    <t>ZN</t>
  </si>
  <si>
    <t>ZO</t>
  </si>
  <si>
    <t>ZP</t>
  </si>
  <si>
    <t xml:space="preserve">              * EXCEDENT DE TRESORERIE D'EXPLOITATION ( E.T.E. )</t>
  </si>
  <si>
    <t xml:space="preserve"> - Production immobilisée</t>
  </si>
  <si>
    <t xml:space="preserve"> Excédent brut d'exploitation</t>
  </si>
  <si>
    <t xml:space="preserve"> I - INFORMATIONS OBLIGATOIRES :</t>
  </si>
  <si>
    <t xml:space="preserve"> A - REGLES ET METHODES COMPTABLES :</t>
  </si>
  <si>
    <t xml:space="preserve"> I - A1 METHODES GENERALES D'EVALUATION APPLIQUEES PAR L'ENTREPRISE</t>
  </si>
  <si>
    <t xml:space="preserve"> I - A2 METHODES SPECIFIQUES D'EVALUATION APPLIQUEES PAR L'ENTREPRISE :</t>
  </si>
  <si>
    <t>ETAT ANNEXE PAGE 4/28</t>
  </si>
  <si>
    <t>ETAT ANNEXE PAGE 10/28</t>
  </si>
  <si>
    <t>ETAT ANNEXE PAGE 2/28</t>
  </si>
  <si>
    <t>ETAT ANNEXE PAGE 3/28</t>
  </si>
  <si>
    <t>ETAT ANNEXE PAGE 11/28</t>
  </si>
  <si>
    <t>ETAT ANNEXE PAGE 12/28</t>
  </si>
  <si>
    <t>ETAT ANNEXE PAGE 14/28</t>
  </si>
  <si>
    <t>ETAT ANNEXE PAGE 16/28</t>
  </si>
  <si>
    <t>au</t>
  </si>
  <si>
    <t xml:space="preserve">  Nota : Inscrire au bas du tableau, s'ils sont significatifs, les montants (par poste référencés) d'immobilisations incorporelles et corporelles en cours à la clôture.</t>
  </si>
  <si>
    <t xml:space="preserve">                                                             Total des Dotations de l'exercice</t>
  </si>
  <si>
    <t>Exercice du</t>
  </si>
  <si>
    <t>(1) I : Crédit-bail immobilier ; M : Crédit-bail mobilier ; A : Autres contrats (dédoubler le poste si montants significatifs).</t>
  </si>
  <si>
    <t>(1) Prêts accordés en cours d'exercice : montant :</t>
  </si>
  <si>
    <t>/ Remboursements obtenus en cours d'exercice : montant :</t>
  </si>
  <si>
    <t>(1) Emprunts souscrits en cours d'exercice</t>
  </si>
  <si>
    <t>(2) Total des dettes envers les associés (personnes physiques).</t>
  </si>
  <si>
    <t xml:space="preserve">            /</t>
  </si>
  <si>
    <t>Emprunts remboursés en cours d'exercice</t>
  </si>
  <si>
    <t>N - 2</t>
  </si>
  <si>
    <t>N - 3</t>
  </si>
  <si>
    <t>N - 4</t>
  </si>
  <si>
    <t>DESIGNATION</t>
  </si>
  <si>
    <t>DES MATIERES</t>
  </si>
  <si>
    <t>ET PRODUITS</t>
  </si>
  <si>
    <t>UNITE DE QUANTITE</t>
  </si>
  <si>
    <t>CHOISIE</t>
  </si>
  <si>
    <t>PRODUIT DE L'ETAT</t>
  </si>
  <si>
    <t>PRODUITS IMPORTES</t>
  </si>
  <si>
    <t>ACHETES</t>
  </si>
  <si>
    <t>DANS L'ETAT</t>
  </si>
  <si>
    <t xml:space="preserve">ACHETES </t>
  </si>
  <si>
    <t>HORS DE L'ETAT</t>
  </si>
  <si>
    <t>VARIATION DES</t>
  </si>
  <si>
    <t>STOCKS</t>
  </si>
  <si>
    <t>(en valeur)</t>
  </si>
  <si>
    <t>Valeur</t>
  </si>
  <si>
    <t>Quantité</t>
  </si>
  <si>
    <t>NON VENTILES</t>
  </si>
  <si>
    <t>TABLEAU 13 : ACHATS DESTINES A LA PRODUCTION</t>
  </si>
  <si>
    <t xml:space="preserve"> - 57 -</t>
  </si>
  <si>
    <t>TABLEAU 12 : PRODUCTION DE L'EXERCICE</t>
  </si>
  <si>
    <t>NON VENTILE</t>
  </si>
  <si>
    <t>UNITE DE</t>
  </si>
  <si>
    <t>QUANTITE</t>
  </si>
  <si>
    <t>M : Masculin</t>
  </si>
  <si>
    <t>F : Féminin</t>
  </si>
  <si>
    <t>FACTURATION</t>
  </si>
  <si>
    <t>A L'ENTREPRISE</t>
  </si>
  <si>
    <t>YA</t>
  </si>
  <si>
    <t>YB</t>
  </si>
  <si>
    <t>YC</t>
  </si>
  <si>
    <t>YD</t>
  </si>
  <si>
    <t>YE</t>
  </si>
  <si>
    <t>YF</t>
  </si>
  <si>
    <t>YG</t>
  </si>
  <si>
    <t>YH</t>
  </si>
  <si>
    <t>YI</t>
  </si>
  <si>
    <t>YJ</t>
  </si>
  <si>
    <t>YK</t>
  </si>
  <si>
    <t>YL</t>
  </si>
  <si>
    <t>YM</t>
  </si>
  <si>
    <t>YN</t>
  </si>
  <si>
    <t>YO</t>
  </si>
  <si>
    <t>Total</t>
  </si>
  <si>
    <t>I-A5 DEROGATIONS AUX REGLES DE PRESENTATION UTILISEES PAR L'ENTREPRISE:</t>
  </si>
  <si>
    <t xml:space="preserve">B-INFORMATION COMPLEMENTAIRES RELATIVES AU BILAN </t>
  </si>
  <si>
    <t>ET AU COMPTE DE RESULTAT:</t>
  </si>
  <si>
    <t>COMPARAISON DES ETATS FINANCIERS D'UN EXERCICE A L'AUTRE:</t>
  </si>
  <si>
    <t>I-B2 INFORMATIONS SUR LES REEVALUATIONS EFFECTUEES PAR L'ENTREPRISE:</t>
  </si>
  <si>
    <t>TABLEAU DES AMORTISSEMENTS ET INVENTAIRE DES IMMOBILISATIONS</t>
  </si>
  <si>
    <t>Nature et date des réevaluations:</t>
  </si>
  <si>
    <t>Eléments réevalués par postes du bilan</t>
  </si>
  <si>
    <t>Montant coûts</t>
  </si>
  <si>
    <t>historiques</t>
  </si>
  <si>
    <t>Amortissements</t>
  </si>
  <si>
    <t>supplémentaires</t>
  </si>
  <si>
    <t>Méthode de réevaluation utilisée:</t>
  </si>
  <si>
    <t>MONTANT</t>
  </si>
  <si>
    <t>BRUT</t>
  </si>
  <si>
    <t>HYPOTHEQUE</t>
  </si>
  <si>
    <t>SURETES REELLES</t>
  </si>
  <si>
    <t>NANTISSEMENT</t>
  </si>
  <si>
    <t>Dettes financières et</t>
  </si>
  <si>
    <t>Autres emprunts obligataires</t>
  </si>
  <si>
    <t xml:space="preserve">Emprunts et dettes des </t>
  </si>
  <si>
    <t>établissements de crédits</t>
  </si>
  <si>
    <t>Autres dettes financières</t>
  </si>
  <si>
    <t>TOTAL (1)</t>
  </si>
  <si>
    <t>Crédit bail:</t>
  </si>
  <si>
    <t>Dettes de crédit bail mobilisées</t>
  </si>
  <si>
    <t>Dettes sur contrats assimilés</t>
  </si>
  <si>
    <t>TOTAL (2)</t>
  </si>
  <si>
    <t>ETAT ANNEXE PAGE 13/28</t>
  </si>
  <si>
    <t>Etat</t>
  </si>
  <si>
    <t>Organismes internationaux</t>
  </si>
  <si>
    <t>Associés et groupes</t>
  </si>
  <si>
    <t>Créditeurs divers</t>
  </si>
  <si>
    <t>Personnel</t>
  </si>
  <si>
    <t>TOTAL (3)</t>
  </si>
  <si>
    <t xml:space="preserve">ENGAGEMENTS </t>
  </si>
  <si>
    <t>DONNES</t>
  </si>
  <si>
    <t>RECUS</t>
  </si>
  <si>
    <t>Engagements, pensions et indemnités</t>
  </si>
  <si>
    <t>Avals, cautions garanties</t>
  </si>
  <si>
    <t>Effets remis à l'escompte non échus</t>
  </si>
  <si>
    <t>EXERCICE COMPTABLE :</t>
  </si>
  <si>
    <t>AU</t>
  </si>
  <si>
    <t xml:space="preserve"> DES EXPERTS COMPTABLES ET DES COMPTABLES AGREES  ayant établi les états financiers.</t>
  </si>
  <si>
    <t>Nom, adresse et téléphone du cabinet comptable ou du professionnel INSCRIT A L'ORDRE NATIONAL</t>
  </si>
  <si>
    <t xml:space="preserve"> - 53 -</t>
  </si>
  <si>
    <t xml:space="preserve"> - 54 -</t>
  </si>
  <si>
    <t>DETAIL DES CHARGES EN FCFA (SUITE)</t>
  </si>
  <si>
    <t>N° répertoire des entreprises</t>
  </si>
  <si>
    <t>Code activité principale</t>
  </si>
  <si>
    <t>Sigle</t>
  </si>
  <si>
    <t>Désignation de l'entreprise</t>
  </si>
  <si>
    <t>N° de téléphone</t>
  </si>
  <si>
    <t>N° de télécopie</t>
  </si>
  <si>
    <t>Code</t>
  </si>
  <si>
    <t>Boîte postale</t>
  </si>
  <si>
    <t>Ville</t>
  </si>
  <si>
    <t>Adresse géographique complète (Immeuble, rue, quartier, ville,pays)</t>
  </si>
  <si>
    <t>3 - Code pays du siège social</t>
  </si>
  <si>
    <t>Fabrication d'autres produits chimiques</t>
  </si>
  <si>
    <t>Télécommunications</t>
  </si>
  <si>
    <t>L'ACTIF CIRCULANT</t>
  </si>
  <si>
    <t>D'ELEMENTS FONGIBLES DE</t>
  </si>
  <si>
    <t>D'EVALUATION DE CHAQUE POSTE</t>
  </si>
  <si>
    <t>I-B8 DIFFERENCE SIGNIFICATIVE</t>
  </si>
  <si>
    <t>I-B9 PRECISIONS SUR LA NATURE, LE MONTANT ET LE TRAITEMENT COMPTABLE :</t>
  </si>
  <si>
    <t xml:space="preserve"> - 2 -</t>
  </si>
  <si>
    <t>CONDITIONS DE RECEVABILITE</t>
  </si>
  <si>
    <t>N'utiliser que des imprimés normalisés</t>
  </si>
  <si>
    <t>remplir chaque page de façon parfaitement lisible, sans décalage de lignes</t>
  </si>
  <si>
    <t>Ne créer aucune rubrique</t>
  </si>
  <si>
    <t>Eviter toute surcharge et donner les explications sur une feuille séparée</t>
  </si>
  <si>
    <t>N'utiliser que les codes indiqués dans les tables</t>
  </si>
  <si>
    <t>N'utiliser que les imprimés en noir et blanc.</t>
  </si>
  <si>
    <t>Reproduire à l'identique la contexture des imprimés normalisés</t>
  </si>
  <si>
    <t>divers et les états financiers correspondant au système comptable</t>
  </si>
  <si>
    <t>N'utiliser que des imprimés en noir et blanc.</t>
  </si>
  <si>
    <r>
      <t xml:space="preserve">         </t>
    </r>
    <r>
      <rPr>
        <b/>
        <u/>
        <sz val="10"/>
        <rFont val="Arial"/>
        <family val="2"/>
      </rPr>
      <t>Entreprises produisant les états financiers à l'aide de l'outil informatique :</t>
    </r>
  </si>
  <si>
    <r>
      <t xml:space="preserve">          </t>
    </r>
    <r>
      <rPr>
        <b/>
        <u/>
        <sz val="10"/>
        <rFont val="Arial"/>
        <family val="2"/>
      </rPr>
      <t>Entreprises utilisant des imprimés :</t>
    </r>
  </si>
  <si>
    <t>REPUBLIQUE DE CÔTE D'IVOIRE</t>
  </si>
  <si>
    <t>MINISTERE CHARGE DES FINANCES</t>
  </si>
  <si>
    <t>DIRECTION GENERALE DES IMPOTS</t>
  </si>
  <si>
    <t xml:space="preserve">            CENTRE DE DEPÔT DE :</t>
  </si>
  <si>
    <t>ETAT FINANCIERS NORMALISES DU SYSTEME</t>
  </si>
  <si>
    <t>DESIGNATION DE L'ENTREPRISE</t>
  </si>
  <si>
    <t>DENOMINATION SOCIALE :</t>
  </si>
  <si>
    <t>SIGLE USUEL</t>
  </si>
  <si>
    <t>ADRESSE COMPLETE :</t>
  </si>
  <si>
    <t>N° D'IDENTIFICATION FISCALE :</t>
  </si>
  <si>
    <t>Documents déposés</t>
  </si>
  <si>
    <t>réservé à la Direction Générale des Impôts</t>
  </si>
  <si>
    <t>Fiche d'identification et renseignements divers</t>
  </si>
  <si>
    <t>Bilan</t>
  </si>
  <si>
    <t>Compte de resultat</t>
  </si>
  <si>
    <t>Tableau financiers des ressouces et des emplois</t>
  </si>
  <si>
    <t>Etat annexé</t>
  </si>
  <si>
    <t>Etat supplémentaire</t>
  </si>
  <si>
    <t>date de dépôt</t>
  </si>
  <si>
    <t>nom de l'agent de la DGI ayant réceptionné le dépôt</t>
  </si>
  <si>
    <t>Signature de l'agent et cachet du service</t>
  </si>
  <si>
    <t>(ou nom et prénoms de l'exploitant)</t>
  </si>
  <si>
    <t xml:space="preserve">                                         EXERCICE CLOS LE </t>
  </si>
  <si>
    <t>Nom du professionnel salarié de l'entreprise ou</t>
  </si>
  <si>
    <t xml:space="preserve">  Non assujettie</t>
  </si>
  <si>
    <t xml:space="preserve">       Oui</t>
  </si>
  <si>
    <t>Etats financiers approuvés par l'assemblée</t>
  </si>
  <si>
    <t>Générale (cocher la case)</t>
  </si>
  <si>
    <t>Domiciliations bancaires :</t>
  </si>
  <si>
    <t>Créances commerciales professionnelles cédées</t>
  </si>
  <si>
    <t>Créances escomptées non échues</t>
  </si>
  <si>
    <t>Abandons de créances conditionnels</t>
  </si>
  <si>
    <t xml:space="preserve">TOTAUX </t>
  </si>
  <si>
    <t>Hypothèques, nantissements, gages,autres</t>
  </si>
  <si>
    <t xml:space="preserve"> APPORTS FINANCIERS AU COURS EXERCICE</t>
  </si>
  <si>
    <t xml:space="preserve"> PRELEVEMENTS FINANCIERS AU COURS EXERCICE</t>
  </si>
  <si>
    <t xml:space="preserve"> AVANTAGES EN NATURE VALEUR REELLE</t>
  </si>
  <si>
    <t xml:space="preserve"> REMUNERATIONS CONJOINT EXPLOITANT</t>
  </si>
  <si>
    <t xml:space="preserve">I-B1 CIRCONSTANCES EXCEPTIONNELLES SUSCEPTIBLES DE FAUSSER LA </t>
  </si>
  <si>
    <t>Montant de l'écart incorporé au capital:</t>
  </si>
  <si>
    <t>Montant</t>
  </si>
  <si>
    <t>Clientèle</t>
  </si>
  <si>
    <t>Achalandage</t>
  </si>
  <si>
    <t>Droit au bail</t>
  </si>
  <si>
    <t>Nom commercial</t>
  </si>
  <si>
    <t>Enseigne</t>
  </si>
  <si>
    <t>Montant dû</t>
  </si>
  <si>
    <t xml:space="preserve">Montant des </t>
  </si>
  <si>
    <t>transactions</t>
  </si>
  <si>
    <t xml:space="preserve">Difference </t>
  </si>
  <si>
    <t>d'évaluation</t>
  </si>
  <si>
    <t>Evaluation au</t>
  </si>
  <si>
    <t xml:space="preserve">dernier prix </t>
  </si>
  <si>
    <t>de marché</t>
  </si>
  <si>
    <t>connu</t>
  </si>
  <si>
    <t xml:space="preserve">Evaluation </t>
  </si>
  <si>
    <t xml:space="preserve">suivant la </t>
  </si>
  <si>
    <t xml:space="preserve">méthode </t>
  </si>
  <si>
    <t>(1) indiquer les éventuelles dérogations à l'interdiction de distribution des dividendes.</t>
  </si>
  <si>
    <t>Achats de marchandises dans la Région</t>
  </si>
  <si>
    <t>Achats de marchandises hors de la Région</t>
  </si>
  <si>
    <t>Achats de marchandises au groupe dans l'a Région</t>
  </si>
  <si>
    <t>Achats de marchandises au groupe hors de la Région</t>
  </si>
  <si>
    <t>Achats de matières premières dans la Région</t>
  </si>
  <si>
    <t>Achats de matières premières hors de la Région</t>
  </si>
  <si>
    <t>Achats de matières premières au groupe dans la Région</t>
  </si>
  <si>
    <t>Achats de matières premières au groupe hors de la Région</t>
  </si>
  <si>
    <t>PERTES SUBIES, BENEFICES TRANSFERES, GAINS ENREGISTRES,PERTES</t>
  </si>
  <si>
    <t>UEMOA</t>
  </si>
  <si>
    <t xml:space="preserve">Hors </t>
  </si>
  <si>
    <t>UMOA</t>
  </si>
  <si>
    <t>Subventions d'exploitation sur les produits :</t>
  </si>
  <si>
    <t>Produits financiers: revenu des participations :</t>
  </si>
  <si>
    <t>autres Etats</t>
  </si>
  <si>
    <t>I-B11 INFORMATIONS SUR LES RESULTATS D'OPERATIONS FAITES EN COMMUN :</t>
  </si>
  <si>
    <t>TRANSFEREES :</t>
  </si>
  <si>
    <t>I-B12- 1 DETAIL DE PRODUITS :</t>
  </si>
  <si>
    <t>I - B12 - 2 Détail produits Hors Activités Ordinaires :</t>
  </si>
  <si>
    <t>I -B12 - 3 Nature des transferts de charges par postes</t>
  </si>
  <si>
    <t>I - B12 - 4 DETAIL DE CHARGES :</t>
  </si>
  <si>
    <t>Frais de transport sur achats</t>
  </si>
  <si>
    <t>Frais de transport sur ventes</t>
  </si>
  <si>
    <t>Primes d'assurances</t>
  </si>
  <si>
    <t>Cotisations</t>
  </si>
  <si>
    <t xml:space="preserve">Dons </t>
  </si>
  <si>
    <t>Salaires et traitements bruts</t>
  </si>
  <si>
    <t>Impôts et taxes sur les produits</t>
  </si>
  <si>
    <t>Impôts fonciers</t>
  </si>
  <si>
    <t>Pertes sur créances clients</t>
  </si>
  <si>
    <t>Intérêt échus versés</t>
  </si>
  <si>
    <t>Jetons de présence et autres rémunérations d'administrateur</t>
  </si>
  <si>
    <t>Dotation pour dépréciation des immobilisations financières</t>
  </si>
  <si>
    <t>Cotisations sociales imputées</t>
  </si>
  <si>
    <t xml:space="preserve">I -B - 5 Contenu des éléments du poste Charges </t>
  </si>
  <si>
    <r>
      <t xml:space="preserve">Résultat net de l'exercice                           </t>
    </r>
    <r>
      <rPr>
        <sz val="11"/>
        <rFont val="Arial"/>
        <family val="2"/>
      </rPr>
      <t>(bénéfice ou perte -)</t>
    </r>
  </si>
  <si>
    <t>Report à nouveau                                                                   +ou -</t>
  </si>
  <si>
    <t xml:space="preserve">    ( Marge brute sur marchandises voir TB )</t>
  </si>
  <si>
    <t xml:space="preserve">                                              ( Marge brute sur matières voir TG )</t>
  </si>
  <si>
    <t xml:space="preserve">                              ( valeur ajoutée voir TN )</t>
  </si>
  <si>
    <t xml:space="preserve">                                        ( Excédent brut d'exploitation voir TQ )</t>
  </si>
  <si>
    <t xml:space="preserve">                                                  ( Résultat d'exploitation voir TX )</t>
  </si>
  <si>
    <t xml:space="preserve">            RESULTAT D'EXPLOITATION</t>
  </si>
  <si>
    <t xml:space="preserve">          MARGE BRUTE SUR MATIERES</t>
  </si>
  <si>
    <t>CONTROLE IMMOBILISATIONS</t>
  </si>
  <si>
    <t>CONTROLE DOTATION ANNEE</t>
  </si>
  <si>
    <t>CONTROLE AMORTISSEMENTS</t>
  </si>
  <si>
    <t>C - INFORMATIONS SPECIFIQUES :</t>
  </si>
  <si>
    <t>cessions</t>
  </si>
  <si>
    <t>acqisitions</t>
  </si>
  <si>
    <t>Échéances</t>
  </si>
  <si>
    <t>Supportée</t>
  </si>
  <si>
    <t>Facturée</t>
  </si>
  <si>
    <t>Récupérable</t>
  </si>
  <si>
    <t>Nationalité</t>
  </si>
  <si>
    <t>ADP</t>
  </si>
  <si>
    <t>Nombre</t>
  </si>
  <si>
    <t>TOTAUX</t>
  </si>
  <si>
    <t>%</t>
  </si>
  <si>
    <t>Nom</t>
  </si>
  <si>
    <t>Prénom</t>
  </si>
  <si>
    <t>Échéance</t>
  </si>
  <si>
    <t>Taux</t>
  </si>
  <si>
    <t>Terme</t>
  </si>
  <si>
    <t>accordé dans</t>
  </si>
  <si>
    <t>l'exercice</t>
  </si>
  <si>
    <t>remboursé dans</t>
  </si>
  <si>
    <t>Nature</t>
  </si>
  <si>
    <t>Régime fiscal</t>
  </si>
  <si>
    <t xml:space="preserve">II - A1- A Subventions </t>
  </si>
  <si>
    <t>d'investissements :</t>
  </si>
  <si>
    <t xml:space="preserve">II - A1- B </t>
  </si>
  <si>
    <t xml:space="preserve">II - A2 </t>
  </si>
  <si>
    <t xml:space="preserve">Ecart de </t>
  </si>
  <si>
    <t>conversion</t>
  </si>
  <si>
    <t>A - Créances :</t>
  </si>
  <si>
    <t>B - Dettes :</t>
  </si>
  <si>
    <t>Montants</t>
  </si>
  <si>
    <t>Devises</t>
  </si>
  <si>
    <t xml:space="preserve"> II - INFORMATIONS D'IMPORTANCE SIGNIFICATIVE :</t>
  </si>
  <si>
    <t>II - A6 Analyse des impôts différés :</t>
  </si>
  <si>
    <t>II - B1 Comptes courants d'associés :</t>
  </si>
  <si>
    <t xml:space="preserve">  MONTANTS</t>
  </si>
  <si>
    <t>- 3 -</t>
  </si>
  <si>
    <t>TABLES DES CODES</t>
  </si>
  <si>
    <r>
      <t>1 - Code forme juridique (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>)</t>
    </r>
  </si>
  <si>
    <t xml:space="preserve"> Société Anonyme (SA) à participation </t>
  </si>
  <si>
    <t>0</t>
  </si>
  <si>
    <t xml:space="preserve"> publique</t>
  </si>
  <si>
    <r>
      <t xml:space="preserve"> Pays UEMOA (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</si>
  <si>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(REGION)</t>
  </si>
  <si>
    <t xml:space="preserve"> Société Anonyme (SA)</t>
  </si>
  <si>
    <t>1</t>
  </si>
  <si>
    <r>
      <t xml:space="preserve"> Pays CEMAC (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</si>
  <si>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Société par Actions Simplifiée (SAS)</t>
  </si>
  <si>
    <t>2</t>
  </si>
  <si>
    <r>
      <t xml:space="preserve"> Autres pays OHADA (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</si>
  <si>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t xml:space="preserve"> Société à Responsabilité Limitée (SARL)</t>
  </si>
  <si>
    <t>3</t>
  </si>
  <si>
    <t xml:space="preserve"> Afrique du Sud</t>
  </si>
  <si>
    <t xml:space="preserve"> Autres pays africains</t>
  </si>
  <si>
    <t xml:space="preserve"> Société en Commandite Simple (SCS)</t>
  </si>
  <si>
    <t>4</t>
  </si>
  <si>
    <t xml:space="preserve"> Suisse</t>
  </si>
  <si>
    <t xml:space="preserve"> Société en Nom Collectif (SNC)</t>
  </si>
  <si>
    <t>5</t>
  </si>
  <si>
    <t xml:space="preserve"> France</t>
  </si>
  <si>
    <t xml:space="preserve"> Société en Participation (SP)</t>
  </si>
  <si>
    <t>6</t>
  </si>
  <si>
    <t xml:space="preserve"> Autres pays de l'Union Européenne</t>
  </si>
  <si>
    <t>9</t>
  </si>
  <si>
    <t xml:space="preserve"> Groupement d'Intérêt Economique (GIE)</t>
  </si>
  <si>
    <t>7</t>
  </si>
  <si>
    <t xml:space="preserve"> U.S.A.</t>
  </si>
  <si>
    <t xml:space="preserve"> Association</t>
  </si>
  <si>
    <t>8</t>
  </si>
  <si>
    <t xml:space="preserve"> Canada</t>
  </si>
  <si>
    <t xml:space="preserve"> Autre forme juridique (à préciser)</t>
  </si>
  <si>
    <t xml:space="preserve"> Brésil</t>
  </si>
  <si>
    <t xml:space="preserve"> Autres pays américains</t>
  </si>
  <si>
    <t xml:space="preserve"> 2 - Code régime fiscal</t>
  </si>
  <si>
    <t xml:space="preserve"> Chine</t>
  </si>
  <si>
    <t xml:space="preserve"> Réel normal</t>
  </si>
  <si>
    <t xml:space="preserve"> Inde</t>
  </si>
  <si>
    <t xml:space="preserve"> Liban</t>
  </si>
  <si>
    <t xml:space="preserve"> Réel simplifié</t>
  </si>
  <si>
    <t xml:space="preserve"> Autres pays asiatiques</t>
  </si>
  <si>
    <t xml:space="preserve"> Russie</t>
  </si>
  <si>
    <t xml:space="preserve"> Synthétique</t>
  </si>
  <si>
    <t xml:space="preserve"> Autres pays</t>
  </si>
  <si>
    <t xml:space="preserve"> Forfait</t>
  </si>
  <si>
    <t xml:space="preserve"> (Zone monétaire = Zone franc CFA)</t>
  </si>
  <si>
    <r>
      <t>(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) Remplacer le premier 0 par 1 si l'entreprise bénéficie d'un agrément prioritaire</t>
    </r>
  </si>
  <si>
    <r>
      <t>(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 Bénin = 01 ; Burkina = 02 ; Côte d'Ivoire = 03 ; Guinée Bissau = 04 ; Mali = 05 ; Niger = 06 ; Sénégal = 07 ; Togo = 08</t>
    </r>
  </si>
  <si>
    <r>
      <t>(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) Cameroun = 09 ; Centrafrique = 10 ; Congo = 11 ; Gabon = 12 ; Guinée Equatoriale = 13 ; Tchad = 14 </t>
    </r>
  </si>
  <si>
    <r>
      <t>(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) Comores = 15 ; Guinée Conakry = 16 </t>
    </r>
  </si>
  <si>
    <t>- 4 -</t>
  </si>
  <si>
    <t>Les codes des activités économiques devront être déterminés à partir de la Classification Ivoirienne des Activités et des Produits (CIAP) ci-jointe.                                                              La page 6 de la liasse devra être renseignée conformément à la CIAP.                                        La CIAP n'est pas à insérer dans la liasse</t>
  </si>
  <si>
    <t>Code Activité</t>
  </si>
  <si>
    <t>Activités</t>
  </si>
  <si>
    <t>A0101</t>
  </si>
  <si>
    <t>AGRICULTURE VIVRIERE</t>
  </si>
  <si>
    <t>F4300</t>
  </si>
  <si>
    <t>ACTIVITÉS SPECIALISEES DE CONSTRUCTION</t>
  </si>
  <si>
    <t>A010101</t>
  </si>
  <si>
    <t>Culture de céréales</t>
  </si>
  <si>
    <t>F430001</t>
  </si>
  <si>
    <t>Démolition et préparation des sites</t>
  </si>
  <si>
    <t>A010102</t>
  </si>
  <si>
    <t xml:space="preserve">Culture de tubercules </t>
  </si>
  <si>
    <t>F430002</t>
  </si>
  <si>
    <t>Travaux d'installation</t>
  </si>
  <si>
    <t>A010103</t>
  </si>
  <si>
    <t xml:space="preserve">Culture de fruits </t>
  </si>
  <si>
    <t>F430003</t>
  </si>
  <si>
    <t>Travaux de finition</t>
  </si>
  <si>
    <t>A010104</t>
  </si>
  <si>
    <t>Culture de légumes et plantes à épices et aromatiques</t>
  </si>
  <si>
    <t>F430004</t>
  </si>
  <si>
    <t>Autres travaux spécialisés de construction</t>
  </si>
  <si>
    <t>A0102</t>
  </si>
  <si>
    <t>AGRICULTURE DESTINEE A L'INDUSTRIE OU A L'EXPORTATION</t>
  </si>
  <si>
    <t>G4501</t>
  </si>
  <si>
    <t>COMMERCE DE VÉHICULES AUTOMOBILES</t>
  </si>
  <si>
    <t>A010201</t>
  </si>
  <si>
    <t>Culture du  cacao</t>
  </si>
  <si>
    <t>G450100</t>
  </si>
  <si>
    <t>Commerce de véhicules automobiles</t>
  </si>
  <si>
    <t>A010202</t>
  </si>
  <si>
    <t>Culture du café</t>
  </si>
  <si>
    <t>G4502</t>
  </si>
  <si>
    <t>ENTRETIEN ET REPARATION DE VEHICULES AUTOMOBILES</t>
  </si>
  <si>
    <t>A010203</t>
  </si>
  <si>
    <t>Hévéaculture</t>
  </si>
  <si>
    <t>G450200</t>
  </si>
  <si>
    <t>Entretien et réparation de véhicules automobiles</t>
  </si>
  <si>
    <t>A010204</t>
  </si>
  <si>
    <t>Culture du coton</t>
  </si>
  <si>
    <t>G4503</t>
  </si>
  <si>
    <t>COMMERCE DE PIECES DETACHEES ET D'ACCESSOIRES AUTOMOBILES</t>
  </si>
  <si>
    <t>A010205</t>
  </si>
  <si>
    <t>Culture de la banane douce , de l'ananas et la mangue</t>
  </si>
  <si>
    <t>G450300</t>
  </si>
  <si>
    <t>Commerce de pièces détachées et d'accessoires automobiles</t>
  </si>
  <si>
    <t>A010206</t>
  </si>
  <si>
    <t>Culture de l'anacarde</t>
  </si>
  <si>
    <t>G4504</t>
  </si>
  <si>
    <t>COMMERCE ET RÉPARATION DE MOTOCYCLES</t>
  </si>
  <si>
    <t>A010207</t>
  </si>
  <si>
    <t>Culture de la canne a sucre</t>
  </si>
  <si>
    <t>G450400</t>
  </si>
  <si>
    <t>Commerce et réparation de motocycles</t>
  </si>
  <si>
    <t>A010208</t>
  </si>
  <si>
    <t>Culture de graines et fruits oléagineux</t>
  </si>
  <si>
    <t>G4601</t>
  </si>
  <si>
    <t>ACTIVITES DES INTERMEDIAIRES DU COMMERCE DE GROS</t>
  </si>
  <si>
    <t>A010209</t>
  </si>
  <si>
    <t>Horticulture et Reproduction des plantes</t>
  </si>
  <si>
    <t>G460100</t>
  </si>
  <si>
    <t>Activités des Intermédiaires du commerce de gros</t>
  </si>
  <si>
    <t>A010210</t>
  </si>
  <si>
    <t>Culture d'autres produits destinés à l'industrie ou à l'exportation</t>
  </si>
  <si>
    <t>G4602</t>
  </si>
  <si>
    <t>COMMERCE DE GROS DE PRODUITS AGRICOLES BRUTS, D'ANIMAUX VIVANTS, PRODUITS ALIMENTAIRES, BOISSONS ET TABAC</t>
  </si>
  <si>
    <t>A0103</t>
  </si>
  <si>
    <t>ELEVAGE ET CHASSE</t>
  </si>
  <si>
    <t>G460201</t>
  </si>
  <si>
    <t>Commerce de gros de produits agricoles bruts et d'aliments pour animaux</t>
  </si>
  <si>
    <t>A010301</t>
  </si>
  <si>
    <t>Elevage</t>
  </si>
  <si>
    <t>G460202</t>
  </si>
  <si>
    <t>Commerce de gros d'animaux vivants, de peaux et cuirs</t>
  </si>
  <si>
    <t>A010302</t>
  </si>
  <si>
    <t>G460203</t>
  </si>
  <si>
    <t>Commerce de gros de produits alimentaires, boissons et tabacs manufacturés</t>
  </si>
  <si>
    <t>A0104</t>
  </si>
  <si>
    <t>ACTIVITES ANNEXES A L'AGRICULTURE, L'ELEVAGE ET LA CHASSE</t>
  </si>
  <si>
    <t>G4603</t>
  </si>
  <si>
    <t>COMMERCE DE GROS DE BIENS DE CONSOMMATION NON ALIMENTAIRES</t>
  </si>
  <si>
    <t>A010401</t>
  </si>
  <si>
    <t>Activités de soutien à l'agriculture</t>
  </si>
  <si>
    <t>G460301</t>
  </si>
  <si>
    <t>Commerce de gros de textiles, habillement et chaussures</t>
  </si>
  <si>
    <t>A010402</t>
  </si>
  <si>
    <t>Activités de soutien à l'élevage</t>
  </si>
  <si>
    <t>G460302</t>
  </si>
  <si>
    <t>Commerce de gros de produits pharmaceutiques et médicaux</t>
  </si>
  <si>
    <t>A010403</t>
  </si>
  <si>
    <t>Activités de soutien à la chasse</t>
  </si>
  <si>
    <t>G460303</t>
  </si>
  <si>
    <t>Commerce de gros de biens de consommation non alimentaires divers</t>
  </si>
  <si>
    <t>A0201</t>
  </si>
  <si>
    <t xml:space="preserve">SYLVICULTURE ET EXPLOITATION FORESTIERE </t>
  </si>
  <si>
    <t>G4604</t>
  </si>
  <si>
    <t>COMMERCE DE GROS DE PRODUITS INTERMEDIAIRES NON AGRICOLES</t>
  </si>
  <si>
    <t>A020101</t>
  </si>
  <si>
    <t>G460401</t>
  </si>
  <si>
    <t>Commerce de gros de carburants et combustibles</t>
  </si>
  <si>
    <t>A020102</t>
  </si>
  <si>
    <t>Exploitation Forestière</t>
  </si>
  <si>
    <t>G460402</t>
  </si>
  <si>
    <t>Commerce de gros de bois</t>
  </si>
  <si>
    <t>A020103</t>
  </si>
  <si>
    <t xml:space="preserve"> Production de charbon de bois</t>
  </si>
  <si>
    <t>G460403</t>
  </si>
  <si>
    <t>Commerce de gros de matériaux de construction, quincaillerie et fournitures pour plomberie</t>
  </si>
  <si>
    <t>A020200</t>
  </si>
  <si>
    <t>Cueillettes, récolte de produits forestiers non ligneux</t>
  </si>
  <si>
    <t>G460404</t>
  </si>
  <si>
    <t>Commerce de gros d’autres produits intermédiaires non agricoles</t>
  </si>
  <si>
    <t>A0203</t>
  </si>
  <si>
    <t>ACTIVITES DE SOUTIEN A LA SYLVICULTURE ET A L'EXPLOITATION FORESTIERE</t>
  </si>
  <si>
    <t>G4605</t>
  </si>
  <si>
    <t>COMMERCE DE GROS DE MACHINES, D'EQUIPEMENTS ET FOURNITURES</t>
  </si>
  <si>
    <t>A020300</t>
  </si>
  <si>
    <t xml:space="preserve"> Activités de soutien à la sylviculture et à l'exploitation forestière</t>
  </si>
  <si>
    <t>G460501</t>
  </si>
  <si>
    <t>Commerce de gros de machines, d'équipements et fournitures</t>
  </si>
  <si>
    <t>A0301</t>
  </si>
  <si>
    <t xml:space="preserve">PECHE </t>
  </si>
  <si>
    <t>G460502</t>
  </si>
  <si>
    <t>Commerce de gros d'autres équipements industriels et fournitures diverses</t>
  </si>
  <si>
    <t>A030101</t>
  </si>
  <si>
    <t>Pêche maritime</t>
  </si>
  <si>
    <t>G4606</t>
  </si>
  <si>
    <t>COMMERCE DE GROS NON SPÉCIALISÉ</t>
  </si>
  <si>
    <t>A030102</t>
  </si>
  <si>
    <t>Pêche en eau douce</t>
  </si>
  <si>
    <t>G460600</t>
  </si>
  <si>
    <t>Commerce de gros non spécialisé</t>
  </si>
  <si>
    <t>A0302</t>
  </si>
  <si>
    <t>AQUACULTURE, PISCICULTURE</t>
  </si>
  <si>
    <t>G4701</t>
  </si>
  <si>
    <t>COMMERCE DE DETAIL EN MAGASIN NON SPECIALISE</t>
  </si>
  <si>
    <t>A030201</t>
  </si>
  <si>
    <t xml:space="preserve">Pisciculture </t>
  </si>
  <si>
    <t>G470100</t>
  </si>
  <si>
    <t>Commerce de détail en magasin non spécialisé</t>
  </si>
  <si>
    <t>A030202</t>
  </si>
  <si>
    <t xml:space="preserve">Aquaculture </t>
  </si>
  <si>
    <t>G4702</t>
  </si>
  <si>
    <t>COMMERCE DE DETAIL EN MAGASIN SPECIALISE</t>
  </si>
  <si>
    <t>B0500</t>
  </si>
  <si>
    <t>EXTRACTION DE CHARBON ET DE LIGNITE</t>
  </si>
  <si>
    <t>G470201</t>
  </si>
  <si>
    <t>Commerce de détail en magasin spécialisé de produits alimentaires, boissons et tabacs manufacturés</t>
  </si>
  <si>
    <t>B050000</t>
  </si>
  <si>
    <t>Extraction de charbon et de lignite</t>
  </si>
  <si>
    <t>G470202</t>
  </si>
  <si>
    <t>Commerce de détail en magasin spécialisé de produits pharmaceutiques et médicaux, de parfumerie et de produits de beauté</t>
  </si>
  <si>
    <t>B06</t>
  </si>
  <si>
    <t>EXTRACTION D'HYDROCARBURES</t>
  </si>
  <si>
    <t>G470203</t>
  </si>
  <si>
    <t>Commerce de détail en magasin spécialisé de textiles, habillement, chaussures et articles en cuir</t>
  </si>
  <si>
    <t>B0600</t>
  </si>
  <si>
    <t>G470204</t>
  </si>
  <si>
    <t>Commerce de détail en magasin spécialisé d'articles et appareils d'équipement domestique</t>
  </si>
  <si>
    <t>B060001</t>
  </si>
  <si>
    <t>Extraction de pétrole brut</t>
  </si>
  <si>
    <t>G470205</t>
  </si>
  <si>
    <t>Commerce de détail en magasin spécialisé de quincaillerie, peintures, verre, tapis et revêtement de sols et murs</t>
  </si>
  <si>
    <t>B060002</t>
  </si>
  <si>
    <t>Extraction de gaz naturel</t>
  </si>
  <si>
    <t>G470206</t>
  </si>
  <si>
    <t>Commerce de détail en magasin spécialisé de livres, journaux et articles de sport et de loisirs</t>
  </si>
  <si>
    <t>B07</t>
  </si>
  <si>
    <t>EXTRACTION DE MINERAIS MÉTALLIQUES</t>
  </si>
  <si>
    <t>G470207</t>
  </si>
  <si>
    <t>Commerce de détail en magasin spécialisé d'équipements informatiques et de matériels de télécommunication, audio ou vidéo</t>
  </si>
  <si>
    <t>B0701</t>
  </si>
  <si>
    <t>EXTRACTION DE MINERAIS DE FER</t>
  </si>
  <si>
    <t>G470208</t>
  </si>
  <si>
    <t>Commerce de détail en magasin spécialisé de carburants automobiles</t>
  </si>
  <si>
    <t>B070100</t>
  </si>
  <si>
    <t>Extraction de minerais de fer</t>
  </si>
  <si>
    <t>G470209</t>
  </si>
  <si>
    <t>Commerce de détail en magasin spécialisé d'autres produits n.c.a.</t>
  </si>
  <si>
    <t>B0702</t>
  </si>
  <si>
    <t>EXTRACTION DE MINERAIS DE METAUX NON FERREUX</t>
  </si>
  <si>
    <t>G4703</t>
  </si>
  <si>
    <t>COMMERCE DE DÉTAIL HORS MAGASIN</t>
  </si>
  <si>
    <t>B070201</t>
  </si>
  <si>
    <t>Extraction de minerais de métaux précieux</t>
  </si>
  <si>
    <t>G470301</t>
  </si>
  <si>
    <t>Commerce de détail sur éventaires et marchés de viandes et poissons</t>
  </si>
  <si>
    <t>B070202</t>
  </si>
  <si>
    <t>Extraction d'autres minerais de métaux non ferreux</t>
  </si>
  <si>
    <t>G470302</t>
  </si>
  <si>
    <t>Commerce de détail sur éventaires et marchés de fruits et légumes frais</t>
  </si>
  <si>
    <t>B0801</t>
  </si>
  <si>
    <t>EXTRACTION DE PIERRES, DE SABLES ET D'ARGILES</t>
  </si>
  <si>
    <t>G470303</t>
  </si>
  <si>
    <t>Commerce de détail sur éventaires et marchés de céréales, tubercules et d'autres produits alimentaires, boissons et tabacs manufacturés</t>
  </si>
  <si>
    <t>B080100</t>
  </si>
  <si>
    <t>Extraction de pierres, de sables et d'argiles</t>
  </si>
  <si>
    <t>G470304</t>
  </si>
  <si>
    <t>Commerce de détail sur éventaires et marchés de textiles, habillement, chaussures et articles en cuir</t>
  </si>
  <si>
    <t>B0802</t>
  </si>
  <si>
    <t>ACTIVITES EXTRACTIVES N.C.A.</t>
  </si>
  <si>
    <t>G470305</t>
  </si>
  <si>
    <t>Commerce de détail sur éventaires et marchés d'articles non alimentaires divers</t>
  </si>
  <si>
    <t>B080201</t>
  </si>
  <si>
    <t>Extraction de phosphates et de sels de potassium, naturels</t>
  </si>
  <si>
    <t>G470306</t>
  </si>
  <si>
    <t>Autres commerces de détail hors magasin</t>
  </si>
  <si>
    <t>B080202</t>
  </si>
  <si>
    <t>Extractions de minéraux pour l'industrie chimique</t>
  </si>
  <si>
    <t>H4901</t>
  </si>
  <si>
    <t>TRANSPORTS FERROVIAIRES</t>
  </si>
  <si>
    <t>B080203</t>
  </si>
  <si>
    <t>Extraction ou production de sel et de natron</t>
  </si>
  <si>
    <t>H490100</t>
  </si>
  <si>
    <t>B080204</t>
  </si>
  <si>
    <t>Extraction de pierres précieuses et semi-précieuses</t>
  </si>
  <si>
    <t>H4902</t>
  </si>
  <si>
    <t>TRANSPORTS ROUTIERS</t>
  </si>
  <si>
    <t>B080205</t>
  </si>
  <si>
    <t>Autres extractions</t>
  </si>
  <si>
    <t>H490201</t>
  </si>
  <si>
    <t>Transports routiers de passagers</t>
  </si>
  <si>
    <t>B0901</t>
  </si>
  <si>
    <t>ACTIVITES DE SOUTIEN A L’EXTRACTION D’HYDROCARBURES</t>
  </si>
  <si>
    <t>H490202</t>
  </si>
  <si>
    <t>Transports routiers de marchandises</t>
  </si>
  <si>
    <t>B090100</t>
  </si>
  <si>
    <t>Activités de soutien à l’extraction d’hydrocarbures</t>
  </si>
  <si>
    <t>H4903</t>
  </si>
  <si>
    <t>TRANSPORTS PAR CONDUITES</t>
  </si>
  <si>
    <t>B0902</t>
  </si>
  <si>
    <t>ACTIVITES DE SOUTIEN AUX AUTRES INDUSTRIES EXTRACTIVES</t>
  </si>
  <si>
    <t>H490300</t>
  </si>
  <si>
    <t>Transports par conduites</t>
  </si>
  <si>
    <t>B090200</t>
  </si>
  <si>
    <t>Activités de soutien aux autres industries extractives</t>
  </si>
  <si>
    <t>H50</t>
  </si>
  <si>
    <t>TRANSPORT PAR EAU</t>
  </si>
  <si>
    <t>C1001</t>
  </si>
  <si>
    <t>ABATTAGE, TRANSFORMATION ET CONSERVATION DE LA VIANDE ET PREPARATION DE PRODUITS A BASE DE VIANDE</t>
  </si>
  <si>
    <t>H5001</t>
  </si>
  <si>
    <t>TRANSPORTS MARITIMES ET CÔTIERS</t>
  </si>
  <si>
    <t>C100101</t>
  </si>
  <si>
    <t xml:space="preserve">Abattage, Transformation et conservation de la viande </t>
  </si>
  <si>
    <t>H500100</t>
  </si>
  <si>
    <t>Transports maritimes et côtiers</t>
  </si>
  <si>
    <t>C100102</t>
  </si>
  <si>
    <t>Préparation de produits à base de viande</t>
  </si>
  <si>
    <t>H5002</t>
  </si>
  <si>
    <t>TRANSPORTS FLUVIAUX</t>
  </si>
  <si>
    <t>C1002</t>
  </si>
  <si>
    <t>TRANSFORMATION ET CONSERVATION DE POISSONS, CRUSTACES ET MOLLUSQUES</t>
  </si>
  <si>
    <t>H500200</t>
  </si>
  <si>
    <t>Transports fluviaux</t>
  </si>
  <si>
    <t>C100201</t>
  </si>
  <si>
    <t>Congélation de poissons, crustacés et mollusques</t>
  </si>
  <si>
    <t>H51</t>
  </si>
  <si>
    <t>TRANSPORTS AÉRIENS</t>
  </si>
  <si>
    <t>C100202</t>
  </si>
  <si>
    <t>Séchage, salage ou fumage du poisson</t>
  </si>
  <si>
    <t>H5100</t>
  </si>
  <si>
    <t>C100203</t>
  </si>
  <si>
    <t>Autres transformation et conservation des poissons, crustacés et mollusques</t>
  </si>
  <si>
    <t>H510001</t>
  </si>
  <si>
    <t>Transports aériens de passagers</t>
  </si>
  <si>
    <t>C1003</t>
  </si>
  <si>
    <t>TRANSFORMATION ET CONSERVATION DE FRUITS ET LEGUMES</t>
  </si>
  <si>
    <t>H510002</t>
  </si>
  <si>
    <t>Transports aériens de fret et transports spatiaux</t>
  </si>
  <si>
    <t>C100300</t>
  </si>
  <si>
    <t>Transformation et conservation de fruits et légumes</t>
  </si>
  <si>
    <t>H5201</t>
  </si>
  <si>
    <t>ENTREPOSAGE</t>
  </si>
  <si>
    <t>C1004</t>
  </si>
  <si>
    <t>FABRICATION DE CORPS GRAS D'ORIGINE ANIMALE ET VEGETALE</t>
  </si>
  <si>
    <t>H520100</t>
  </si>
  <si>
    <t>Entreposage</t>
  </si>
  <si>
    <t>C100400</t>
  </si>
  <si>
    <t>Fabrication de corps gras d'origine animale et végétale</t>
  </si>
  <si>
    <t>H5202</t>
  </si>
  <si>
    <t>ACTIVITÉS AUXILIAIRES DES TRANSPORTS</t>
  </si>
  <si>
    <t>C1005</t>
  </si>
  <si>
    <t>TRAVAIL DES GRAINS ; FABRICATION DE PRODUITS AMYLACES</t>
  </si>
  <si>
    <t>H520201</t>
  </si>
  <si>
    <t>Manutention</t>
  </si>
  <si>
    <t>C100501</t>
  </si>
  <si>
    <t>Travail des grains</t>
  </si>
  <si>
    <t>H520202</t>
  </si>
  <si>
    <t>Exploitation d'infrastructures de transport</t>
  </si>
  <si>
    <t>C100502</t>
  </si>
  <si>
    <t>Transformation du manioc et fabrication de produits amylacés</t>
  </si>
  <si>
    <t>H520203</t>
  </si>
  <si>
    <t>Organisation du transport de fret</t>
  </si>
  <si>
    <t>C1006</t>
  </si>
  <si>
    <t>FABRICATION DE PRODUITS ALIMENTAIRES A BASE DE CEREALES N.C.A.</t>
  </si>
  <si>
    <t>H5300</t>
  </si>
  <si>
    <t>ACTIVITES DE POSTE ET DE COURRIER</t>
  </si>
  <si>
    <t>C100601</t>
  </si>
  <si>
    <t>Fabrication de pain et de pâtisseries fraîches</t>
  </si>
  <si>
    <t>H530001</t>
  </si>
  <si>
    <t>Activités de service postal universel</t>
  </si>
  <si>
    <t>C100602</t>
  </si>
  <si>
    <t>Biscuiterie et pâtisserie de conservation</t>
  </si>
  <si>
    <t>H530002</t>
  </si>
  <si>
    <t>Autres activités de courrier et de distribution</t>
  </si>
  <si>
    <t>C100603</t>
  </si>
  <si>
    <t>Fabrication de pâtes alimentaires, de semoules et de produits farineux similaires</t>
  </si>
  <si>
    <t>I5500</t>
  </si>
  <si>
    <t>HEBERGEMENT</t>
  </si>
  <si>
    <t>C1007</t>
  </si>
  <si>
    <t xml:space="preserve">TRANSFORMATION DU CACAO ET DU CAFÉ </t>
  </si>
  <si>
    <t>I550000</t>
  </si>
  <si>
    <t>Hébergement</t>
  </si>
  <si>
    <t>C100701</t>
  </si>
  <si>
    <t>I5601</t>
  </si>
  <si>
    <t>RESTAURATION</t>
  </si>
  <si>
    <t>C100702</t>
  </si>
  <si>
    <t xml:space="preserve">Transformation du café </t>
  </si>
  <si>
    <t>I560100</t>
  </si>
  <si>
    <t>Restauration</t>
  </si>
  <si>
    <t>C1008</t>
  </si>
  <si>
    <t>FABRICATION D’AUTRES PRODUITS ALIMENTAIRES</t>
  </si>
  <si>
    <t>I5602</t>
  </si>
  <si>
    <t>ACTIVITÉS DES DÉBITS DE BOISSONS</t>
  </si>
  <si>
    <t>C100801</t>
  </si>
  <si>
    <t>Fabrication de produits laitiers et de glaces</t>
  </si>
  <si>
    <t>I560200</t>
  </si>
  <si>
    <t>Activités des débits de boissons</t>
  </si>
  <si>
    <t>C100802</t>
  </si>
  <si>
    <t>Fabrication de sucre et de confiserie</t>
  </si>
  <si>
    <t>J5801</t>
  </si>
  <si>
    <t>ÉDITION DE LIVRES ET PERIODIQUES ET AUTRES ACTIVITES D'EDITION</t>
  </si>
  <si>
    <t>C100803</t>
  </si>
  <si>
    <t xml:space="preserve">Fabrication de thé </t>
  </si>
  <si>
    <t>J580100</t>
  </si>
  <si>
    <t>Édition de livres et périodiques</t>
  </si>
  <si>
    <t>C100804</t>
  </si>
  <si>
    <t>Fabrication de condiments et assaisonnements</t>
  </si>
  <si>
    <t>J5802</t>
  </si>
  <si>
    <t>ÉDITION DE LOGICIELS</t>
  </si>
  <si>
    <t>C100805</t>
  </si>
  <si>
    <t>Fabrication d’aliments pour animaux</t>
  </si>
  <si>
    <t>J580200</t>
  </si>
  <si>
    <t>Édition de logiciels</t>
  </si>
  <si>
    <t>C100806</t>
  </si>
  <si>
    <t>Fabrication de denrées diverses n.c.a.</t>
  </si>
  <si>
    <t>J5901</t>
  </si>
  <si>
    <t xml:space="preserve"> PRODUCTION VIDÉO : CINÉMA ET TÉLÉVISION</t>
  </si>
  <si>
    <t>C1101</t>
  </si>
  <si>
    <t>FABRICATION DE BOISSONS ALCOOLISÉES</t>
  </si>
  <si>
    <t>J590100</t>
  </si>
  <si>
    <t>Production vidéo : cinéma et télévision</t>
  </si>
  <si>
    <t>C110101</t>
  </si>
  <si>
    <t xml:space="preserve">Fabrication de malt et de  bière </t>
  </si>
  <si>
    <t>J5902</t>
  </si>
  <si>
    <t>PRODUCTION AUDIO ET ÉDITION MUSICALE</t>
  </si>
  <si>
    <t>C110102</t>
  </si>
  <si>
    <t>Fabrication d'autres boissons alcoolisées</t>
  </si>
  <si>
    <t>J590200</t>
  </si>
  <si>
    <t>Production audio et édition musicale</t>
  </si>
  <si>
    <t>C1102</t>
  </si>
  <si>
    <t>FABRICATION DE BOISSONS NON ALCOOLISES ET D'EAUX MINERALES</t>
  </si>
  <si>
    <t>J6000</t>
  </si>
  <si>
    <t>PROGRAMMATION TÉLÉVISUELLE ; RADIODIFFUSION</t>
  </si>
  <si>
    <t>C110200</t>
  </si>
  <si>
    <t>Fabrication de boissons non alcoolises et d'eaux minérales</t>
  </si>
  <si>
    <t>J600001</t>
  </si>
  <si>
    <t>Édition et diffusion de programmes radio</t>
  </si>
  <si>
    <t>C1200</t>
  </si>
  <si>
    <t>FABRICATION DE PRODUITS A BASE DE TABAC</t>
  </si>
  <si>
    <t>J600002</t>
  </si>
  <si>
    <t>Programmation télévisuelle; Télédiffusion</t>
  </si>
  <si>
    <t>C120000</t>
  </si>
  <si>
    <t>Fabrication de produits à base de tabac</t>
  </si>
  <si>
    <t>J6100</t>
  </si>
  <si>
    <t>TÉLÉCOMMUNICATIONS</t>
  </si>
  <si>
    <t>C1301</t>
  </si>
  <si>
    <t>FILATURE, TISSAGE ET ENNOBLISSEMENT DE TEXTILE</t>
  </si>
  <si>
    <t>J610000</t>
  </si>
  <si>
    <t>C130101</t>
  </si>
  <si>
    <t>Filature de textile</t>
  </si>
  <si>
    <t>J6200</t>
  </si>
  <si>
    <t>ACTIVITÉS INFORMATIQUES : CONSEIL, PROGRAMMATION</t>
  </si>
  <si>
    <t>C130102</t>
  </si>
  <si>
    <t>Tissage de textile</t>
  </si>
  <si>
    <t>J620001</t>
  </si>
  <si>
    <t>Programmation informatique</t>
  </si>
  <si>
    <t>C130103</t>
  </si>
  <si>
    <t>Ennoblissement de textile</t>
  </si>
  <si>
    <t>J620002</t>
  </si>
  <si>
    <t>Conseil et autres activités informatiques</t>
  </si>
  <si>
    <t>C1302</t>
  </si>
  <si>
    <t>FABRICATION D'AUTRES ARTICLES TEXTILES</t>
  </si>
  <si>
    <t>J6300</t>
  </si>
  <si>
    <t>ACTIVITÉS DE FOURNITURE D'INFORMATION</t>
  </si>
  <si>
    <t>C130201</t>
  </si>
  <si>
    <t>Fabrication de tapis et moquettes</t>
  </si>
  <si>
    <t>J630001</t>
  </si>
  <si>
    <t>Traitement de données, hébergement et activités connexes ; Création de portails Internet</t>
  </si>
  <si>
    <t>C130202</t>
  </si>
  <si>
    <t>Fabrication d'étoffes à mailles et d'articles textiles non vestimentaires</t>
  </si>
  <si>
    <t>J630002</t>
  </si>
  <si>
    <t>Autres activités liées à l'information</t>
  </si>
  <si>
    <t>C1401</t>
  </si>
  <si>
    <t>FABRICATION DE VETEMENTS</t>
  </si>
  <si>
    <t>K6401</t>
  </si>
  <si>
    <t>INTERMÉDIATION MONÉTAIRE</t>
  </si>
  <si>
    <t>C140100</t>
  </si>
  <si>
    <t>Fabrication de vêtements</t>
  </si>
  <si>
    <t>K640101</t>
  </si>
  <si>
    <t>Activités de banque centrale</t>
  </si>
  <si>
    <t>C1402</t>
  </si>
  <si>
    <t>SERVICE DE COUTURE  SUR MESURE</t>
  </si>
  <si>
    <t>K640102</t>
  </si>
  <si>
    <t>Autres intermédiations monétaires (Banques commerciales)</t>
  </si>
  <si>
    <t>C140200</t>
  </si>
  <si>
    <t>Service de couture sur mesure</t>
  </si>
  <si>
    <t>K6402</t>
  </si>
  <si>
    <t>ACTIVITES DES FONDS DE PLACEMENTS, HOLDINGS ET SIMILAIRES</t>
  </si>
  <si>
    <t>C1501</t>
  </si>
  <si>
    <t>TRAVAIL DU CUIR; FABRICATION D'ARTICLES DE VOYAGE</t>
  </si>
  <si>
    <t>K640200</t>
  </si>
  <si>
    <t>Activités des fonds de placements, holdings et similaires</t>
  </si>
  <si>
    <t>C150101</t>
  </si>
  <si>
    <t>Apprêt, tannage des cuirs et fourrures</t>
  </si>
  <si>
    <t>K6403</t>
  </si>
  <si>
    <t>ACTIVITES DE CREDITS ET AUTRES INTERMEDIATIONS NON MONETAIRES</t>
  </si>
  <si>
    <t>C150102</t>
  </si>
  <si>
    <t>Fabrication d'articles de voyage, de maroquinerie et de sellerie</t>
  </si>
  <si>
    <t>K640301</t>
  </si>
  <si>
    <t>Activités de micro finance</t>
  </si>
  <si>
    <t>C1502</t>
  </si>
  <si>
    <t>FABRICATION DE CHAUSSURES ET ARTICLES CHAUSSANTS</t>
  </si>
  <si>
    <t>K640302</t>
  </si>
  <si>
    <t>Autres activités de crédits et autres intermédiations non monétaires</t>
  </si>
  <si>
    <t>C150200</t>
  </si>
  <si>
    <t>Fabrication de chaussures et articles chaussants</t>
  </si>
  <si>
    <t>K6500</t>
  </si>
  <si>
    <t>ASSURANCE</t>
  </si>
  <si>
    <t>C1601</t>
  </si>
  <si>
    <t>TRAVAIL DU BOIS</t>
  </si>
  <si>
    <t>K650001</t>
  </si>
  <si>
    <t>Assurance vie et caisses de retraite</t>
  </si>
  <si>
    <t>C160100</t>
  </si>
  <si>
    <t>Sciage, Rabotage</t>
  </si>
  <si>
    <t>K650002</t>
  </si>
  <si>
    <t>Assurance dommage et réassurance</t>
  </si>
  <si>
    <t>C1602</t>
  </si>
  <si>
    <t>FABRICATION D'ARTICLES EN BOIS, LIEGE, VANNERIE ET SPARTERIE</t>
  </si>
  <si>
    <t>K66</t>
  </si>
  <si>
    <t>ACTIVITÉS D'AUXILIAIRES FINANCIERS ET D'ASSURANCE</t>
  </si>
  <si>
    <t>C160201</t>
  </si>
  <si>
    <t>Fabrication de feuilles de placage, de contreplaques et de panneaux</t>
  </si>
  <si>
    <t>K6600</t>
  </si>
  <si>
    <t>C160202</t>
  </si>
  <si>
    <t>Fabrication d'ouvrages de charpente,  de menuiseries et d'emballages en bois</t>
  </si>
  <si>
    <t>K660001</t>
  </si>
  <si>
    <t>Gestion de Fonds pour tiers</t>
  </si>
  <si>
    <t>C160203</t>
  </si>
  <si>
    <t>Fabrication d'articles divers en bois ou liège, vannerie et sparterie</t>
  </si>
  <si>
    <t>K660002</t>
  </si>
  <si>
    <t> Activités de transfert  de fonds et d’auxiliaires financiers</t>
  </si>
  <si>
    <t>C17</t>
  </si>
  <si>
    <t>FABRICATION DE PAPIER, CARTONS ET D’ARTICLES EN PAPIER OU EN CARTON</t>
  </si>
  <si>
    <t>K660003</t>
  </si>
  <si>
    <t>Activités d'auxiliaires d'assurance</t>
  </si>
  <si>
    <t>C1700</t>
  </si>
  <si>
    <t>L6801</t>
  </si>
  <si>
    <t>LOCATION IMMOBILIERE ET ACTIVITES SUR BIENS PROPRES</t>
  </si>
  <si>
    <t>C170001</t>
  </si>
  <si>
    <t>Fabrication de pâte a papier, de papier et de carton</t>
  </si>
  <si>
    <t>L680100</t>
  </si>
  <si>
    <t>Location immobilière et activités sur biens propres</t>
  </si>
  <si>
    <t>C170002</t>
  </si>
  <si>
    <t>Fabrication de carton ondulé et emballages en papier ou en carton</t>
  </si>
  <si>
    <t>L6802</t>
  </si>
  <si>
    <t>ACTIVITÉS DES AGENCES IMMOBILIÈRES</t>
  </si>
  <si>
    <t>C170003</t>
  </si>
  <si>
    <t>Fabrication d'articles en papier ou en carton</t>
  </si>
  <si>
    <t>L680200</t>
  </si>
  <si>
    <t>Activités des agences immobilières</t>
  </si>
  <si>
    <t>C1801</t>
  </si>
  <si>
    <t>IMPRIMERIE ET ACTIVITES CONNEXES</t>
  </si>
  <si>
    <t>M6901</t>
  </si>
  <si>
    <t>ACTIVITÉS JURIDIQUES</t>
  </si>
  <si>
    <t>C180100</t>
  </si>
  <si>
    <t>Imprimerie et activités connexes</t>
  </si>
  <si>
    <t>M690100</t>
  </si>
  <si>
    <t>Activités juridiques</t>
  </si>
  <si>
    <t>C1802</t>
  </si>
  <si>
    <t>REPRODUCTION D'ENREGISTREMENTS</t>
  </si>
  <si>
    <t>M6902</t>
  </si>
  <si>
    <t>ACTIVITÉS COMPTABLES</t>
  </si>
  <si>
    <t>C180200</t>
  </si>
  <si>
    <t>Reproduction d'enregistrement</t>
  </si>
  <si>
    <t>M690200</t>
  </si>
  <si>
    <t>Activités comptables</t>
  </si>
  <si>
    <t>C1901</t>
  </si>
  <si>
    <t>RAFFINAGE DU PETROLE</t>
  </si>
  <si>
    <t>M7000</t>
  </si>
  <si>
    <t>ACTIVITÉS DES SIEGES SOCIAUX; CONSEIL EN GESTION</t>
  </si>
  <si>
    <t>C190100</t>
  </si>
  <si>
    <t xml:space="preserve">Raffinage du pétrole </t>
  </si>
  <si>
    <t>M700001</t>
  </si>
  <si>
    <t>Activités des sièges sociaux</t>
  </si>
  <si>
    <t>C1902</t>
  </si>
  <si>
    <t>COKEFACTION</t>
  </si>
  <si>
    <t>M700002</t>
  </si>
  <si>
    <t>Conseil de gestion</t>
  </si>
  <si>
    <t>C190200</t>
  </si>
  <si>
    <t>Cokéfaction</t>
  </si>
  <si>
    <t>M7100</t>
  </si>
  <si>
    <t>ACTIVITÉS D'ARCHITECTURE, D'INGENIERIE ET TECHNIQUES</t>
  </si>
  <si>
    <t>C2001</t>
  </si>
  <si>
    <t xml:space="preserve">FABRICATION DE PRODUITS CHIMIQUES DE BASE </t>
  </si>
  <si>
    <t>M710001</t>
  </si>
  <si>
    <t>Activités d’architecture et d'ingénierie</t>
  </si>
  <si>
    <t>C200101</t>
  </si>
  <si>
    <t>Fabrication de produits azotés et d'engrais</t>
  </si>
  <si>
    <t>M710002</t>
  </si>
  <si>
    <t>Activités de contrôle et analyses techniques</t>
  </si>
  <si>
    <t>C200102</t>
  </si>
  <si>
    <t>Fabrication d'autres produits chimiques  de base</t>
  </si>
  <si>
    <t>M7201</t>
  </si>
  <si>
    <t xml:space="preserve"> RECHERCHE-DEVELOPPEMENT EN SCIENCES PHYSIQUES ET NATURELLES</t>
  </si>
  <si>
    <t>C2002</t>
  </si>
  <si>
    <t>FABRICATION DE PRODUITS CHIMIQUES FONCTIONNELS</t>
  </si>
  <si>
    <t>M720100</t>
  </si>
  <si>
    <t>Recherche-développement en sciences physiques et naturelles</t>
  </si>
  <si>
    <t>C200201</t>
  </si>
  <si>
    <t>Fabrication de savons, détergents et produits d'entretien</t>
  </si>
  <si>
    <t>M7202</t>
  </si>
  <si>
    <t>RECHERCHE-DEVELOPPEMENT EN SCIENCES HUMAINES ET SOCIALES</t>
  </si>
  <si>
    <t>C200202</t>
  </si>
  <si>
    <t>Fabrication de parfums et de produits de toilette</t>
  </si>
  <si>
    <t>M720200</t>
  </si>
  <si>
    <t>Recherche-développement en sciences humaines et sociales</t>
  </si>
  <si>
    <t>C200203</t>
  </si>
  <si>
    <t>Fabrication de produits agrochimiques</t>
  </si>
  <si>
    <t>M7300</t>
  </si>
  <si>
    <t>PUBLICITE ET ETUDES DE MARCHES</t>
  </si>
  <si>
    <t>C200204</t>
  </si>
  <si>
    <t>Fabrication de peintures et vernis, adjuvants et encres d'imprimerie</t>
  </si>
  <si>
    <t>M730001</t>
  </si>
  <si>
    <t>Publicité</t>
  </si>
  <si>
    <t>C200205</t>
  </si>
  <si>
    <t>Fabrication de fibres artificielles ou synthétiques</t>
  </si>
  <si>
    <t>M730002</t>
  </si>
  <si>
    <t>Études de marché et sondages</t>
  </si>
  <si>
    <t>C200206</t>
  </si>
  <si>
    <t>M74</t>
  </si>
  <si>
    <t>AUTRES ACTIVITÉS PROFESSIONNELLES DE SERVICES SPECIALISES</t>
  </si>
  <si>
    <t>C2100</t>
  </si>
  <si>
    <t>FABRICATION DE PRODUITS PHARMACEUTIQUES</t>
  </si>
  <si>
    <t>M7400</t>
  </si>
  <si>
    <t>AUTRES ACTIVITES SPECIALISEES SCIENTIFIQUES ET TECHNIQUES</t>
  </si>
  <si>
    <t>C210001</t>
  </si>
  <si>
    <t>Industrie pharmaceutique</t>
  </si>
  <si>
    <t>M740001</t>
  </si>
  <si>
    <t>Activités spécialisées de design</t>
  </si>
  <si>
    <t>C210002</t>
  </si>
  <si>
    <t>Fabrication de médicaments traditionnels</t>
  </si>
  <si>
    <t>M740002</t>
  </si>
  <si>
    <t>Activités photographiques</t>
  </si>
  <si>
    <t>C2201</t>
  </si>
  <si>
    <t>TRAVAIL DU CAOUTCHOUC</t>
  </si>
  <si>
    <t>M740003</t>
  </si>
  <si>
    <t>Autres activités spécialisées, scientifiques et techniques n.c.a.</t>
  </si>
  <si>
    <t>C220101</t>
  </si>
  <si>
    <t>Fabrication et rechapage de pneumatiques</t>
  </si>
  <si>
    <t>M75</t>
  </si>
  <si>
    <t>ACTIVITÉS VETERINAIRES</t>
  </si>
  <si>
    <t>C220102</t>
  </si>
  <si>
    <t>Fabrication d'autres articles en caoutchouc</t>
  </si>
  <si>
    <t>M7500</t>
  </si>
  <si>
    <t>C2202</t>
  </si>
  <si>
    <t>TRAVAIL DU PLASTIQUE</t>
  </si>
  <si>
    <t>M750000</t>
  </si>
  <si>
    <t>C220200</t>
  </si>
  <si>
    <t>Fabrication d'articles en plastique</t>
  </si>
  <si>
    <t>N7700</t>
  </si>
  <si>
    <t>LOCATION ET LOCATION-BAIL</t>
  </si>
  <si>
    <t>C2301</t>
  </si>
  <si>
    <t>FABRICATION DE VERRE ET D'ARTICLES EN VERRE</t>
  </si>
  <si>
    <t>N770001</t>
  </si>
  <si>
    <t>Location de véhicules automobiles</t>
  </si>
  <si>
    <t>C230100</t>
  </si>
  <si>
    <t>Fabrication de verre et d'articles en verre</t>
  </si>
  <si>
    <t>N770002</t>
  </si>
  <si>
    <t>Location de machines et d'équipements n.c.a.</t>
  </si>
  <si>
    <t>C2302</t>
  </si>
  <si>
    <t xml:space="preserve">FABRICATION DE PRODUITS CÉRAMIQUES </t>
  </si>
  <si>
    <t>N770003</t>
  </si>
  <si>
    <t>Location d'articles personnels et domestiques n.c.a.</t>
  </si>
  <si>
    <t>C230201</t>
  </si>
  <si>
    <t>Fabrication de carreaux en céramique</t>
  </si>
  <si>
    <t>N770004</t>
  </si>
  <si>
    <t>Gestion des droits de propriété industrielle</t>
  </si>
  <si>
    <t>C230202</t>
  </si>
  <si>
    <t>Fabrication de tuiles et briques</t>
  </si>
  <si>
    <t>N7800</t>
  </si>
  <si>
    <t>ACTIVITES LIEES AUX RESSOURCES HUMAINES</t>
  </si>
  <si>
    <t>C230203</t>
  </si>
  <si>
    <t>Fabrication d'autres produits céramiques</t>
  </si>
  <si>
    <t>N780000</t>
  </si>
  <si>
    <t>Activités liées aux ressources humaines</t>
  </si>
  <si>
    <t>C2303</t>
  </si>
  <si>
    <t>FABRICATION DE CIMENTS ET AUTRES PRODUITS MINERAUX</t>
  </si>
  <si>
    <t>N7900</t>
  </si>
  <si>
    <t>ACTIVITÉS DES AGENCES DE RESERVATION ET VOYAGISTES</t>
  </si>
  <si>
    <t>C230301</t>
  </si>
  <si>
    <t xml:space="preserve">Fabrication de ciment, chaux et plâtre </t>
  </si>
  <si>
    <t>N790000</t>
  </si>
  <si>
    <t>Activités des agences de réservation et voyagistes</t>
  </si>
  <si>
    <t>C230302</t>
  </si>
  <si>
    <t>Fabrication de matériaux et d'ouvrages en ciment, en béton ou en plâtre ;  Travail de  la  pierre</t>
  </si>
  <si>
    <t>N8000</t>
  </si>
  <si>
    <t>ENQUETES ET SECURITE</t>
  </si>
  <si>
    <t>C230303</t>
  </si>
  <si>
    <t xml:space="preserve">Fabrication de produits minéraux non métalliques n.c.a. </t>
  </si>
  <si>
    <t>N800000</t>
  </si>
  <si>
    <t>Enquêtes et sécurité</t>
  </si>
  <si>
    <t>C2401</t>
  </si>
  <si>
    <t>SIDERURGIE ET PREMIERE TRANSFORMATION DE L'ACIER</t>
  </si>
  <si>
    <t>N8100</t>
  </si>
  <si>
    <t>SOUTIEN AUX BATIMENTS ; AMENAGEMENT PAYSAGER</t>
  </si>
  <si>
    <t>C240100</t>
  </si>
  <si>
    <t>Sidérurgie et première transformation de l'acier</t>
  </si>
  <si>
    <t>N810001</t>
  </si>
  <si>
    <t>Activités combinées de soutien aux bâtiments</t>
  </si>
  <si>
    <t>C2402</t>
  </si>
  <si>
    <t>METALLURGIE ET PREMIERE TRANSFORMATION DES METAUX NON FERREUX</t>
  </si>
  <si>
    <t>N810002</t>
  </si>
  <si>
    <t>Activités de nettoyage</t>
  </si>
  <si>
    <t>C240200</t>
  </si>
  <si>
    <t>Métallurgie et première transformation des métaux non ferreux</t>
  </si>
  <si>
    <t>N810003</t>
  </si>
  <si>
    <t>Aménagement paysager</t>
  </si>
  <si>
    <t>C2403</t>
  </si>
  <si>
    <t>FONDERIE</t>
  </si>
  <si>
    <t>N8200</t>
  </si>
  <si>
    <t>ACTIVITES DE SOUTIEN AUX ENTREPRISES ; ACTIVITES DE BUREAU</t>
  </si>
  <si>
    <t>C240300</t>
  </si>
  <si>
    <t>Fonderie</t>
  </si>
  <si>
    <t>N820001</t>
  </si>
  <si>
    <t>Activités de bureau, routage et centres d'appels</t>
  </si>
  <si>
    <t>C2501</t>
  </si>
  <si>
    <t>FABRICATION DE STRUCTURES METALLIQUES, CITERNES ET OUVRAGES CHAUDRONNES</t>
  </si>
  <si>
    <t>N820002</t>
  </si>
  <si>
    <t>Organisation de foires, salons et congrès</t>
  </si>
  <si>
    <t>C250100</t>
  </si>
  <si>
    <t>Fabrication de structures métalliques, citernes et ouvrages chaudronnés</t>
  </si>
  <si>
    <t>N820003</t>
  </si>
  <si>
    <t>Activités de soutien aux entreprises n.c.a.</t>
  </si>
  <si>
    <t>C2502</t>
  </si>
  <si>
    <t>FABRICATION D'AUTRES OUVRAGES EN METAUX; TRAVAIL DES METAUX</t>
  </si>
  <si>
    <t>O8401</t>
  </si>
  <si>
    <t>ACTIVITES D'ADMINISTRATION GENERALE, ECONOMIQUE ET SOCIALE</t>
  </si>
  <si>
    <t>C250200</t>
  </si>
  <si>
    <t>Fabrication d'autres ouvrages en métaux; travail des métaux</t>
  </si>
  <si>
    <t>O840100</t>
  </si>
  <si>
    <t>Activités d'administration générale, économique et sociale</t>
  </si>
  <si>
    <t>C2601</t>
  </si>
  <si>
    <t>FABRICATION DE COMPOSANTS ELECTRONIQUE, D'ORDINATEURS ET DE PERIPHERIQUES</t>
  </si>
  <si>
    <t>O8402</t>
  </si>
  <si>
    <t>ACTIVITÉS DE PRÉROGATIVE PUBLIQUE</t>
  </si>
  <si>
    <t>C260101</t>
  </si>
  <si>
    <t>Fabrication de composants, cartes électroniques et supports magnétiques</t>
  </si>
  <si>
    <t>O840200</t>
  </si>
  <si>
    <t>Activités de prérogative publique</t>
  </si>
  <si>
    <t>C260102</t>
  </si>
  <si>
    <t>Fabrication d'ordinateurs et d'équipements périphériques</t>
  </si>
  <si>
    <t>O8403</t>
  </si>
  <si>
    <t>ACTIVITÉS DE SÉCURITÉ SOCIALE OBLIGATOIRE</t>
  </si>
  <si>
    <t>C2602</t>
  </si>
  <si>
    <t xml:space="preserve">FABRICATION D'EQUIPEMENTS DE COMMUNICATION ET DE PRODUITS ELECTRONIQUES GRAND PUBLICS </t>
  </si>
  <si>
    <t>O840300</t>
  </si>
  <si>
    <t>Activités de sécurité sociale obligatoire</t>
  </si>
  <si>
    <t>C260201</t>
  </si>
  <si>
    <t>Fabrication d'équipements de communication</t>
  </si>
  <si>
    <t>P8501</t>
  </si>
  <si>
    <t>ENSEIGNEMENT PRÉ-PRIMAIRE ET PRIMAIRE</t>
  </si>
  <si>
    <t>C260202</t>
  </si>
  <si>
    <t>Fabrication de produits électroniques grand public</t>
  </si>
  <si>
    <t>P850100</t>
  </si>
  <si>
    <t>Enseignement pré-primaire et primaire</t>
  </si>
  <si>
    <t>C2603</t>
  </si>
  <si>
    <t>FABRICATION D'EQUIPEMENTS D'IMAGERIE MEDICALE, DE PRECISION, D'OPTIQUE ET D'HORLOGERIE</t>
  </si>
  <si>
    <t>P8502</t>
  </si>
  <si>
    <t>ENSEIGNEMENT SECONDAIRE</t>
  </si>
  <si>
    <t>C260300</t>
  </si>
  <si>
    <t>Fabrication d'équipements d'imagerie médicale, de précision, d'optique et d'horlogerie</t>
  </si>
  <si>
    <t>P850201</t>
  </si>
  <si>
    <t>Enseignement secondaire général</t>
  </si>
  <si>
    <t>C2701</t>
  </si>
  <si>
    <t>FABRICATION DE MACHINES ET MATERIELS ELECTROTECHNIQUES</t>
  </si>
  <si>
    <t>P850202</t>
  </si>
  <si>
    <t>Enseignement secondaire technique ou professionnel</t>
  </si>
  <si>
    <t>C270100</t>
  </si>
  <si>
    <t>Fabrication de machines et matériels électrotechniques</t>
  </si>
  <si>
    <t>P8503</t>
  </si>
  <si>
    <t>ENSEIGNEMENT SUPERIEUR ET POST-SECONDAIRE NON SUPERIEUR</t>
  </si>
  <si>
    <t>C2702</t>
  </si>
  <si>
    <t>FABRICATION D'APPAREILS DOMESTIQUES</t>
  </si>
  <si>
    <t>P850301</t>
  </si>
  <si>
    <t xml:space="preserve">Enseignement supérieur </t>
  </si>
  <si>
    <t>C270200</t>
  </si>
  <si>
    <t>Fabrication d'appareils domestiques</t>
  </si>
  <si>
    <t>P850302</t>
  </si>
  <si>
    <t>Enseignement post-secondaire non supérieur</t>
  </si>
  <si>
    <t>C2703</t>
  </si>
  <si>
    <t>FABRICATION D’AUTRES MATERIELS ELECTRIQUES</t>
  </si>
  <si>
    <t>P8504</t>
  </si>
  <si>
    <t>AUTRES ACTIVITÉS D'ENSEIGNEMENT</t>
  </si>
  <si>
    <t>C270300</t>
  </si>
  <si>
    <t>Fabrication d’autres matériels électriques</t>
  </si>
  <si>
    <t>P850400</t>
  </si>
  <si>
    <t>Autres activités d'enseignement</t>
  </si>
  <si>
    <t>C2801</t>
  </si>
  <si>
    <t>FABRICATION DE MACHINES D'USAGE GÉNÉRAL</t>
  </si>
  <si>
    <t>Q8601</t>
  </si>
  <si>
    <t>ACTIVITÉS HOSPITALIÈRES</t>
  </si>
  <si>
    <t>C280100</t>
  </si>
  <si>
    <t>Fabrication de machines d'usage général</t>
  </si>
  <si>
    <t>Q860100</t>
  </si>
  <si>
    <t>Activités hospitalières</t>
  </si>
  <si>
    <t>C2802</t>
  </si>
  <si>
    <t>FABRICATION DE MACHINES D'USAGE SPÉCIFIQUE</t>
  </si>
  <si>
    <t>Q8602</t>
  </si>
  <si>
    <t>ACTIVITE DES MEDECINS ET DES DENTISTES</t>
  </si>
  <si>
    <t>C280200</t>
  </si>
  <si>
    <t>Fabrication de machines d'usage spécifique</t>
  </si>
  <si>
    <t>Q860200</t>
  </si>
  <si>
    <t>Activité des médecins et des dentistes</t>
  </si>
  <si>
    <t>C2900</t>
  </si>
  <si>
    <t>CONSTRUCTION DE VÉHICULES AUTOMOBILES</t>
  </si>
  <si>
    <t>Q8603</t>
  </si>
  <si>
    <t>ACTIVITÉS PARAMÉDICALES ET DE SOUTIEN</t>
  </si>
  <si>
    <t>C290000</t>
  </si>
  <si>
    <t>Construction de véhicules automobiles</t>
  </si>
  <si>
    <t>Q860301</t>
  </si>
  <si>
    <t>Activités des tradipraticiens</t>
  </si>
  <si>
    <t>C3001</t>
  </si>
  <si>
    <t>CONSTRUCTION NAVALE, AÉRONAUTIQUE ET FERROVIAIRE</t>
  </si>
  <si>
    <t>Q860302</t>
  </si>
  <si>
    <t>Autres activités pour la santé humaine</t>
  </si>
  <si>
    <t>C300101</t>
  </si>
  <si>
    <t>construction navale</t>
  </si>
  <si>
    <t>Q8700</t>
  </si>
  <si>
    <t>ACTIVITES D'HEBERGEMENT MEDICO-SOCIAL ET SOCIAL</t>
  </si>
  <si>
    <t>C300102</t>
  </si>
  <si>
    <t>Construction aéronautique</t>
  </si>
  <si>
    <t>Q870000</t>
  </si>
  <si>
    <t>Activités d'Hébergement médico-social et social</t>
  </si>
  <si>
    <t>C300103</t>
  </si>
  <si>
    <t>Construction ferroviaire</t>
  </si>
  <si>
    <t>Q8800</t>
  </si>
  <si>
    <t>ACTION SOCIALE SANS HEBERGEMENT</t>
  </si>
  <si>
    <t>C300104</t>
  </si>
  <si>
    <t>Construction de véhicules militaires de combat</t>
  </si>
  <si>
    <t>Q880000</t>
  </si>
  <si>
    <t>Action sociale sans hébergement</t>
  </si>
  <si>
    <t>C3002</t>
  </si>
  <si>
    <t>FABRICATION D'AUTRES EQUIPEMENTS DE TRANSPORT</t>
  </si>
  <si>
    <t>R9000</t>
  </si>
  <si>
    <t>ACTIVITES CREATIVES, ARTISTIQUES ET DE SPECTACLE</t>
  </si>
  <si>
    <t>C300200</t>
  </si>
  <si>
    <t>Fabrication d'autres équipements de transport</t>
  </si>
  <si>
    <t>R900000</t>
  </si>
  <si>
    <t>Activités créatives, artistiques et de spectacle</t>
  </si>
  <si>
    <t>C3100</t>
  </si>
  <si>
    <t>FABRICATION DE MEUBLES ET MATELAS</t>
  </si>
  <si>
    <t>R9100</t>
  </si>
  <si>
    <t>CONSERVATION ET VALORISATION DU PATRIMOINE</t>
  </si>
  <si>
    <t>C310001</t>
  </si>
  <si>
    <t>Fabrication de matelas et sommiers</t>
  </si>
  <si>
    <t>R910000</t>
  </si>
  <si>
    <t>Conservation et valorisation du patrimoine</t>
  </si>
  <si>
    <t>C310002</t>
  </si>
  <si>
    <t xml:space="preserve">Fabrication de meubles </t>
  </si>
  <si>
    <t>R9200</t>
  </si>
  <si>
    <t>ORGANISATION DE JEUX DE HASARD ET D'ARGENT</t>
  </si>
  <si>
    <t>C3200</t>
  </si>
  <si>
    <t>AUTRES INDUSTRIES</t>
  </si>
  <si>
    <t>R920000</t>
  </si>
  <si>
    <t>Organisation de jeux de hasard et d'argent</t>
  </si>
  <si>
    <t>C320001</t>
  </si>
  <si>
    <t>Fabrication de bijoux</t>
  </si>
  <si>
    <t>R9301</t>
  </si>
  <si>
    <t>ACTIVITÉS LIÉES AU SPORT</t>
  </si>
  <si>
    <t>C320002</t>
  </si>
  <si>
    <t>Fabrication d'instruments de musique</t>
  </si>
  <si>
    <t>R930100</t>
  </si>
  <si>
    <t>Activités liées au sport</t>
  </si>
  <si>
    <t>C320003</t>
  </si>
  <si>
    <t>Activités manufacturières n.c.a</t>
  </si>
  <si>
    <t>R9302</t>
  </si>
  <si>
    <t>ACTIVITÉS RÉCRÉATIVES ET DE LOISIRS</t>
  </si>
  <si>
    <t>C3301</t>
  </si>
  <si>
    <t>REPARATION DE MACHINES ET D'EQUIPEMENTS PROFESSIONNELS</t>
  </si>
  <si>
    <t>R930200</t>
  </si>
  <si>
    <t>Activités récréatives et de loisirs</t>
  </si>
  <si>
    <t>C330100</t>
  </si>
  <si>
    <t>Réparation de machines et d'équipements professionnels</t>
  </si>
  <si>
    <t>S9401</t>
  </si>
  <si>
    <t>ACTIVITES DES ORGANISATIONS ECONOMIQUES, PATRONALES ET PROFESSIONNELLES</t>
  </si>
  <si>
    <t>C3302</t>
  </si>
  <si>
    <t>INSTALLATION DE MACHINES ET D'EQUIPEMENTS PROFESSIONNELS</t>
  </si>
  <si>
    <t>S940100</t>
  </si>
  <si>
    <t>Activités des organisations économiques, patronales et professionnelles</t>
  </si>
  <si>
    <t>C330200</t>
  </si>
  <si>
    <t>Installation de machines et d'équipements professionnels</t>
  </si>
  <si>
    <t>S9402</t>
  </si>
  <si>
    <t>ACTIVITÉS DES SYNDICATS DES TRAVAILLEURS</t>
  </si>
  <si>
    <t>D3501</t>
  </si>
  <si>
    <t>PRODUCTION, TRANSPORT ET DISTRIBUTION D'ÉLECTRICITÉ</t>
  </si>
  <si>
    <t>S940200</t>
  </si>
  <si>
    <t>Activités des syndicats des travailleurs</t>
  </si>
  <si>
    <t>D350100</t>
  </si>
  <si>
    <t>Production, transport et distribution d'électricité</t>
  </si>
  <si>
    <t>S9403</t>
  </si>
  <si>
    <t>ACTIVITÉS DES AUTRES ORGANISATIONS ASSOCIATIVES</t>
  </si>
  <si>
    <t>D3502</t>
  </si>
  <si>
    <t>PRODUCTION ET DISTRIBUTION DE COMBUSTIBLES GAZEUX ET DE GLACE</t>
  </si>
  <si>
    <t>S940301</t>
  </si>
  <si>
    <t>Activités des organisations religieuses</t>
  </si>
  <si>
    <t>D350200</t>
  </si>
  <si>
    <t>Production et distribution de combustibles gazeux et de glace</t>
  </si>
  <si>
    <t>S940302</t>
  </si>
  <si>
    <t>Activités des organisations politiques</t>
  </si>
  <si>
    <t>E3600</t>
  </si>
  <si>
    <t>CAPTAGE, TRAITEMENT ET DISTRIBUTION D'EAU</t>
  </si>
  <si>
    <t>S940303</t>
  </si>
  <si>
    <t>Activités des autres organisations associatives</t>
  </si>
  <si>
    <t>E360000</t>
  </si>
  <si>
    <t>Captage, traitement et distribution d'eau</t>
  </si>
  <si>
    <t>S9501</t>
  </si>
  <si>
    <t>REPARATION D'ORDINATEURS ET D'EQUIPEMENTS DE COMMUNICATION</t>
  </si>
  <si>
    <t>E3700</t>
  </si>
  <si>
    <t>COLLECTE ET TRAITEMENT DES EAUX USEES</t>
  </si>
  <si>
    <t>S950101</t>
  </si>
  <si>
    <t>Réparation d'ordinateurs et d'équipements périphériques</t>
  </si>
  <si>
    <t>E370000</t>
  </si>
  <si>
    <t>Collecte et traitement des eaux usées</t>
  </si>
  <si>
    <t>S950102</t>
  </si>
  <si>
    <t>Réparation d'équipements de communication</t>
  </si>
  <si>
    <t>E3800</t>
  </si>
  <si>
    <t>COLLECTE, TRAITEMENT ET ELIMINATION DES DECHETS ; RECUPERATION</t>
  </si>
  <si>
    <t>S9502</t>
  </si>
  <si>
    <t>REPARATION DE BIENS PERSONNELS ET DOMESTIQUES</t>
  </si>
  <si>
    <t>E380001</t>
  </si>
  <si>
    <t>Collecte, traitement et élimination des déchets</t>
  </si>
  <si>
    <t>S950200</t>
  </si>
  <si>
    <t>Réparation de biens personnels et domestiques</t>
  </si>
  <si>
    <t>E380002</t>
  </si>
  <si>
    <t>Récupération</t>
  </si>
  <si>
    <t>S9600</t>
  </si>
  <si>
    <t>FOURNITURE D'AUTRES SERVICES PERSONNELS</t>
  </si>
  <si>
    <t>E3900</t>
  </si>
  <si>
    <t>DEPOLLUTION ET GESTION DES DECHETS</t>
  </si>
  <si>
    <t>S960001</t>
  </si>
  <si>
    <t>Lavage et nettoyage de textiles</t>
  </si>
  <si>
    <t>E390000</t>
  </si>
  <si>
    <t>Dépollution et gestion des déchets</t>
  </si>
  <si>
    <t>S960002</t>
  </si>
  <si>
    <t>Coiffure et soins de beauté</t>
  </si>
  <si>
    <t>F4101</t>
  </si>
  <si>
    <t>PROMOTION IMMOBILIÈRE</t>
  </si>
  <si>
    <t>S960003</t>
  </si>
  <si>
    <t>Services funéraires</t>
  </si>
  <si>
    <t>F410100</t>
  </si>
  <si>
    <t>Promotion immobilière</t>
  </si>
  <si>
    <t>S960004</t>
  </si>
  <si>
    <t>Autres services personnels n.c.a</t>
  </si>
  <si>
    <t>F4102</t>
  </si>
  <si>
    <t>CONSTRUCTION DE BÂTIMENTS COMPLETS</t>
  </si>
  <si>
    <t>T9700</t>
  </si>
  <si>
    <t xml:space="preserve"> ACTIVITÉS DES MÉNAGES EN TANT QU’EMPLOYEURS DE PERSONNEL DOMESTIQUE</t>
  </si>
  <si>
    <t>F410200</t>
  </si>
  <si>
    <t>Construction de bâtiments complets</t>
  </si>
  <si>
    <t>T970000</t>
  </si>
  <si>
    <t>Activités des ménages en tant qu'employeurs de personnel domestique</t>
  </si>
  <si>
    <t>F4200</t>
  </si>
  <si>
    <t xml:space="preserve"> GENIE CIVIL</t>
  </si>
  <si>
    <t>T9800</t>
  </si>
  <si>
    <t>ACTIVITÉS INDIFFERENCIEES AUTOPRODUITES DES MÉNAGES</t>
  </si>
  <si>
    <t>F420001</t>
  </si>
  <si>
    <t>Construction de routes et de voies ferrées</t>
  </si>
  <si>
    <t>T980001</t>
  </si>
  <si>
    <t>Activités indifférenciées des ménages en tant que producteurs de biens pour usage propre</t>
  </si>
  <si>
    <t>F420002</t>
  </si>
  <si>
    <t>Construction de réseaux et de lignes</t>
  </si>
  <si>
    <t>T980002</t>
  </si>
  <si>
    <t>Activités indifférenciées des ménages en tant que producteurs de services pour usage propre</t>
  </si>
  <si>
    <t>F420003</t>
  </si>
  <si>
    <t>Construction d’autres ouvrages de génie civil</t>
  </si>
  <si>
    <t>U9900</t>
  </si>
  <si>
    <t>ACTIVITÉS DES ORGANISATIONS EXTRATERRITORIALES</t>
  </si>
  <si>
    <t>U990000</t>
  </si>
  <si>
    <t>Activités des organisations extraterritoriales</t>
  </si>
  <si>
    <t>NOUVELLE CLASSIFICATION IVOIRIENNE DES ACTIVITES ET DES PRODUITS/CODES ACTIVITES ECONOMIQUES</t>
  </si>
  <si>
    <t>Noms et adresses de L'expert comptable ou du commissaire aux comptes ayant visé ou certifié les états financiers</t>
  </si>
  <si>
    <t xml:space="preserve"> Transferts de charge H.A.O. </t>
  </si>
  <si>
    <t>VI.  FINANCEMENT PAR LES CAPITAUX PROPRES</t>
  </si>
  <si>
    <t>Emprunts obligataires convertibles</t>
  </si>
  <si>
    <t>Dettes de crédit bail immobilisées</t>
  </si>
  <si>
    <t>Fournisseurs et comptes rattachés</t>
  </si>
  <si>
    <t>Sécurité sociale et organismes sociaux</t>
  </si>
  <si>
    <t>Redevances pour location de terrains agricoles:</t>
  </si>
  <si>
    <t>Redevances pour brevet, concessions, licences, marques et droits similaires :</t>
  </si>
  <si>
    <t>Part des frais de recherche et de développement dans la production immobilisée :</t>
  </si>
  <si>
    <t>Part des frais de recherche minière et pétrolière dans la production immobilisée :</t>
  </si>
  <si>
    <t>Produits financiers : part des intétêts échus et encaissés au cours de l'exercice :</t>
  </si>
  <si>
    <t>Jetons de présence et autres rémunérations d'administrateurs reçus :</t>
  </si>
  <si>
    <t>2. Provisions financières pour risque et charges</t>
  </si>
  <si>
    <t>3. Provisions pour dépréciation des immobilisations</t>
  </si>
  <si>
    <t>5. Dépréciations et risques provisions (Tiers)</t>
  </si>
  <si>
    <t>6. Dépréciations et risques provisions (Trésorerie)</t>
  </si>
  <si>
    <t>CREANCES DE L'ACTIF IMMOBILISE (I)</t>
  </si>
  <si>
    <t xml:space="preserve">Créances rattachées  à des participations </t>
  </si>
  <si>
    <t>autres immobilisations financières</t>
  </si>
  <si>
    <t>CREANCES DE L'ACTIF CIRCULATION( II)</t>
  </si>
  <si>
    <t>Clients et comptes Rattachés</t>
  </si>
  <si>
    <t>Sécurité sociale et autres Organismes sociaux</t>
  </si>
  <si>
    <t>Charges constatées d'avance</t>
  </si>
  <si>
    <t>DETTES FINANCIERES ET RESSOURCES ASSIMILEES</t>
  </si>
  <si>
    <t>Emprunts obligataires convertibles (1)</t>
  </si>
  <si>
    <t>Emprunts et dettes des établissements de crédit</t>
  </si>
  <si>
    <t>DETTES DU PASSIF CIRCULANT</t>
  </si>
  <si>
    <t>Sécurité sociale et organismes Sociaux</t>
  </si>
  <si>
    <t xml:space="preserve">   Resultat des activités ordinaires (R.A.O) hors dotations et reprises (expoitation et financière) ______________________________________________</t>
  </si>
  <si>
    <t>4 EMPLOYER, MANOEUVRES</t>
  </si>
  <si>
    <t>2. Personnel extérieur</t>
  </si>
  <si>
    <t>Redevances pour brevets, concessions, licences, marques et droits similaires :</t>
  </si>
  <si>
    <t>Nom et Prénoms des Associés</t>
  </si>
  <si>
    <t>Adresse du Domicile Fiscal</t>
  </si>
  <si>
    <t>N° de Compte Contribuable</t>
  </si>
  <si>
    <t>Part des résultats avant réintégration de leurs rémunérations et AN et part de l'IMF</t>
  </si>
  <si>
    <t>Total  imposable aunom de chaque associé</t>
  </si>
  <si>
    <t xml:space="preserve"> - 47 -</t>
  </si>
  <si>
    <t>TABLEAU 9 : REPARTITION DU RESULTAT ET AUTRES ELEMENTS CARACTERISTIQES DES CINQ DERNIERS EXERCICES</t>
  </si>
  <si>
    <t>SOCIETE DEMBA &amp; FRERES</t>
  </si>
  <si>
    <t xml:space="preserve">SODEF </t>
  </si>
  <si>
    <t xml:space="preserve">19                  BP                  458              ABIDJAN </t>
  </si>
  <si>
    <t>1417292 J</t>
  </si>
  <si>
    <t>31/12/2016</t>
  </si>
  <si>
    <t>01/01/2016</t>
  </si>
  <si>
    <t xml:space="preserve">CI </t>
  </si>
  <si>
    <t>ABJ-2014-B-7067</t>
  </si>
  <si>
    <t>031 001</t>
  </si>
  <si>
    <t>19</t>
  </si>
  <si>
    <t>458</t>
  </si>
  <si>
    <t xml:space="preserve">ABIDJAN </t>
  </si>
  <si>
    <t>TREICHVILLE  RUE 12           AVENUE 2  ABIDJAN     CIV</t>
  </si>
  <si>
    <t xml:space="preserve">ACHAT ET VENTE DE MARCHANDISES </t>
  </si>
  <si>
    <t xml:space="preserve">DEMBA SINGOU </t>
  </si>
  <si>
    <t>YAHON GEORGES  CEL:07 41 40 35</t>
  </si>
  <si>
    <t xml:space="preserve">GERANT </t>
  </si>
  <si>
    <t xml:space="preserve">BSI-CI </t>
  </si>
  <si>
    <t>X</t>
  </si>
  <si>
    <t xml:space="preserve">DEMBA </t>
  </si>
  <si>
    <t>SINGOU</t>
  </si>
  <si>
    <t>MALIENNE</t>
  </si>
</sst>
</file>

<file path=xl/styles.xml><?xml version="1.0" encoding="utf-8"?>
<styleSheet xmlns="http://schemas.openxmlformats.org/spreadsheetml/2006/main">
  <numFmts count="5">
    <numFmt numFmtId="164" formatCode="_-* #,##0\ _F_-;\-* #,##0\ _F_-;_-* &quot;-&quot;\ _F_-;_-@_-"/>
    <numFmt numFmtId="165" formatCode="_-* #,##0.00\ _F_-;\-* #,##0.00\ _F_-;_-* &quot;-&quot;??\ _F_-;_-@_-"/>
    <numFmt numFmtId="166" formatCode="#\.##0"/>
    <numFmt numFmtId="167" formatCode="#,##0.0000"/>
    <numFmt numFmtId="168" formatCode="dd/mm/yy;@"/>
  </numFmts>
  <fonts count="85">
    <font>
      <sz val="11"/>
      <name val="Times New Roman"/>
    </font>
    <font>
      <b/>
      <sz val="11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7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1"/>
      <color indexed="17"/>
      <name val="Arial"/>
      <family val="2"/>
    </font>
    <font>
      <b/>
      <sz val="13"/>
      <name val="Arial"/>
      <family val="2"/>
    </font>
    <font>
      <sz val="11"/>
      <color indexed="17"/>
      <name val="Arial"/>
      <family val="2"/>
    </font>
    <font>
      <sz val="11"/>
      <name val="Arial"/>
      <family val="2"/>
    </font>
    <font>
      <b/>
      <sz val="13"/>
      <color indexed="17"/>
      <name val="Arial"/>
      <family val="2"/>
    </font>
    <font>
      <b/>
      <sz val="12"/>
      <color indexed="17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sz val="9"/>
      <name val="Arial"/>
      <family val="2"/>
    </font>
    <font>
      <b/>
      <sz val="9"/>
      <color indexed="17"/>
      <name val="Arial"/>
      <family val="2"/>
    </font>
    <font>
      <i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color indexed="17"/>
      <name val="Arial"/>
      <family val="2"/>
    </font>
    <font>
      <sz val="11"/>
      <name val="Times New Roman"/>
      <family val="1"/>
    </font>
    <font>
      <sz val="6"/>
      <name val="Arial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b/>
      <u/>
      <sz val="11"/>
      <name val="Arial"/>
      <family val="2"/>
    </font>
    <font>
      <b/>
      <i/>
      <sz val="7"/>
      <name val="Arial"/>
      <family val="2"/>
    </font>
    <font>
      <sz val="11"/>
      <color indexed="50"/>
      <name val="Arial"/>
      <family val="2"/>
    </font>
    <font>
      <u/>
      <sz val="11"/>
      <color indexed="50"/>
      <name val="Arial"/>
      <family val="2"/>
    </font>
    <font>
      <sz val="10"/>
      <color indexed="50"/>
      <name val="Arial"/>
      <family val="2"/>
    </font>
    <font>
      <sz val="9"/>
      <color indexed="50"/>
      <name val="Arial"/>
      <family val="2"/>
    </font>
    <font>
      <u/>
      <sz val="10"/>
      <color indexed="17"/>
      <name val="Arial"/>
      <family val="2"/>
    </font>
    <font>
      <sz val="11"/>
      <color indexed="8"/>
      <name val="Arial"/>
      <family val="2"/>
    </font>
    <font>
      <b/>
      <sz val="10"/>
      <color indexed="50"/>
      <name val="Arial"/>
      <family val="2"/>
    </font>
    <font>
      <sz val="8"/>
      <name val="Times New Roman"/>
      <family val="1"/>
    </font>
    <font>
      <b/>
      <sz val="7"/>
      <name val="Arial"/>
      <family val="2"/>
    </font>
    <font>
      <sz val="11"/>
      <color indexed="9"/>
      <name val="Arial"/>
      <family val="2"/>
    </font>
    <font>
      <sz val="7"/>
      <name val="Times New Roman"/>
      <family val="1"/>
    </font>
    <font>
      <i/>
      <sz val="8"/>
      <name val="Arial"/>
      <family val="2"/>
    </font>
    <font>
      <b/>
      <sz val="24"/>
      <color indexed="17"/>
      <name val="Arial"/>
      <family val="2"/>
    </font>
    <font>
      <b/>
      <u/>
      <sz val="9"/>
      <name val="Arial"/>
      <family val="2"/>
    </font>
    <font>
      <b/>
      <i/>
      <sz val="10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24"/>
      <name val="Arial"/>
      <family val="2"/>
    </font>
    <font>
      <b/>
      <i/>
      <sz val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9"/>
      <name val="Times New Roman"/>
      <family val="1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u/>
      <sz val="10"/>
      <name val="Arial"/>
      <family val="2"/>
    </font>
    <font>
      <sz val="10"/>
      <name val="Times New Roman"/>
      <family val="1"/>
    </font>
    <font>
      <b/>
      <sz val="24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23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b/>
      <vertAlign val="superscript"/>
      <sz val="11"/>
      <name val="Arial"/>
      <family val="2"/>
    </font>
    <font>
      <b/>
      <sz val="8"/>
      <color rgb="FF000000"/>
      <name val="Times New Roman"/>
      <family val="1"/>
    </font>
    <font>
      <b/>
      <sz val="7"/>
      <color rgb="FF00B050"/>
      <name val="Times New Roman"/>
      <family val="1"/>
    </font>
    <font>
      <sz val="7"/>
      <color theme="1"/>
      <name val="Calibri"/>
      <family val="2"/>
      <scheme val="minor"/>
    </font>
    <font>
      <b/>
      <sz val="7"/>
      <color rgb="FF000000"/>
      <name val="Times New Roman"/>
      <family val="1"/>
    </font>
    <font>
      <b/>
      <sz val="7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6"/>
      <color theme="1"/>
      <name val="Times New Roman"/>
      <family val="1"/>
    </font>
    <font>
      <sz val="11"/>
      <name val="Arial Black"/>
      <family val="2"/>
    </font>
    <font>
      <sz val="9"/>
      <name val="Arial Black"/>
      <family val="2"/>
    </font>
  </fonts>
  <fills count="1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65"/>
        <bgColor indexed="22"/>
      </patternFill>
    </fill>
    <fill>
      <patternFill patternType="solid">
        <fgColor indexed="65"/>
        <bgColor indexed="55"/>
      </patternFill>
    </fill>
    <fill>
      <patternFill patternType="solid">
        <fgColor indexed="65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indexed="47"/>
        <bgColor indexed="64"/>
      </patternFill>
    </fill>
    <fill>
      <patternFill patternType="solid">
        <fgColor indexed="47"/>
        <bgColor indexed="22"/>
      </patternFill>
    </fill>
    <fill>
      <patternFill patternType="mediumGray">
        <fgColor indexed="22"/>
      </patternFill>
    </fill>
    <fill>
      <patternFill patternType="solid">
        <fgColor indexed="55"/>
        <bgColor indexed="64"/>
      </patternFill>
    </fill>
    <fill>
      <patternFill patternType="lightUp">
        <fgColor indexed="8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9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5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215">
    <xf numFmtId="0" fontId="0" fillId="0" borderId="0" xfId="0"/>
    <xf numFmtId="0" fontId="0" fillId="0" borderId="0" xfId="0" applyBorder="1"/>
    <xf numFmtId="0" fontId="0" fillId="2" borderId="0" xfId="0" applyFill="1" applyBorder="1"/>
    <xf numFmtId="0" fontId="1" fillId="0" borderId="0" xfId="0" applyFont="1" applyBorder="1"/>
    <xf numFmtId="0" fontId="3" fillId="0" borderId="0" xfId="0" applyFont="1" applyBorder="1"/>
    <xf numFmtId="0" fontId="1" fillId="3" borderId="0" xfId="0" applyFont="1" applyFill="1" applyBorder="1"/>
    <xf numFmtId="0" fontId="0" fillId="0" borderId="0" xfId="0" applyFill="1" applyBorder="1"/>
    <xf numFmtId="0" fontId="1" fillId="4" borderId="0" xfId="0" applyFont="1" applyFill="1" applyBorder="1"/>
    <xf numFmtId="0" fontId="3" fillId="3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Continuous" vertical="center"/>
    </xf>
    <xf numFmtId="0" fontId="1" fillId="0" borderId="0" xfId="0" applyFont="1" applyBorder="1" applyAlignment="1">
      <alignment horizontal="centerContinuous"/>
    </xf>
    <xf numFmtId="0" fontId="8" fillId="0" borderId="0" xfId="0" applyFont="1" applyBorder="1"/>
    <xf numFmtId="0" fontId="8" fillId="0" borderId="0" xfId="0" applyFont="1"/>
    <xf numFmtId="0" fontId="10" fillId="0" borderId="0" xfId="0" applyFont="1" applyBorder="1" applyAlignment="1">
      <alignment vertical="center"/>
    </xf>
    <xf numFmtId="0" fontId="10" fillId="0" borderId="0" xfId="0" applyFont="1" applyBorder="1"/>
    <xf numFmtId="0" fontId="10" fillId="0" borderId="0" xfId="0" applyFont="1" applyBorder="1" applyAlignment="1">
      <alignment horizontal="centerContinuous" vertical="center"/>
    </xf>
    <xf numFmtId="0" fontId="0" fillId="0" borderId="0" xfId="0" applyBorder="1" applyAlignment="1"/>
    <xf numFmtId="0" fontId="7" fillId="0" borderId="0" xfId="0" applyFont="1" applyBorder="1" applyAlignment="1">
      <alignment horizontal="centerContinuous"/>
    </xf>
    <xf numFmtId="3" fontId="0" fillId="0" borderId="0" xfId="0" applyNumberFormat="1" applyBorder="1"/>
    <xf numFmtId="0" fontId="0" fillId="0" borderId="0" xfId="0" applyAlignment="1">
      <alignment horizontal="right"/>
    </xf>
    <xf numFmtId="0" fontId="1" fillId="0" borderId="0" xfId="0" applyFont="1" applyFill="1" applyBorder="1" applyAlignment="1"/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centerContinuous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Continuous" vertical="center"/>
    </xf>
    <xf numFmtId="0" fontId="2" fillId="0" borderId="0" xfId="0" applyFont="1" applyBorder="1"/>
    <xf numFmtId="0" fontId="0" fillId="0" borderId="0" xfId="0" applyFill="1"/>
    <xf numFmtId="3" fontId="0" fillId="0" borderId="0" xfId="0" applyNumberFormat="1"/>
    <xf numFmtId="0" fontId="11" fillId="0" borderId="0" xfId="0" applyFont="1" applyBorder="1" applyAlignment="1">
      <alignment horizontal="right"/>
    </xf>
    <xf numFmtId="0" fontId="0" fillId="0" borderId="0" xfId="0" applyBorder="1" applyAlignment="1">
      <alignment horizontal="centerContinuous"/>
    </xf>
    <xf numFmtId="0" fontId="13" fillId="0" borderId="0" xfId="0" applyFont="1" applyAlignment="1">
      <alignment horizontal="centerContinuous"/>
    </xf>
    <xf numFmtId="0" fontId="10" fillId="0" borderId="0" xfId="0" applyFont="1" applyBorder="1" applyAlignment="1"/>
    <xf numFmtId="0" fontId="14" fillId="0" borderId="0" xfId="0" applyFont="1" applyBorder="1" applyAlignment="1">
      <alignment horizontal="centerContinuous"/>
    </xf>
    <xf numFmtId="0" fontId="12" fillId="0" borderId="0" xfId="0" applyFont="1" applyBorder="1" applyAlignment="1"/>
    <xf numFmtId="0" fontId="12" fillId="0" borderId="0" xfId="0" applyFont="1" applyBorder="1" applyAlignment="1">
      <alignment horizontal="centerContinuous"/>
    </xf>
    <xf numFmtId="0" fontId="15" fillId="0" borderId="0" xfId="0" applyFont="1" applyBorder="1"/>
    <xf numFmtId="3" fontId="16" fillId="0" borderId="0" xfId="0" applyNumberFormat="1" applyFont="1" applyBorder="1"/>
    <xf numFmtId="0" fontId="12" fillId="0" borderId="0" xfId="0" applyFont="1" applyBorder="1"/>
    <xf numFmtId="0" fontId="12" fillId="0" borderId="1" xfId="0" applyFont="1" applyBorder="1"/>
    <xf numFmtId="0" fontId="16" fillId="0" borderId="0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3" borderId="4" xfId="0" applyFont="1" applyFill="1" applyBorder="1"/>
    <xf numFmtId="0" fontId="15" fillId="0" borderId="0" xfId="0" applyFont="1"/>
    <xf numFmtId="0" fontId="15" fillId="0" borderId="5" xfId="0" applyFont="1" applyBorder="1"/>
    <xf numFmtId="0" fontId="15" fillId="0" borderId="0" xfId="0" applyFont="1" applyBorder="1" applyAlignment="1"/>
    <xf numFmtId="0" fontId="2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Continuous"/>
    </xf>
    <xf numFmtId="0" fontId="15" fillId="0" borderId="7" xfId="0" applyFont="1" applyBorder="1" applyAlignment="1">
      <alignment horizontal="centerContinuous"/>
    </xf>
    <xf numFmtId="0" fontId="15" fillId="0" borderId="8" xfId="0" applyFont="1" applyBorder="1" applyAlignment="1">
      <alignment horizontal="centerContinuous"/>
    </xf>
    <xf numFmtId="0" fontId="15" fillId="0" borderId="9" xfId="0" applyFont="1" applyBorder="1" applyAlignment="1">
      <alignment horizontal="centerContinuous"/>
    </xf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 applyAlignment="1">
      <alignment horizontal="centerContinuous" vertical="center"/>
    </xf>
    <xf numFmtId="0" fontId="15" fillId="0" borderId="14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5" xfId="0" applyFont="1" applyBorder="1" applyAlignment="1">
      <alignment horizontal="centerContinuous" vertical="center"/>
    </xf>
    <xf numFmtId="0" fontId="15" fillId="0" borderId="1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5" fillId="0" borderId="0" xfId="0" applyFont="1" applyFill="1" applyBorder="1" applyAlignment="1">
      <alignment horizontal="centerContinuous"/>
    </xf>
    <xf numFmtId="0" fontId="15" fillId="0" borderId="16" xfId="0" applyFont="1" applyFill="1" applyBorder="1"/>
    <xf numFmtId="0" fontId="15" fillId="0" borderId="0" xfId="0" applyFont="1" applyFill="1" applyBorder="1"/>
    <xf numFmtId="0" fontId="12" fillId="0" borderId="0" xfId="0" applyFont="1" applyFill="1" applyBorder="1"/>
    <xf numFmtId="0" fontId="25" fillId="0" borderId="0" xfId="0" applyFont="1" applyFill="1" applyBorder="1"/>
    <xf numFmtId="0" fontId="15" fillId="0" borderId="16" xfId="0" applyFont="1" applyBorder="1"/>
    <xf numFmtId="0" fontId="19" fillId="0" borderId="0" xfId="0" applyFont="1" applyFill="1" applyBorder="1"/>
    <xf numFmtId="0" fontId="22" fillId="0" borderId="0" xfId="0" applyFont="1" applyBorder="1"/>
    <xf numFmtId="0" fontId="17" fillId="0" borderId="0" xfId="0" applyFont="1" applyBorder="1"/>
    <xf numFmtId="3" fontId="12" fillId="0" borderId="0" xfId="0" applyNumberFormat="1" applyFont="1" applyFill="1" applyBorder="1"/>
    <xf numFmtId="0" fontId="15" fillId="0" borderId="0" xfId="0" applyFont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3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Continuous" vertical="center"/>
    </xf>
    <xf numFmtId="0" fontId="15" fillId="0" borderId="18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14" xfId="0" applyFont="1" applyBorder="1" applyAlignment="1">
      <alignment horizontal="centerContinuous" vertical="center"/>
    </xf>
    <xf numFmtId="0" fontId="20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20" xfId="0" applyFont="1" applyBorder="1" applyAlignment="1">
      <alignment vertical="center"/>
    </xf>
    <xf numFmtId="0" fontId="12" fillId="0" borderId="0" xfId="0" applyFont="1" applyAlignment="1">
      <alignment horizontal="centerContinuous"/>
    </xf>
    <xf numFmtId="0" fontId="14" fillId="0" borderId="0" xfId="0" applyFont="1" applyBorder="1" applyAlignment="1">
      <alignment vertical="center"/>
    </xf>
    <xf numFmtId="0" fontId="23" fillId="0" borderId="0" xfId="0" applyFont="1" applyAlignment="1">
      <alignment horizontal="centerContinuous"/>
    </xf>
    <xf numFmtId="0" fontId="24" fillId="0" borderId="0" xfId="0" applyFont="1" applyAlignment="1">
      <alignment vertical="center"/>
    </xf>
    <xf numFmtId="0" fontId="26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3" fontId="15" fillId="0" borderId="14" xfId="0" applyNumberFormat="1" applyFont="1" applyBorder="1" applyAlignment="1">
      <alignment vertical="center"/>
    </xf>
    <xf numFmtId="0" fontId="31" fillId="0" borderId="0" xfId="0" applyFont="1"/>
    <xf numFmtId="0" fontId="15" fillId="0" borderId="21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2" fillId="5" borderId="0" xfId="0" applyFont="1" applyFill="1" applyBorder="1" applyAlignment="1">
      <alignment vertical="center"/>
    </xf>
    <xf numFmtId="0" fontId="29" fillId="5" borderId="0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29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Continuous" vertical="center"/>
    </xf>
    <xf numFmtId="0" fontId="17" fillId="0" borderId="22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30" fillId="3" borderId="0" xfId="0" applyFont="1" applyFill="1" applyBorder="1" applyAlignment="1">
      <alignment vertical="center"/>
    </xf>
    <xf numFmtId="0" fontId="30" fillId="5" borderId="0" xfId="0" applyFont="1" applyFill="1" applyBorder="1" applyAlignment="1">
      <alignment vertical="center"/>
    </xf>
    <xf numFmtId="3" fontId="15" fillId="0" borderId="0" xfId="0" applyNumberFormat="1" applyFont="1" applyBorder="1" applyAlignment="1">
      <alignment vertical="center"/>
    </xf>
    <xf numFmtId="3" fontId="15" fillId="0" borderId="23" xfId="0" applyNumberFormat="1" applyFont="1" applyBorder="1" applyAlignment="1">
      <alignment horizontal="centerContinuous" vertical="center"/>
    </xf>
    <xf numFmtId="3" fontId="15" fillId="0" borderId="0" xfId="0" applyNumberFormat="1" applyFont="1" applyBorder="1" applyAlignment="1">
      <alignment horizontal="centerContinuous" vertical="center"/>
    </xf>
    <xf numFmtId="3" fontId="16" fillId="0" borderId="0" xfId="0" applyNumberFormat="1" applyFont="1" applyBorder="1" applyAlignment="1">
      <alignment vertical="center"/>
    </xf>
    <xf numFmtId="3" fontId="35" fillId="0" borderId="0" xfId="0" applyNumberFormat="1" applyFont="1"/>
    <xf numFmtId="3" fontId="35" fillId="0" borderId="0" xfId="0" applyNumberFormat="1" applyFont="1" applyFill="1"/>
    <xf numFmtId="166" fontId="15" fillId="0" borderId="2" xfId="0" applyNumberFormat="1" applyFont="1" applyBorder="1"/>
    <xf numFmtId="0" fontId="15" fillId="0" borderId="24" xfId="0" applyFont="1" applyBorder="1"/>
    <xf numFmtId="0" fontId="17" fillId="0" borderId="0" xfId="0" applyFont="1"/>
    <xf numFmtId="0" fontId="15" fillId="0" borderId="6" xfId="0" applyFont="1" applyBorder="1"/>
    <xf numFmtId="0" fontId="15" fillId="0" borderId="25" xfId="0" applyFont="1" applyBorder="1"/>
    <xf numFmtId="0" fontId="15" fillId="0" borderId="26" xfId="0" applyFont="1" applyBorder="1"/>
    <xf numFmtId="0" fontId="15" fillId="0" borderId="27" xfId="0" applyFont="1" applyBorder="1"/>
    <xf numFmtId="0" fontId="17" fillId="0" borderId="28" xfId="0" applyFont="1" applyBorder="1"/>
    <xf numFmtId="0" fontId="36" fillId="0" borderId="0" xfId="0" applyFont="1"/>
    <xf numFmtId="0" fontId="36" fillId="0" borderId="2" xfId="0" applyFont="1" applyBorder="1"/>
    <xf numFmtId="0" fontId="36" fillId="0" borderId="0" xfId="0" applyFont="1" applyBorder="1"/>
    <xf numFmtId="0" fontId="15" fillId="0" borderId="21" xfId="0" applyFont="1" applyBorder="1"/>
    <xf numFmtId="0" fontId="15" fillId="0" borderId="8" xfId="0" applyFont="1" applyBorder="1"/>
    <xf numFmtId="0" fontId="15" fillId="0" borderId="20" xfId="0" applyFont="1" applyBorder="1"/>
    <xf numFmtId="0" fontId="15" fillId="0" borderId="28" xfId="0" applyFont="1" applyBorder="1"/>
    <xf numFmtId="0" fontId="15" fillId="0" borderId="29" xfId="0" applyFont="1" applyBorder="1"/>
    <xf numFmtId="0" fontId="36" fillId="0" borderId="0" xfId="0" applyFont="1" applyAlignment="1">
      <alignment horizontal="right"/>
    </xf>
    <xf numFmtId="164" fontId="15" fillId="0" borderId="0" xfId="0" applyNumberFormat="1" applyFont="1" applyBorder="1" applyAlignment="1">
      <alignment vertical="center"/>
    </xf>
    <xf numFmtId="164" fontId="15" fillId="0" borderId="0" xfId="0" applyNumberFormat="1" applyFont="1" applyBorder="1"/>
    <xf numFmtId="164" fontId="15" fillId="0" borderId="6" xfId="0" applyNumberFormat="1" applyFont="1" applyBorder="1"/>
    <xf numFmtId="164" fontId="0" fillId="0" borderId="26" xfId="0" applyNumberFormat="1" applyBorder="1"/>
    <xf numFmtId="164" fontId="15" fillId="0" borderId="0" xfId="0" applyNumberFormat="1" applyFont="1" applyFill="1" applyBorder="1" applyAlignment="1">
      <alignment vertical="center"/>
    </xf>
    <xf numFmtId="0" fontId="15" fillId="0" borderId="22" xfId="0" applyFont="1" applyBorder="1"/>
    <xf numFmtId="0" fontId="15" fillId="0" borderId="9" xfId="0" applyFont="1" applyBorder="1"/>
    <xf numFmtId="0" fontId="39" fillId="0" borderId="0" xfId="0" applyFont="1"/>
    <xf numFmtId="0" fontId="15" fillId="0" borderId="30" xfId="0" applyFont="1" applyBorder="1"/>
    <xf numFmtId="0" fontId="15" fillId="0" borderId="31" xfId="0" applyFont="1" applyBorder="1"/>
    <xf numFmtId="0" fontId="15" fillId="0" borderId="32" xfId="0" applyFont="1" applyBorder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0" fontId="15" fillId="6" borderId="26" xfId="0" applyFont="1" applyFill="1" applyBorder="1"/>
    <xf numFmtId="0" fontId="40" fillId="0" borderId="0" xfId="0" applyFont="1"/>
    <xf numFmtId="0" fontId="29" fillId="0" borderId="22" xfId="0" applyFont="1" applyBorder="1"/>
    <xf numFmtId="0" fontId="29" fillId="0" borderId="9" xfId="0" applyFont="1" applyBorder="1"/>
    <xf numFmtId="0" fontId="29" fillId="0" borderId="27" xfId="0" applyFont="1" applyBorder="1"/>
    <xf numFmtId="0" fontId="29" fillId="0" borderId="37" xfId="0" applyFont="1" applyBorder="1"/>
    <xf numFmtId="0" fontId="29" fillId="0" borderId="38" xfId="0" applyFont="1" applyBorder="1"/>
    <xf numFmtId="0" fontId="29" fillId="0" borderId="12" xfId="0" applyFont="1" applyBorder="1"/>
    <xf numFmtId="0" fontId="29" fillId="0" borderId="3" xfId="0" applyFont="1" applyBorder="1"/>
    <xf numFmtId="0" fontId="29" fillId="0" borderId="28" xfId="0" applyFont="1" applyBorder="1"/>
    <xf numFmtId="0" fontId="29" fillId="0" borderId="25" xfId="0" applyFont="1" applyBorder="1"/>
    <xf numFmtId="0" fontId="29" fillId="0" borderId="24" xfId="0" applyFont="1" applyBorder="1"/>
    <xf numFmtId="0" fontId="33" fillId="0" borderId="6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29" fillId="0" borderId="29" xfId="0" applyFont="1" applyBorder="1"/>
    <xf numFmtId="0" fontId="29" fillId="0" borderId="2" xfId="0" applyFont="1" applyBorder="1"/>
    <xf numFmtId="0" fontId="29" fillId="0" borderId="0" xfId="0" applyFont="1" applyBorder="1"/>
    <xf numFmtId="0" fontId="29" fillId="0" borderId="0" xfId="0" applyFont="1"/>
    <xf numFmtId="0" fontId="29" fillId="0" borderId="9" xfId="0" applyFont="1" applyFill="1" applyBorder="1"/>
    <xf numFmtId="0" fontId="29" fillId="0" borderId="39" xfId="0" applyFont="1" applyBorder="1"/>
    <xf numFmtId="0" fontId="17" fillId="0" borderId="0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7" borderId="0" xfId="0" applyFont="1" applyFill="1" applyBorder="1"/>
    <xf numFmtId="0" fontId="15" fillId="7" borderId="24" xfId="0" applyFont="1" applyFill="1" applyBorder="1"/>
    <xf numFmtId="0" fontId="12" fillId="0" borderId="22" xfId="0" applyFont="1" applyBorder="1"/>
    <xf numFmtId="0" fontId="16" fillId="0" borderId="6" xfId="0" applyFont="1" applyBorder="1" applyAlignment="1">
      <alignment horizontal="center"/>
    </xf>
    <xf numFmtId="0" fontId="16" fillId="0" borderId="26" xfId="0" applyFont="1" applyBorder="1"/>
    <xf numFmtId="0" fontId="16" fillId="0" borderId="21" xfId="0" applyFont="1" applyBorder="1"/>
    <xf numFmtId="0" fontId="16" fillId="0" borderId="20" xfId="0" applyFont="1" applyBorder="1"/>
    <xf numFmtId="0" fontId="16" fillId="0" borderId="21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2" xfId="0" applyFont="1" applyBorder="1"/>
    <xf numFmtId="0" fontId="16" fillId="0" borderId="25" xfId="0" applyFont="1" applyBorder="1"/>
    <xf numFmtId="0" fontId="16" fillId="0" borderId="24" xfId="0" applyFont="1" applyBorder="1"/>
    <xf numFmtId="0" fontId="16" fillId="0" borderId="3" xfId="0" applyFont="1" applyBorder="1"/>
    <xf numFmtId="0" fontId="16" fillId="0" borderId="12" xfId="0" applyFont="1" applyBorder="1"/>
    <xf numFmtId="0" fontId="16" fillId="0" borderId="28" xfId="0" applyFont="1" applyBorder="1"/>
    <xf numFmtId="0" fontId="16" fillId="0" borderId="26" xfId="0" applyFont="1" applyBorder="1" applyAlignment="1">
      <alignment horizontal="center"/>
    </xf>
    <xf numFmtId="0" fontId="15" fillId="0" borderId="0" xfId="0" applyFont="1" applyAlignment="1">
      <alignment horizontal="center"/>
    </xf>
    <xf numFmtId="164" fontId="17" fillId="0" borderId="24" xfId="0" applyNumberFormat="1" applyFont="1" applyBorder="1"/>
    <xf numFmtId="164" fontId="17" fillId="0" borderId="34" xfId="0" applyNumberFormat="1" applyFont="1" applyBorder="1"/>
    <xf numFmtId="164" fontId="17" fillId="0" borderId="31" xfId="0" applyNumberFormat="1" applyFont="1" applyBorder="1"/>
    <xf numFmtId="164" fontId="17" fillId="0" borderId="9" xfId="0" applyNumberFormat="1" applyFont="1" applyBorder="1"/>
    <xf numFmtId="0" fontId="16" fillId="0" borderId="22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7" fillId="0" borderId="24" xfId="0" applyFont="1" applyBorder="1"/>
    <xf numFmtId="0" fontId="29" fillId="0" borderId="22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32" fillId="0" borderId="0" xfId="0" applyFont="1"/>
    <xf numFmtId="0" fontId="17" fillId="0" borderId="0" xfId="0" applyFont="1" applyAlignment="1">
      <alignment horizontal="center"/>
    </xf>
    <xf numFmtId="0" fontId="15" fillId="0" borderId="22" xfId="0" applyFont="1" applyBorder="1" applyAlignment="1">
      <alignment horizontal="center"/>
    </xf>
    <xf numFmtId="0" fontId="21" fillId="0" borderId="0" xfId="0" applyFont="1"/>
    <xf numFmtId="0" fontId="12" fillId="0" borderId="27" xfId="0" applyFont="1" applyBorder="1"/>
    <xf numFmtId="0" fontId="12" fillId="0" borderId="21" xfId="0" applyFont="1" applyBorder="1"/>
    <xf numFmtId="0" fontId="12" fillId="0" borderId="20" xfId="0" applyFont="1" applyBorder="1"/>
    <xf numFmtId="0" fontId="12" fillId="0" borderId="0" xfId="0" applyFont="1"/>
    <xf numFmtId="0" fontId="15" fillId="0" borderId="28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41" fillId="0" borderId="9" xfId="0" applyFont="1" applyBorder="1"/>
    <xf numFmtId="0" fontId="41" fillId="0" borderId="0" xfId="0" applyFont="1"/>
    <xf numFmtId="0" fontId="42" fillId="0" borderId="0" xfId="0" applyFont="1"/>
    <xf numFmtId="0" fontId="41" fillId="0" borderId="8" xfId="0" applyFont="1" applyBorder="1"/>
    <xf numFmtId="0" fontId="15" fillId="0" borderId="9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41" fillId="0" borderId="6" xfId="0" applyFont="1" applyBorder="1"/>
    <xf numFmtId="0" fontId="15" fillId="0" borderId="2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41" fillId="0" borderId="29" xfId="0" applyFont="1" applyBorder="1"/>
    <xf numFmtId="0" fontId="15" fillId="0" borderId="8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27" xfId="0" applyFont="1" applyBorder="1"/>
    <xf numFmtId="0" fontId="16" fillId="0" borderId="6" xfId="0" applyFont="1" applyBorder="1"/>
    <xf numFmtId="0" fontId="16" fillId="0" borderId="29" xfId="0" applyFont="1" applyBorder="1"/>
    <xf numFmtId="0" fontId="16" fillId="0" borderId="9" xfId="0" applyFont="1" applyBorder="1"/>
    <xf numFmtId="0" fontId="16" fillId="0" borderId="2" xfId="0" applyFont="1" applyBorder="1"/>
    <xf numFmtId="0" fontId="29" fillId="0" borderId="12" xfId="0" applyFont="1" applyBorder="1" applyAlignment="1">
      <alignment horizontal="center"/>
    </xf>
    <xf numFmtId="0" fontId="16" fillId="0" borderId="30" xfId="0" applyFont="1" applyBorder="1"/>
    <xf numFmtId="0" fontId="25" fillId="0" borderId="26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15" fillId="0" borderId="0" xfId="0" applyFont="1" applyAlignment="1"/>
    <xf numFmtId="0" fontId="41" fillId="0" borderId="28" xfId="0" applyFont="1" applyBorder="1"/>
    <xf numFmtId="0" fontId="29" fillId="0" borderId="20" xfId="0" applyFont="1" applyBorder="1"/>
    <xf numFmtId="0" fontId="29" fillId="0" borderId="25" xfId="0" applyFont="1" applyBorder="1" applyAlignment="1">
      <alignment horizontal="center"/>
    </xf>
    <xf numFmtId="0" fontId="29" fillId="0" borderId="26" xfId="0" applyFont="1" applyBorder="1"/>
    <xf numFmtId="0" fontId="43" fillId="0" borderId="9" xfId="0" applyFont="1" applyBorder="1"/>
    <xf numFmtId="0" fontId="29" fillId="0" borderId="24" xfId="0" applyFont="1" applyBorder="1" applyAlignment="1">
      <alignment horizontal="center"/>
    </xf>
    <xf numFmtId="0" fontId="16" fillId="0" borderId="24" xfId="0" applyFont="1" applyBorder="1" applyAlignment="1"/>
    <xf numFmtId="0" fontId="16" fillId="0" borderId="12" xfId="0" applyFont="1" applyBorder="1" applyAlignment="1"/>
    <xf numFmtId="0" fontId="29" fillId="0" borderId="26" xfId="0" applyFont="1" applyBorder="1" applyAlignment="1">
      <alignment horizontal="center"/>
    </xf>
    <xf numFmtId="0" fontId="12" fillId="0" borderId="25" xfId="0" applyFont="1" applyBorder="1"/>
    <xf numFmtId="49" fontId="17" fillId="0" borderId="0" xfId="0" applyNumberFormat="1" applyFont="1"/>
    <xf numFmtId="0" fontId="16" fillId="0" borderId="24" xfId="0" applyFont="1" applyFill="1" applyBorder="1"/>
    <xf numFmtId="0" fontId="17" fillId="0" borderId="25" xfId="0" applyFont="1" applyBorder="1"/>
    <xf numFmtId="0" fontId="17" fillId="0" borderId="33" xfId="0" applyFont="1" applyBorder="1"/>
    <xf numFmtId="0" fontId="17" fillId="0" borderId="38" xfId="0" applyFont="1" applyBorder="1"/>
    <xf numFmtId="0" fontId="17" fillId="0" borderId="12" xfId="0" applyFont="1" applyBorder="1"/>
    <xf numFmtId="0" fontId="17" fillId="0" borderId="30" xfId="0" applyFont="1" applyBorder="1"/>
    <xf numFmtId="0" fontId="17" fillId="0" borderId="6" xfId="0" applyFont="1" applyBorder="1"/>
    <xf numFmtId="0" fontId="17" fillId="0" borderId="22" xfId="0" applyFont="1" applyBorder="1"/>
    <xf numFmtId="0" fontId="37" fillId="0" borderId="0" xfId="0" applyFont="1" applyBorder="1"/>
    <xf numFmtId="0" fontId="16" fillId="0" borderId="2" xfId="0" applyFont="1" applyBorder="1" applyAlignment="1">
      <alignment horizontal="center"/>
    </xf>
    <xf numFmtId="0" fontId="16" fillId="0" borderId="27" xfId="0" applyFont="1" applyBorder="1" applyAlignment="1">
      <alignment horizontal="left"/>
    </xf>
    <xf numFmtId="0" fontId="44" fillId="0" borderId="0" xfId="0" applyFont="1" applyAlignment="1">
      <alignment horizontal="center"/>
    </xf>
    <xf numFmtId="0" fontId="44" fillId="0" borderId="0" xfId="0" applyFont="1" applyBorder="1" applyAlignment="1">
      <alignment horizontal="center"/>
    </xf>
    <xf numFmtId="0" fontId="16" fillId="0" borderId="10" xfId="0" applyFont="1" applyBorder="1"/>
    <xf numFmtId="0" fontId="16" fillId="0" borderId="31" xfId="0" applyFont="1" applyBorder="1"/>
    <xf numFmtId="0" fontId="42" fillId="0" borderId="0" xfId="0" applyFont="1" applyAlignment="1">
      <alignment horizontal="left"/>
    </xf>
    <xf numFmtId="0" fontId="41" fillId="0" borderId="25" xfId="0" applyFont="1" applyBorder="1" applyAlignment="1">
      <alignment horizontal="left"/>
    </xf>
    <xf numFmtId="0" fontId="41" fillId="0" borderId="27" xfId="0" applyFont="1" applyBorder="1" applyAlignment="1">
      <alignment horizontal="center"/>
    </xf>
    <xf numFmtId="0" fontId="46" fillId="0" borderId="6" xfId="0" applyFont="1" applyBorder="1"/>
    <xf numFmtId="0" fontId="25" fillId="0" borderId="25" xfId="0" applyFont="1" applyBorder="1"/>
    <xf numFmtId="0" fontId="16" fillId="0" borderId="25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25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29" fillId="0" borderId="3" xfId="0" applyFont="1" applyBorder="1" applyAlignment="1">
      <alignment horizontal="left"/>
    </xf>
    <xf numFmtId="0" fontId="16" fillId="0" borderId="6" xfId="0" applyFont="1" applyBorder="1" applyAlignment="1"/>
    <xf numFmtId="49" fontId="16" fillId="0" borderId="28" xfId="0" applyNumberFormat="1" applyFont="1" applyBorder="1" applyAlignment="1"/>
    <xf numFmtId="0" fontId="29" fillId="0" borderId="26" xfId="0" applyFont="1" applyBorder="1" applyAlignment="1">
      <alignment horizontal="left"/>
    </xf>
    <xf numFmtId="0" fontId="29" fillId="0" borderId="21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Border="1" applyAlignment="1">
      <alignment horizontal="center"/>
    </xf>
    <xf numFmtId="0" fontId="32" fillId="0" borderId="6" xfId="0" applyFont="1" applyBorder="1" applyAlignment="1">
      <alignment horizontal="center"/>
    </xf>
    <xf numFmtId="0" fontId="29" fillId="0" borderId="24" xfId="0" applyFont="1" applyBorder="1" applyAlignment="1"/>
    <xf numFmtId="0" fontId="17" fillId="0" borderId="6" xfId="0" applyFont="1" applyBorder="1" applyAlignment="1">
      <alignment horizontal="left"/>
    </xf>
    <xf numFmtId="164" fontId="15" fillId="0" borderId="22" xfId="0" applyNumberFormat="1" applyFont="1" applyBorder="1"/>
    <xf numFmtId="164" fontId="15" fillId="0" borderId="38" xfId="0" applyNumberFormat="1" applyFont="1" applyBorder="1"/>
    <xf numFmtId="164" fontId="15" fillId="0" borderId="28" xfId="0" applyNumberFormat="1" applyFont="1" applyBorder="1"/>
    <xf numFmtId="164" fontId="15" fillId="0" borderId="0" xfId="0" applyNumberFormat="1" applyFont="1"/>
    <xf numFmtId="164" fontId="15" fillId="0" borderId="31" xfId="0" applyNumberFormat="1" applyFont="1" applyBorder="1"/>
    <xf numFmtId="164" fontId="29" fillId="0" borderId="40" xfId="0" applyNumberFormat="1" applyFont="1" applyBorder="1"/>
    <xf numFmtId="164" fontId="29" fillId="0" borderId="34" xfId="0" applyNumberFormat="1" applyFont="1" applyBorder="1"/>
    <xf numFmtId="164" fontId="29" fillId="0" borderId="37" xfId="0" applyNumberFormat="1" applyFont="1" applyBorder="1"/>
    <xf numFmtId="164" fontId="29" fillId="0" borderId="22" xfId="0" applyNumberFormat="1" applyFont="1" applyBorder="1"/>
    <xf numFmtId="164" fontId="29" fillId="0" borderId="29" xfId="0" applyNumberFormat="1" applyFont="1" applyBorder="1"/>
    <xf numFmtId="164" fontId="29" fillId="0" borderId="41" xfId="0" applyNumberFormat="1" applyFont="1" applyBorder="1"/>
    <xf numFmtId="164" fontId="29" fillId="0" borderId="42" xfId="0" applyNumberFormat="1" applyFont="1" applyBorder="1"/>
    <xf numFmtId="164" fontId="29" fillId="0" borderId="38" xfId="0" applyNumberFormat="1" applyFont="1" applyBorder="1"/>
    <xf numFmtId="164" fontId="29" fillId="0" borderId="32" xfId="0" applyNumberFormat="1" applyFont="1" applyBorder="1"/>
    <xf numFmtId="164" fontId="29" fillId="0" borderId="3" xfId="0" applyNumberFormat="1" applyFont="1" applyBorder="1"/>
    <xf numFmtId="164" fontId="29" fillId="0" borderId="2" xfId="0" applyNumberFormat="1" applyFont="1" applyBorder="1"/>
    <xf numFmtId="164" fontId="29" fillId="0" borderId="6" xfId="0" applyNumberFormat="1" applyFont="1" applyBorder="1"/>
    <xf numFmtId="164" fontId="29" fillId="0" borderId="24" xfId="0" applyNumberFormat="1" applyFont="1" applyBorder="1"/>
    <xf numFmtId="164" fontId="29" fillId="0" borderId="0" xfId="0" applyNumberFormat="1" applyFont="1" applyBorder="1"/>
    <xf numFmtId="0" fontId="47" fillId="0" borderId="0" xfId="0" applyFont="1" applyBorder="1"/>
    <xf numFmtId="0" fontId="15" fillId="0" borderId="0" xfId="0" applyFont="1" applyBorder="1" applyAlignment="1">
      <alignment horizontal="center" vertical="center"/>
    </xf>
    <xf numFmtId="164" fontId="15" fillId="0" borderId="12" xfId="0" applyNumberFormat="1" applyFont="1" applyBorder="1"/>
    <xf numFmtId="164" fontId="15" fillId="0" borderId="25" xfId="0" applyNumberFormat="1" applyFont="1" applyBorder="1"/>
    <xf numFmtId="164" fontId="17" fillId="0" borderId="37" xfId="0" applyNumberFormat="1" applyFont="1" applyBorder="1"/>
    <xf numFmtId="164" fontId="17" fillId="0" borderId="40" xfId="0" applyNumberFormat="1" applyFont="1" applyBorder="1"/>
    <xf numFmtId="164" fontId="17" fillId="0" borderId="38" xfId="0" applyNumberFormat="1" applyFont="1" applyBorder="1"/>
    <xf numFmtId="164" fontId="17" fillId="0" borderId="30" xfId="0" applyNumberFormat="1" applyFont="1" applyBorder="1"/>
    <xf numFmtId="164" fontId="17" fillId="0" borderId="12" xfId="0" applyNumberFormat="1" applyFont="1" applyBorder="1"/>
    <xf numFmtId="164" fontId="17" fillId="0" borderId="3" xfId="0" applyNumberFormat="1" applyFont="1" applyBorder="1"/>
    <xf numFmtId="164" fontId="17" fillId="0" borderId="22" xfId="0" applyNumberFormat="1" applyFont="1" applyBorder="1"/>
    <xf numFmtId="164" fontId="17" fillId="0" borderId="27" xfId="0" applyNumberFormat="1" applyFont="1" applyBorder="1"/>
    <xf numFmtId="164" fontId="17" fillId="0" borderId="28" xfId="0" applyNumberFormat="1" applyFont="1" applyBorder="1"/>
    <xf numFmtId="164" fontId="17" fillId="0" borderId="6" xfId="0" applyNumberFormat="1" applyFont="1" applyBorder="1"/>
    <xf numFmtId="164" fontId="17" fillId="0" borderId="25" xfId="0" applyNumberFormat="1" applyFont="1" applyBorder="1"/>
    <xf numFmtId="164" fontId="17" fillId="0" borderId="43" xfId="0" applyNumberFormat="1" applyFont="1" applyBorder="1"/>
    <xf numFmtId="0" fontId="33" fillId="0" borderId="28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164" fontId="17" fillId="0" borderId="43" xfId="0" applyNumberFormat="1" applyFont="1" applyFill="1" applyBorder="1"/>
    <xf numFmtId="164" fontId="17" fillId="0" borderId="41" xfId="0" applyNumberFormat="1" applyFont="1" applyBorder="1"/>
    <xf numFmtId="164" fontId="17" fillId="0" borderId="32" xfId="0" applyNumberFormat="1" applyFont="1" applyBorder="1"/>
    <xf numFmtId="164" fontId="17" fillId="0" borderId="2" xfId="0" applyNumberFormat="1" applyFont="1" applyBorder="1"/>
    <xf numFmtId="164" fontId="17" fillId="0" borderId="0" xfId="0" applyNumberFormat="1" applyFont="1" applyBorder="1"/>
    <xf numFmtId="164" fontId="17" fillId="0" borderId="35" xfId="0" applyNumberFormat="1" applyFont="1" applyBorder="1"/>
    <xf numFmtId="164" fontId="17" fillId="0" borderId="39" xfId="0" applyNumberFormat="1" applyFont="1" applyBorder="1"/>
    <xf numFmtId="164" fontId="17" fillId="0" borderId="44" xfId="0" applyNumberFormat="1" applyFont="1" applyBorder="1"/>
    <xf numFmtId="164" fontId="17" fillId="0" borderId="0" xfId="0" applyNumberFormat="1" applyFont="1"/>
    <xf numFmtId="164" fontId="17" fillId="0" borderId="26" xfId="0" applyNumberFormat="1" applyFont="1" applyBorder="1"/>
    <xf numFmtId="0" fontId="32" fillId="0" borderId="26" xfId="0" applyFont="1" applyBorder="1" applyAlignment="1">
      <alignment horizontal="center"/>
    </xf>
    <xf numFmtId="0" fontId="32" fillId="0" borderId="8" xfId="0" applyFont="1" applyBorder="1" applyAlignment="1">
      <alignment horizontal="right"/>
    </xf>
    <xf numFmtId="0" fontId="32" fillId="0" borderId="24" xfId="0" applyFont="1" applyBorder="1"/>
    <xf numFmtId="0" fontId="36" fillId="0" borderId="29" xfId="0" applyFont="1" applyBorder="1" applyAlignment="1">
      <alignment horizontal="right"/>
    </xf>
    <xf numFmtId="0" fontId="33" fillId="0" borderId="22" xfId="0" applyFont="1" applyBorder="1"/>
    <xf numFmtId="164" fontId="17" fillId="0" borderId="6" xfId="0" applyNumberFormat="1" applyFont="1" applyBorder="1" applyAlignment="1">
      <alignment horizontal="center"/>
    </xf>
    <xf numFmtId="164" fontId="17" fillId="0" borderId="42" xfId="0" applyNumberFormat="1" applyFont="1" applyBorder="1"/>
    <xf numFmtId="164" fontId="17" fillId="0" borderId="33" xfId="0" applyNumberFormat="1" applyFont="1" applyBorder="1"/>
    <xf numFmtId="0" fontId="17" fillId="0" borderId="32" xfId="0" applyFont="1" applyBorder="1"/>
    <xf numFmtId="0" fontId="17" fillId="0" borderId="34" xfId="0" applyFont="1" applyBorder="1"/>
    <xf numFmtId="0" fontId="17" fillId="0" borderId="3" xfId="0" applyFont="1" applyBorder="1"/>
    <xf numFmtId="0" fontId="17" fillId="0" borderId="2" xfId="0" applyFont="1" applyBorder="1"/>
    <xf numFmtId="0" fontId="17" fillId="0" borderId="37" xfId="0" applyFont="1" applyBorder="1"/>
    <xf numFmtId="164" fontId="17" fillId="0" borderId="24" xfId="0" applyNumberFormat="1" applyFont="1" applyBorder="1" applyAlignment="1">
      <alignment horizontal="center"/>
    </xf>
    <xf numFmtId="164" fontId="17" fillId="0" borderId="20" xfId="0" applyNumberFormat="1" applyFont="1" applyBorder="1"/>
    <xf numFmtId="3" fontId="17" fillId="0" borderId="0" xfId="0" applyNumberFormat="1" applyFont="1" applyBorder="1" applyAlignment="1">
      <alignment vertical="center"/>
    </xf>
    <xf numFmtId="164" fontId="17" fillId="0" borderId="0" xfId="0" applyNumberFormat="1" applyFont="1" applyBorder="1" applyAlignment="1">
      <alignment vertical="center"/>
    </xf>
    <xf numFmtId="3" fontId="11" fillId="0" borderId="0" xfId="0" applyNumberFormat="1" applyFont="1" applyAlignment="1">
      <alignment vertical="center"/>
    </xf>
    <xf numFmtId="164" fontId="17" fillId="0" borderId="5" xfId="0" applyNumberFormat="1" applyFont="1" applyBorder="1"/>
    <xf numFmtId="164" fontId="49" fillId="0" borderId="26" xfId="0" applyNumberFormat="1" applyFont="1" applyFill="1" applyBorder="1"/>
    <xf numFmtId="164" fontId="11" fillId="0" borderId="21" xfId="0" applyNumberFormat="1" applyFont="1" applyFill="1" applyBorder="1"/>
    <xf numFmtId="164" fontId="11" fillId="0" borderId="2" xfId="0" applyNumberFormat="1" applyFont="1" applyBorder="1"/>
    <xf numFmtId="164" fontId="11" fillId="0" borderId="3" xfId="0" applyNumberFormat="1" applyFont="1" applyBorder="1"/>
    <xf numFmtId="164" fontId="17" fillId="7" borderId="0" xfId="0" applyNumberFormat="1" applyFont="1" applyFill="1" applyBorder="1"/>
    <xf numFmtId="164" fontId="17" fillId="7" borderId="24" xfId="0" applyNumberFormat="1" applyFont="1" applyFill="1" applyBorder="1"/>
    <xf numFmtId="164" fontId="11" fillId="0" borderId="26" xfId="0" applyNumberFormat="1" applyFon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0" fontId="50" fillId="0" borderId="0" xfId="0" applyFont="1"/>
    <xf numFmtId="49" fontId="15" fillId="0" borderId="0" xfId="0" applyNumberFormat="1" applyFont="1"/>
    <xf numFmtId="0" fontId="32" fillId="0" borderId="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 vertical="center"/>
    </xf>
    <xf numFmtId="0" fontId="29" fillId="0" borderId="0" xfId="0" applyFont="1" applyBorder="1" applyAlignment="1">
      <alignment horizontal="right" vertical="center"/>
    </xf>
    <xf numFmtId="0" fontId="29" fillId="3" borderId="4" xfId="0" applyFont="1" applyFill="1" applyBorder="1"/>
    <xf numFmtId="0" fontId="29" fillId="0" borderId="0" xfId="0" applyFont="1" applyBorder="1" applyAlignment="1">
      <alignment horizontal="right"/>
    </xf>
    <xf numFmtId="0" fontId="29" fillId="0" borderId="0" xfId="0" applyFont="1" applyBorder="1" applyAlignment="1"/>
    <xf numFmtId="0" fontId="32" fillId="0" borderId="0" xfId="0" applyFont="1" applyBorder="1" applyAlignment="1">
      <alignment horizontal="centerContinuous"/>
    </xf>
    <xf numFmtId="0" fontId="32" fillId="0" borderId="0" xfId="0" applyFont="1" applyBorder="1" applyAlignment="1"/>
    <xf numFmtId="3" fontId="29" fillId="0" borderId="0" xfId="0" applyNumberFormat="1" applyFont="1" applyBorder="1"/>
    <xf numFmtId="167" fontId="0" fillId="0" borderId="0" xfId="0" applyNumberFormat="1"/>
    <xf numFmtId="167" fontId="51" fillId="0" borderId="0" xfId="0" applyNumberFormat="1" applyFont="1"/>
    <xf numFmtId="164" fontId="29" fillId="0" borderId="37" xfId="0" applyNumberFormat="1" applyFont="1" applyFill="1" applyBorder="1"/>
    <xf numFmtId="164" fontId="29" fillId="0" borderId="39" xfId="0" applyNumberFormat="1" applyFont="1" applyBorder="1"/>
    <xf numFmtId="0" fontId="0" fillId="0" borderId="0" xfId="0" applyBorder="1" applyAlignment="1">
      <alignment horizontal="right"/>
    </xf>
    <xf numFmtId="0" fontId="38" fillId="0" borderId="0" xfId="0" applyFont="1" applyBorder="1" applyAlignment="1">
      <alignment vertical="center"/>
    </xf>
    <xf numFmtId="0" fontId="38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vertical="center"/>
    </xf>
    <xf numFmtId="0" fontId="36" fillId="0" borderId="2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17" fillId="0" borderId="42" xfId="0" applyFont="1" applyBorder="1" applyAlignment="1">
      <alignment horizontal="center"/>
    </xf>
    <xf numFmtId="0" fontId="12" fillId="0" borderId="0" xfId="0" applyFont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49" fontId="17" fillId="0" borderId="25" xfId="0" applyNumberFormat="1" applyFont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left"/>
    </xf>
    <xf numFmtId="0" fontId="17" fillId="0" borderId="42" xfId="0" applyFont="1" applyFill="1" applyBorder="1" applyAlignment="1">
      <alignment horizontal="left"/>
    </xf>
    <xf numFmtId="49" fontId="17" fillId="0" borderId="0" xfId="0" applyNumberFormat="1" applyFont="1" applyBorder="1" applyAlignment="1">
      <alignment horizontal="center"/>
    </xf>
    <xf numFmtId="0" fontId="36" fillId="0" borderId="0" xfId="0" applyFont="1" applyBorder="1" applyAlignment="1"/>
    <xf numFmtId="0" fontId="36" fillId="0" borderId="26" xfId="0" applyFont="1" applyBorder="1"/>
    <xf numFmtId="0" fontId="36" fillId="0" borderId="25" xfId="0" applyFont="1" applyBorder="1"/>
    <xf numFmtId="0" fontId="17" fillId="0" borderId="33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7" fillId="8" borderId="0" xfId="0" applyFont="1" applyFill="1" applyBorder="1"/>
    <xf numFmtId="0" fontId="29" fillId="0" borderId="33" xfId="0" applyFont="1" applyBorder="1"/>
    <xf numFmtId="0" fontId="29" fillId="0" borderId="0" xfId="0" applyFont="1" applyBorder="1" applyAlignment="1">
      <alignment horizontal="left"/>
    </xf>
    <xf numFmtId="0" fontId="29" fillId="0" borderId="42" xfId="0" applyFont="1" applyBorder="1" applyAlignment="1">
      <alignment horizontal="center"/>
    </xf>
    <xf numFmtId="10" fontId="29" fillId="0" borderId="0" xfId="0" applyNumberFormat="1" applyFont="1" applyBorder="1"/>
    <xf numFmtId="0" fontId="15" fillId="6" borderId="21" xfId="0" applyFont="1" applyFill="1" applyBorder="1"/>
    <xf numFmtId="0" fontId="15" fillId="6" borderId="8" xfId="0" applyFont="1" applyFill="1" applyBorder="1"/>
    <xf numFmtId="0" fontId="15" fillId="6" borderId="20" xfId="0" applyFont="1" applyFill="1" applyBorder="1"/>
    <xf numFmtId="0" fontId="29" fillId="0" borderId="21" xfId="0" applyFont="1" applyBorder="1"/>
    <xf numFmtId="10" fontId="29" fillId="0" borderId="29" xfId="0" applyNumberFormat="1" applyFont="1" applyBorder="1"/>
    <xf numFmtId="10" fontId="29" fillId="0" borderId="2" xfId="0" applyNumberFormat="1" applyFont="1" applyBorder="1"/>
    <xf numFmtId="0" fontId="17" fillId="0" borderId="42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8" fillId="0" borderId="25" xfId="0" applyFont="1" applyBorder="1" applyAlignment="1">
      <alignment horizontal="center"/>
    </xf>
    <xf numFmtId="0" fontId="15" fillId="0" borderId="28" xfId="0" applyFont="1" applyBorder="1" applyAlignment="1"/>
    <xf numFmtId="0" fontId="15" fillId="0" borderId="29" xfId="0" applyFont="1" applyBorder="1" applyAlignment="1"/>
    <xf numFmtId="0" fontId="15" fillId="0" borderId="9" xfId="0" applyFont="1" applyBorder="1" applyAlignment="1"/>
    <xf numFmtId="0" fontId="15" fillId="0" borderId="25" xfId="0" applyFont="1" applyBorder="1" applyAlignment="1"/>
    <xf numFmtId="0" fontId="17" fillId="0" borderId="0" xfId="0" applyFont="1" applyBorder="1" applyAlignment="1"/>
    <xf numFmtId="0" fontId="17" fillId="0" borderId="33" xfId="0" applyFont="1" applyBorder="1" applyAlignment="1"/>
    <xf numFmtId="0" fontId="11" fillId="0" borderId="0" xfId="0" applyFont="1" applyBorder="1" applyAlignment="1"/>
    <xf numFmtId="0" fontId="11" fillId="0" borderId="25" xfId="0" applyFont="1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0" fillId="0" borderId="0" xfId="0" applyAlignment="1"/>
    <xf numFmtId="0" fontId="17" fillId="0" borderId="0" xfId="0" applyFont="1" applyBorder="1" applyAlignment="1">
      <alignment horizontal="left"/>
    </xf>
    <xf numFmtId="0" fontId="17" fillId="0" borderId="42" xfId="0" applyFont="1" applyBorder="1" applyAlignment="1"/>
    <xf numFmtId="0" fontId="11" fillId="0" borderId="0" xfId="0" applyFont="1"/>
    <xf numFmtId="0" fontId="11" fillId="0" borderId="22" xfId="0" applyFont="1" applyBorder="1" applyAlignment="1">
      <alignment horizontal="center"/>
    </xf>
    <xf numFmtId="10" fontId="29" fillId="0" borderId="22" xfId="0" applyNumberFormat="1" applyFont="1" applyBorder="1"/>
    <xf numFmtId="0" fontId="29" fillId="0" borderId="32" xfId="0" applyFont="1" applyBorder="1"/>
    <xf numFmtId="10" fontId="29" fillId="0" borderId="38" xfId="0" applyNumberFormat="1" applyFont="1" applyBorder="1"/>
    <xf numFmtId="10" fontId="29" fillId="0" borderId="6" xfId="0" applyNumberFormat="1" applyFont="1" applyBorder="1"/>
    <xf numFmtId="0" fontId="29" fillId="0" borderId="8" xfId="0" applyFont="1" applyBorder="1"/>
    <xf numFmtId="164" fontId="29" fillId="0" borderId="26" xfId="0" applyNumberFormat="1" applyFont="1" applyBorder="1"/>
    <xf numFmtId="10" fontId="29" fillId="0" borderId="26" xfId="0" applyNumberFormat="1" applyFont="1" applyBorder="1"/>
    <xf numFmtId="0" fontId="29" fillId="0" borderId="34" xfId="0" applyFont="1" applyBorder="1"/>
    <xf numFmtId="0" fontId="10" fillId="0" borderId="0" xfId="0" applyFont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10" fillId="0" borderId="0" xfId="0" applyFont="1" applyFill="1" applyBorder="1" applyAlignment="1">
      <alignment horizontal="centerContinuous"/>
    </xf>
    <xf numFmtId="0" fontId="15" fillId="0" borderId="29" xfId="0" applyFont="1" applyBorder="1" applyAlignment="1">
      <alignment horizontal="centerContinuous"/>
    </xf>
    <xf numFmtId="0" fontId="15" fillId="0" borderId="2" xfId="0" applyFont="1" applyBorder="1" applyAlignment="1">
      <alignment horizontal="centerContinuous"/>
    </xf>
    <xf numFmtId="0" fontId="15" fillId="0" borderId="21" xfId="0" applyFont="1" applyBorder="1" applyAlignment="1">
      <alignment horizontal="centerContinuous"/>
    </xf>
    <xf numFmtId="0" fontId="15" fillId="0" borderId="20" xfId="0" applyFont="1" applyBorder="1" applyAlignment="1">
      <alignment horizontal="centerContinuous"/>
    </xf>
    <xf numFmtId="164" fontId="17" fillId="0" borderId="22" xfId="0" applyNumberFormat="1" applyFont="1" applyBorder="1" applyAlignment="1">
      <alignment horizontal="center"/>
    </xf>
    <xf numFmtId="164" fontId="17" fillId="0" borderId="6" xfId="0" applyNumberFormat="1" applyFont="1" applyFill="1" applyBorder="1"/>
    <xf numFmtId="164" fontId="17" fillId="0" borderId="0" xfId="0" applyNumberFormat="1" applyFont="1" applyFill="1" applyBorder="1"/>
    <xf numFmtId="0" fontId="17" fillId="0" borderId="45" xfId="0" applyFont="1" applyBorder="1" applyAlignment="1">
      <alignment horizontal="left"/>
    </xf>
    <xf numFmtId="0" fontId="15" fillId="0" borderId="26" xfId="0" applyFont="1" applyBorder="1" applyAlignment="1">
      <alignment horizontal="centerContinuous"/>
    </xf>
    <xf numFmtId="0" fontId="15" fillId="0" borderId="22" xfId="0" applyFont="1" applyBorder="1" applyAlignment="1">
      <alignment horizontal="left"/>
    </xf>
    <xf numFmtId="0" fontId="15" fillId="0" borderId="29" xfId="0" applyFont="1" applyBorder="1" applyAlignment="1">
      <alignment horizontal="left"/>
    </xf>
    <xf numFmtId="0" fontId="15" fillId="0" borderId="27" xfId="0" applyFont="1" applyBorder="1" applyAlignment="1">
      <alignment horizontal="centerContinuous"/>
    </xf>
    <xf numFmtId="0" fontId="30" fillId="0" borderId="24" xfId="0" applyFont="1" applyBorder="1" applyAlignment="1"/>
    <xf numFmtId="0" fontId="30" fillId="0" borderId="24" xfId="0" applyFont="1" applyBorder="1"/>
    <xf numFmtId="0" fontId="29" fillId="3" borderId="24" xfId="0" applyFont="1" applyFill="1" applyBorder="1"/>
    <xf numFmtId="0" fontId="13" fillId="0" borderId="0" xfId="0" applyFont="1" applyBorder="1" applyAlignment="1">
      <alignment horizontal="centerContinuous"/>
    </xf>
    <xf numFmtId="0" fontId="0" fillId="0" borderId="33" xfId="0" applyBorder="1" applyAlignment="1"/>
    <xf numFmtId="0" fontId="15" fillId="0" borderId="22" xfId="0" applyFont="1" applyBorder="1" applyAlignment="1">
      <alignment horizontal="centerContinuous"/>
    </xf>
    <xf numFmtId="0" fontId="15" fillId="0" borderId="12" xfId="0" applyFont="1" applyBorder="1" applyAlignment="1">
      <alignment horizontal="centerContinuous"/>
    </xf>
    <xf numFmtId="0" fontId="16" fillId="3" borderId="0" xfId="0" applyFont="1" applyFill="1" applyBorder="1"/>
    <xf numFmtId="0" fontId="14" fillId="0" borderId="6" xfId="0" applyFont="1" applyBorder="1" applyAlignment="1">
      <alignment horizontal="left"/>
    </xf>
    <xf numFmtId="164" fontId="33" fillId="0" borderId="6" xfId="0" applyNumberFormat="1" applyFont="1" applyBorder="1" applyAlignment="1">
      <alignment horizontal="center"/>
    </xf>
    <xf numFmtId="164" fontId="48" fillId="0" borderId="6" xfId="0" applyNumberFormat="1" applyFont="1" applyBorder="1"/>
    <xf numFmtId="164" fontId="48" fillId="0" borderId="28" xfId="0" applyNumberFormat="1" applyFont="1" applyBorder="1"/>
    <xf numFmtId="0" fontId="14" fillId="0" borderId="0" xfId="0" applyFont="1" applyBorder="1" applyAlignment="1">
      <alignment horizontal="left"/>
    </xf>
    <xf numFmtId="164" fontId="33" fillId="0" borderId="0" xfId="0" applyNumberFormat="1" applyFont="1" applyBorder="1"/>
    <xf numFmtId="164" fontId="48" fillId="0" borderId="0" xfId="0" applyNumberFormat="1" applyFont="1" applyBorder="1"/>
    <xf numFmtId="164" fontId="0" fillId="0" borderId="20" xfId="0" applyNumberFormat="1" applyBorder="1"/>
    <xf numFmtId="0" fontId="14" fillId="0" borderId="6" xfId="0" applyFont="1" applyBorder="1" applyAlignment="1">
      <alignment horizontal="centerContinuous"/>
    </xf>
    <xf numFmtId="0" fontId="14" fillId="0" borderId="28" xfId="0" applyFont="1" applyBorder="1" applyAlignment="1">
      <alignment horizontal="center"/>
    </xf>
    <xf numFmtId="0" fontId="14" fillId="0" borderId="2" xfId="0" applyFont="1" applyBorder="1" applyAlignment="1">
      <alignment horizontal="centerContinuous"/>
    </xf>
    <xf numFmtId="0" fontId="14" fillId="0" borderId="2" xfId="0" applyFont="1" applyBorder="1"/>
    <xf numFmtId="0" fontId="14" fillId="0" borderId="25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2" xfId="0" applyFont="1" applyBorder="1" applyAlignment="1"/>
    <xf numFmtId="0" fontId="15" fillId="0" borderId="2" xfId="0" applyFont="1" applyBorder="1" applyAlignment="1">
      <alignment horizontal="right"/>
    </xf>
    <xf numFmtId="164" fontId="48" fillId="0" borderId="2" xfId="0" applyNumberFormat="1" applyFont="1" applyBorder="1"/>
    <xf numFmtId="0" fontId="17" fillId="0" borderId="0" xfId="0" applyFont="1" applyBorder="1" applyAlignment="1">
      <alignment horizontal="centerContinuous"/>
    </xf>
    <xf numFmtId="164" fontId="17" fillId="0" borderId="46" xfId="0" applyNumberFormat="1" applyFont="1" applyBorder="1"/>
    <xf numFmtId="0" fontId="15" fillId="0" borderId="17" xfId="0" applyFont="1" applyBorder="1" applyAlignment="1">
      <alignment horizontal="left"/>
    </xf>
    <xf numFmtId="164" fontId="17" fillId="0" borderId="47" xfId="0" applyNumberFormat="1" applyFont="1" applyBorder="1"/>
    <xf numFmtId="0" fontId="15" fillId="0" borderId="48" xfId="0" applyFont="1" applyBorder="1" applyAlignment="1">
      <alignment horizontal="centerContinuous"/>
    </xf>
    <xf numFmtId="0" fontId="15" fillId="0" borderId="24" xfId="0" applyFont="1" applyFill="1" applyBorder="1" applyAlignment="1">
      <alignment horizontal="centerContinuous"/>
    </xf>
    <xf numFmtId="0" fontId="15" fillId="0" borderId="49" xfId="0" applyFont="1" applyFill="1" applyBorder="1"/>
    <xf numFmtId="0" fontId="15" fillId="0" borderId="24" xfId="0" applyFont="1" applyFill="1" applyBorder="1"/>
    <xf numFmtId="0" fontId="12" fillId="0" borderId="24" xfId="0" applyFont="1" applyFill="1" applyBorder="1"/>
    <xf numFmtId="164" fontId="11" fillId="0" borderId="26" xfId="0" applyNumberFormat="1" applyFont="1" applyFill="1" applyBorder="1"/>
    <xf numFmtId="3" fontId="12" fillId="0" borderId="24" xfId="0" applyNumberFormat="1" applyFont="1" applyFill="1" applyBorder="1"/>
    <xf numFmtId="0" fontId="25" fillId="0" borderId="24" xfId="0" applyFont="1" applyFill="1" applyBorder="1"/>
    <xf numFmtId="0" fontId="15" fillId="0" borderId="2" xfId="0" applyFont="1" applyFill="1" applyBorder="1"/>
    <xf numFmtId="0" fontId="15" fillId="0" borderId="12" xfId="0" applyFont="1" applyFill="1" applyBorder="1"/>
    <xf numFmtId="0" fontId="15" fillId="0" borderId="5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7" fillId="0" borderId="45" xfId="0" applyFont="1" applyFill="1" applyBorder="1" applyAlignment="1">
      <alignment horizontal="left"/>
    </xf>
    <xf numFmtId="0" fontId="17" fillId="0" borderId="33" xfId="0" applyFont="1" applyFill="1" applyBorder="1" applyAlignment="1">
      <alignment horizontal="left"/>
    </xf>
    <xf numFmtId="0" fontId="52" fillId="0" borderId="0" xfId="0" applyFont="1" applyAlignment="1">
      <alignment horizontal="left"/>
    </xf>
    <xf numFmtId="0" fontId="30" fillId="6" borderId="8" xfId="0" applyFont="1" applyFill="1" applyBorder="1" applyAlignment="1">
      <alignment vertical="center"/>
    </xf>
    <xf numFmtId="0" fontId="30" fillId="6" borderId="29" xfId="0" applyFont="1" applyFill="1" applyBorder="1" applyAlignment="1">
      <alignment horizontal="left" vertical="center"/>
    </xf>
    <xf numFmtId="0" fontId="32" fillId="6" borderId="29" xfId="0" applyFont="1" applyFill="1" applyBorder="1" applyAlignment="1">
      <alignment horizontal="left" vertical="center"/>
    </xf>
    <xf numFmtId="0" fontId="30" fillId="6" borderId="2" xfId="0" applyFont="1" applyFill="1" applyBorder="1" applyAlignment="1">
      <alignment vertical="center"/>
    </xf>
    <xf numFmtId="0" fontId="32" fillId="6" borderId="2" xfId="0" applyFont="1" applyFill="1" applyBorder="1" applyAlignment="1">
      <alignment vertical="center"/>
    </xf>
    <xf numFmtId="0" fontId="32" fillId="6" borderId="8" xfId="0" applyFont="1" applyFill="1" applyBorder="1" applyAlignment="1">
      <alignment vertical="center"/>
    </xf>
    <xf numFmtId="0" fontId="29" fillId="0" borderId="29" xfId="0" applyFont="1" applyBorder="1" applyAlignment="1">
      <alignment vertical="center"/>
    </xf>
    <xf numFmtId="0" fontId="29" fillId="0" borderId="29" xfId="0" applyFont="1" applyBorder="1" applyAlignment="1">
      <alignment horizontal="centerContinuous" vertical="center"/>
    </xf>
    <xf numFmtId="0" fontId="29" fillId="0" borderId="2" xfId="0" applyFont="1" applyBorder="1" applyAlignment="1">
      <alignment vertical="center"/>
    </xf>
    <xf numFmtId="0" fontId="29" fillId="0" borderId="2" xfId="0" applyFont="1" applyBorder="1" applyAlignment="1">
      <alignment horizontal="centerContinuous" vertical="center"/>
    </xf>
    <xf numFmtId="0" fontId="29" fillId="0" borderId="27" xfId="0" applyFont="1" applyBorder="1" applyAlignment="1">
      <alignment horizontal="centerContinuous" vertical="center"/>
    </xf>
    <xf numFmtId="0" fontId="29" fillId="0" borderId="9" xfId="0" applyFont="1" applyBorder="1" applyAlignment="1">
      <alignment horizontal="centerContinuous" vertical="center"/>
    </xf>
    <xf numFmtId="0" fontId="29" fillId="0" borderId="25" xfId="0" applyFont="1" applyBorder="1" applyAlignment="1">
      <alignment horizontal="centerContinuous" vertical="center"/>
    </xf>
    <xf numFmtId="0" fontId="29" fillId="0" borderId="24" xfId="0" applyFont="1" applyBorder="1" applyAlignment="1">
      <alignment horizontal="centerContinuous" vertical="center"/>
    </xf>
    <xf numFmtId="0" fontId="29" fillId="0" borderId="24" xfId="0" applyFont="1" applyBorder="1" applyAlignment="1">
      <alignment vertical="center"/>
    </xf>
    <xf numFmtId="0" fontId="29" fillId="0" borderId="22" xfId="0" applyFont="1" applyBorder="1" applyAlignment="1">
      <alignment horizontal="centerContinuous" vertical="center"/>
    </xf>
    <xf numFmtId="0" fontId="29" fillId="0" borderId="6" xfId="0" applyFont="1" applyBorder="1" applyAlignment="1">
      <alignment horizontal="centerContinuous" vertical="center"/>
    </xf>
    <xf numFmtId="164" fontId="33" fillId="0" borderId="0" xfId="0" applyNumberFormat="1" applyFont="1" applyBorder="1" applyAlignment="1">
      <alignment vertical="center"/>
    </xf>
    <xf numFmtId="164" fontId="33" fillId="5" borderId="0" xfId="0" applyNumberFormat="1" applyFont="1" applyFill="1" applyBorder="1" applyAlignment="1">
      <alignment vertical="center"/>
    </xf>
    <xf numFmtId="164" fontId="17" fillId="5" borderId="0" xfId="0" applyNumberFormat="1" applyFont="1" applyFill="1" applyBorder="1" applyAlignment="1">
      <alignment vertical="center"/>
    </xf>
    <xf numFmtId="164" fontId="17" fillId="3" borderId="0" xfId="0" applyNumberFormat="1" applyFont="1" applyFill="1" applyBorder="1" applyAlignment="1">
      <alignment vertical="center"/>
    </xf>
    <xf numFmtId="164" fontId="17" fillId="0" borderId="6" xfId="0" applyNumberFormat="1" applyFont="1" applyBorder="1" applyAlignment="1">
      <alignment vertical="center"/>
    </xf>
    <xf numFmtId="164" fontId="17" fillId="9" borderId="6" xfId="0" applyNumberFormat="1" applyFont="1" applyFill="1" applyBorder="1" applyAlignment="1">
      <alignment vertical="center"/>
    </xf>
    <xf numFmtId="164" fontId="33" fillId="5" borderId="6" xfId="0" applyNumberFormat="1" applyFont="1" applyFill="1" applyBorder="1" applyAlignment="1">
      <alignment vertical="center"/>
    </xf>
    <xf numFmtId="164" fontId="17" fillId="5" borderId="6" xfId="0" applyNumberFormat="1" applyFont="1" applyFill="1" applyBorder="1" applyAlignment="1">
      <alignment vertical="center"/>
    </xf>
    <xf numFmtId="164" fontId="17" fillId="3" borderId="6" xfId="0" applyNumberFormat="1" applyFont="1" applyFill="1" applyBorder="1" applyAlignment="1">
      <alignment vertical="center"/>
    </xf>
    <xf numFmtId="164" fontId="17" fillId="3" borderId="28" xfId="0" applyNumberFormat="1" applyFont="1" applyFill="1" applyBorder="1" applyAlignment="1">
      <alignment vertical="center"/>
    </xf>
    <xf numFmtId="164" fontId="17" fillId="0" borderId="24" xfId="0" applyNumberFormat="1" applyFont="1" applyBorder="1" applyAlignment="1">
      <alignment vertical="center"/>
    </xf>
    <xf numFmtId="164" fontId="33" fillId="5" borderId="24" xfId="0" applyNumberFormat="1" applyFont="1" applyFill="1" applyBorder="1" applyAlignment="1">
      <alignment vertical="center"/>
    </xf>
    <xf numFmtId="164" fontId="17" fillId="5" borderId="24" xfId="0" applyNumberFormat="1" applyFont="1" applyFill="1" applyBorder="1" applyAlignment="1">
      <alignment vertical="center"/>
    </xf>
    <xf numFmtId="164" fontId="17" fillId="3" borderId="24" xfId="0" applyNumberFormat="1" applyFont="1" applyFill="1" applyBorder="1" applyAlignment="1">
      <alignment vertical="center"/>
    </xf>
    <xf numFmtId="164" fontId="17" fillId="0" borderId="25" xfId="0" applyNumberFormat="1" applyFont="1" applyBorder="1" applyAlignment="1">
      <alignment vertical="center"/>
    </xf>
    <xf numFmtId="164" fontId="33" fillId="5" borderId="25" xfId="0" applyNumberFormat="1" applyFont="1" applyFill="1" applyBorder="1" applyAlignment="1">
      <alignment vertical="center"/>
    </xf>
    <xf numFmtId="164" fontId="17" fillId="5" borderId="25" xfId="0" applyNumberFormat="1" applyFont="1" applyFill="1" applyBorder="1" applyAlignment="1">
      <alignment vertical="center"/>
    </xf>
    <xf numFmtId="164" fontId="17" fillId="3" borderId="25" xfId="0" applyNumberFormat="1" applyFont="1" applyFill="1" applyBorder="1" applyAlignment="1">
      <alignment vertical="center"/>
    </xf>
    <xf numFmtId="0" fontId="29" fillId="0" borderId="21" xfId="0" applyFont="1" applyBorder="1" applyAlignment="1">
      <alignment horizontal="centerContinuous" vertical="center"/>
    </xf>
    <xf numFmtId="0" fontId="29" fillId="0" borderId="20" xfId="0" applyFont="1" applyBorder="1" applyAlignment="1">
      <alignment horizontal="centerContinuous" vertical="center"/>
    </xf>
    <xf numFmtId="0" fontId="29" fillId="0" borderId="20" xfId="0" applyFont="1" applyBorder="1" applyAlignment="1">
      <alignment horizontal="center" vertical="center"/>
    </xf>
    <xf numFmtId="164" fontId="17" fillId="0" borderId="0" xfId="0" applyNumberFormat="1" applyFont="1" applyBorder="1" applyAlignment="1">
      <alignment horizontal="centerContinuous" vertical="center"/>
    </xf>
    <xf numFmtId="164" fontId="33" fillId="6" borderId="8" xfId="0" applyNumberFormat="1" applyFont="1" applyFill="1" applyBorder="1" applyAlignment="1">
      <alignment vertical="center"/>
    </xf>
    <xf numFmtId="164" fontId="17" fillId="0" borderId="22" xfId="0" applyNumberFormat="1" applyFont="1" applyBorder="1" applyAlignment="1">
      <alignment vertical="center"/>
    </xf>
    <xf numFmtId="164" fontId="33" fillId="6" borderId="26" xfId="0" applyNumberFormat="1" applyFont="1" applyFill="1" applyBorder="1" applyAlignment="1">
      <alignment vertical="center"/>
    </xf>
    <xf numFmtId="164" fontId="33" fillId="6" borderId="22" xfId="0" applyNumberFormat="1" applyFont="1" applyFill="1" applyBorder="1" applyAlignment="1">
      <alignment vertical="center"/>
    </xf>
    <xf numFmtId="164" fontId="33" fillId="6" borderId="28" xfId="0" applyNumberFormat="1" applyFont="1" applyFill="1" applyBorder="1" applyAlignment="1">
      <alignment vertical="center"/>
    </xf>
    <xf numFmtId="164" fontId="33" fillId="6" borderId="2" xfId="0" applyNumberFormat="1" applyFont="1" applyFill="1" applyBorder="1" applyAlignment="1">
      <alignment vertical="center"/>
    </xf>
    <xf numFmtId="164" fontId="17" fillId="6" borderId="8" xfId="0" applyNumberFormat="1" applyFont="1" applyFill="1" applyBorder="1" applyAlignment="1">
      <alignment vertical="center"/>
    </xf>
    <xf numFmtId="164" fontId="33" fillId="6" borderId="29" xfId="0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Continuous" vertical="center"/>
    </xf>
    <xf numFmtId="164" fontId="17" fillId="0" borderId="22" xfId="0" applyNumberFormat="1" applyFont="1" applyBorder="1" applyAlignment="1">
      <alignment horizontal="centerContinuous" vertical="center"/>
    </xf>
    <xf numFmtId="164" fontId="33" fillId="0" borderId="6" xfId="0" applyNumberFormat="1" applyFont="1" applyBorder="1" applyAlignment="1">
      <alignment vertical="center"/>
    </xf>
    <xf numFmtId="164" fontId="33" fillId="6" borderId="22" xfId="0" applyNumberFormat="1" applyFont="1" applyFill="1" applyBorder="1" applyAlignment="1">
      <alignment horizontal="center" vertical="center"/>
    </xf>
    <xf numFmtId="164" fontId="17" fillId="0" borderId="6" xfId="0" applyNumberFormat="1" applyFont="1" applyFill="1" applyBorder="1" applyAlignment="1">
      <alignment horizontal="centerContinuous" vertical="center"/>
    </xf>
    <xf numFmtId="164" fontId="33" fillId="0" borderId="27" xfId="0" applyNumberFormat="1" applyFont="1" applyBorder="1" applyAlignment="1">
      <alignment vertical="center"/>
    </xf>
    <xf numFmtId="164" fontId="33" fillId="0" borderId="9" xfId="0" applyNumberFormat="1" applyFont="1" applyBorder="1" applyAlignment="1">
      <alignment vertical="center"/>
    </xf>
    <xf numFmtId="164" fontId="33" fillId="6" borderId="27" xfId="0" applyNumberFormat="1" applyFont="1" applyFill="1" applyBorder="1" applyAlignment="1">
      <alignment vertical="center"/>
    </xf>
    <xf numFmtId="164" fontId="33" fillId="6" borderId="9" xfId="0" applyNumberFormat="1" applyFont="1" applyFill="1" applyBorder="1" applyAlignment="1">
      <alignment vertical="center"/>
    </xf>
    <xf numFmtId="0" fontId="29" fillId="0" borderId="22" xfId="0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9" fillId="0" borderId="6" xfId="0" applyFont="1" applyBorder="1" applyAlignment="1">
      <alignment horizontal="center" vertical="center"/>
    </xf>
    <xf numFmtId="0" fontId="29" fillId="0" borderId="28" xfId="0" applyFont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53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/>
    </xf>
    <xf numFmtId="0" fontId="54" fillId="0" borderId="0" xfId="0" applyFont="1" applyFill="1" applyBorder="1" applyAlignment="1">
      <alignment horizontal="left"/>
    </xf>
    <xf numFmtId="0" fontId="33" fillId="0" borderId="0" xfId="0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0" fontId="29" fillId="0" borderId="42" xfId="0" applyFont="1" applyBorder="1" applyAlignment="1">
      <alignment horizontal="left"/>
    </xf>
    <xf numFmtId="0" fontId="29" fillId="0" borderId="42" xfId="0" applyFont="1" applyFill="1" applyBorder="1" applyAlignment="1">
      <alignment horizontal="center"/>
    </xf>
    <xf numFmtId="164" fontId="17" fillId="0" borderId="0" xfId="0" applyNumberFormat="1" applyFont="1" applyBorder="1" applyAlignment="1">
      <alignment horizontal="right" vertical="center"/>
    </xf>
    <xf numFmtId="0" fontId="19" fillId="0" borderId="0" xfId="0" applyFont="1"/>
    <xf numFmtId="0" fontId="25" fillId="0" borderId="0" xfId="0" applyFont="1"/>
    <xf numFmtId="0" fontId="0" fillId="0" borderId="0" xfId="0" applyBorder="1" applyAlignment="1">
      <alignment horizontal="center"/>
    </xf>
    <xf numFmtId="0" fontId="45" fillId="0" borderId="0" xfId="0" applyFont="1" applyBorder="1"/>
    <xf numFmtId="0" fontId="45" fillId="0" borderId="29" xfId="0" applyFont="1" applyBorder="1"/>
    <xf numFmtId="0" fontId="25" fillId="0" borderId="28" xfId="0" applyFont="1" applyBorder="1"/>
    <xf numFmtId="0" fontId="36" fillId="0" borderId="2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29" fillId="0" borderId="21" xfId="0" applyFont="1" applyBorder="1" applyAlignment="1"/>
    <xf numFmtId="0" fontId="29" fillId="0" borderId="20" xfId="0" applyFont="1" applyBorder="1" applyAlignment="1"/>
    <xf numFmtId="0" fontId="29" fillId="0" borderId="8" xfId="0" applyFont="1" applyBorder="1" applyAlignment="1"/>
    <xf numFmtId="0" fontId="25" fillId="0" borderId="0" xfId="0" applyFont="1" applyBorder="1"/>
    <xf numFmtId="49" fontId="29" fillId="0" borderId="33" xfId="0" applyNumberFormat="1" applyFont="1" applyBorder="1" applyAlignment="1">
      <alignment horizontal="center"/>
    </xf>
    <xf numFmtId="0" fontId="29" fillId="0" borderId="33" xfId="0" applyFont="1" applyFill="1" applyBorder="1" applyAlignment="1">
      <alignment horizontal="center"/>
    </xf>
    <xf numFmtId="0" fontId="15" fillId="0" borderId="45" xfId="0" applyFont="1" applyBorder="1"/>
    <xf numFmtId="0" fontId="16" fillId="0" borderId="9" xfId="0" applyFont="1" applyBorder="1" applyAlignment="1"/>
    <xf numFmtId="0" fontId="15" fillId="0" borderId="27" xfId="0" applyFont="1" applyFill="1" applyBorder="1"/>
    <xf numFmtId="0" fontId="15" fillId="0" borderId="9" xfId="0" applyFont="1" applyFill="1" applyBorder="1"/>
    <xf numFmtId="0" fontId="15" fillId="0" borderId="29" xfId="0" applyFont="1" applyFill="1" applyBorder="1"/>
    <xf numFmtId="0" fontId="15" fillId="0" borderId="25" xfId="0" applyFont="1" applyFill="1" applyBorder="1"/>
    <xf numFmtId="0" fontId="15" fillId="0" borderId="3" xfId="0" applyFont="1" applyFill="1" applyBorder="1"/>
    <xf numFmtId="0" fontId="25" fillId="0" borderId="27" xfId="0" applyFont="1" applyBorder="1"/>
    <xf numFmtId="0" fontId="39" fillId="0" borderId="0" xfId="0" applyFont="1" applyAlignment="1">
      <alignment horizontal="center"/>
    </xf>
    <xf numFmtId="0" fontId="43" fillId="0" borderId="24" xfId="0" applyFont="1" applyBorder="1"/>
    <xf numFmtId="164" fontId="15" fillId="0" borderId="10" xfId="0" applyNumberFormat="1" applyFont="1" applyBorder="1"/>
    <xf numFmtId="0" fontId="16" fillId="0" borderId="27" xfId="0" applyFont="1" applyBorder="1" applyAlignment="1"/>
    <xf numFmtId="0" fontId="15" fillId="0" borderId="42" xfId="0" applyFont="1" applyBorder="1"/>
    <xf numFmtId="0" fontId="21" fillId="0" borderId="24" xfId="0" applyFont="1" applyBorder="1"/>
    <xf numFmtId="0" fontId="32" fillId="0" borderId="24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41" fillId="0" borderId="24" xfId="0" applyFont="1" applyBorder="1" applyAlignment="1">
      <alignment horizontal="left"/>
    </xf>
    <xf numFmtId="0" fontId="32" fillId="0" borderId="3" xfId="0" applyFont="1" applyBorder="1" applyAlignment="1">
      <alignment horizontal="center"/>
    </xf>
    <xf numFmtId="0" fontId="32" fillId="0" borderId="27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25" fillId="0" borderId="3" xfId="0" applyFont="1" applyBorder="1"/>
    <xf numFmtId="0" fontId="25" fillId="0" borderId="25" xfId="0" applyFont="1" applyBorder="1" applyAlignment="1">
      <alignment horizontal="left"/>
    </xf>
    <xf numFmtId="0" fontId="16" fillId="0" borderId="0" xfId="0" applyFont="1" applyBorder="1" applyAlignment="1">
      <alignment horizontal="right"/>
    </xf>
    <xf numFmtId="0" fontId="29" fillId="0" borderId="29" xfId="0" applyFont="1" applyFill="1" applyBorder="1"/>
    <xf numFmtId="0" fontId="16" fillId="0" borderId="0" xfId="0" applyFont="1" applyFill="1" applyBorder="1"/>
    <xf numFmtId="0" fontId="15" fillId="0" borderId="45" xfId="0" applyFont="1" applyBorder="1" applyAlignment="1"/>
    <xf numFmtId="0" fontId="25" fillId="0" borderId="29" xfId="0" applyFont="1" applyBorder="1"/>
    <xf numFmtId="0" fontId="32" fillId="0" borderId="22" xfId="0" applyFont="1" applyBorder="1" applyAlignment="1">
      <alignment horizontal="center"/>
    </xf>
    <xf numFmtId="0" fontId="29" fillId="0" borderId="6" xfId="0" applyFont="1" applyBorder="1" applyAlignment="1"/>
    <xf numFmtId="0" fontId="17" fillId="0" borderId="28" xfId="0" applyFont="1" applyBorder="1" applyAlignment="1">
      <alignment horizontal="center"/>
    </xf>
    <xf numFmtId="0" fontId="56" fillId="0" borderId="0" xfId="0" applyFont="1"/>
    <xf numFmtId="0" fontId="55" fillId="0" borderId="0" xfId="0" applyFont="1"/>
    <xf numFmtId="0" fontId="12" fillId="0" borderId="6" xfId="0" applyFont="1" applyBorder="1"/>
    <xf numFmtId="3" fontId="16" fillId="0" borderId="25" xfId="0" applyNumberFormat="1" applyFont="1" applyBorder="1" applyAlignment="1">
      <alignment horizontal="center"/>
    </xf>
    <xf numFmtId="3" fontId="55" fillId="0" borderId="25" xfId="0" applyNumberFormat="1" applyFont="1" applyBorder="1" applyAlignment="1">
      <alignment horizontal="center"/>
    </xf>
    <xf numFmtId="0" fontId="55" fillId="0" borderId="0" xfId="0" applyFont="1" applyBorder="1"/>
    <xf numFmtId="3" fontId="25" fillId="0" borderId="3" xfId="0" applyNumberFormat="1" applyFont="1" applyBorder="1" applyAlignment="1">
      <alignment horizontal="center"/>
    </xf>
    <xf numFmtId="0" fontId="55" fillId="0" borderId="25" xfId="0" applyFont="1" applyBorder="1"/>
    <xf numFmtId="3" fontId="16" fillId="0" borderId="27" xfId="0" applyNumberFormat="1" applyFont="1" applyBorder="1" applyAlignment="1">
      <alignment horizontal="center"/>
    </xf>
    <xf numFmtId="0" fontId="56" fillId="0" borderId="0" xfId="0" applyFont="1" applyBorder="1"/>
    <xf numFmtId="0" fontId="55" fillId="0" borderId="2" xfId="0" applyFont="1" applyBorder="1"/>
    <xf numFmtId="3" fontId="55" fillId="0" borderId="3" xfId="0" applyNumberFormat="1" applyFont="1" applyBorder="1" applyAlignment="1">
      <alignment horizontal="center"/>
    </xf>
    <xf numFmtId="0" fontId="55" fillId="0" borderId="3" xfId="0" applyFont="1" applyBorder="1"/>
    <xf numFmtId="0" fontId="25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32" fillId="0" borderId="0" xfId="0" applyFont="1" applyAlignment="1">
      <alignment horizontal="center"/>
    </xf>
    <xf numFmtId="3" fontId="25" fillId="0" borderId="27" xfId="0" applyNumberFormat="1" applyFont="1" applyBorder="1" applyAlignment="1">
      <alignment horizontal="center"/>
    </xf>
    <xf numFmtId="0" fontId="55" fillId="0" borderId="12" xfId="0" applyFont="1" applyBorder="1"/>
    <xf numFmtId="0" fontId="55" fillId="0" borderId="24" xfId="0" applyFont="1" applyBorder="1"/>
    <xf numFmtId="0" fontId="56" fillId="0" borderId="24" xfId="0" applyFont="1" applyBorder="1"/>
    <xf numFmtId="0" fontId="56" fillId="0" borderId="2" xfId="0" applyFont="1" applyBorder="1"/>
    <xf numFmtId="0" fontId="56" fillId="0" borderId="12" xfId="0" applyFont="1" applyBorder="1"/>
    <xf numFmtId="0" fontId="57" fillId="0" borderId="25" xfId="0" applyFont="1" applyBorder="1"/>
    <xf numFmtId="0" fontId="15" fillId="0" borderId="15" xfId="0" applyFont="1" applyBorder="1"/>
    <xf numFmtId="0" fontId="15" fillId="0" borderId="17" xfId="0" applyFont="1" applyBorder="1"/>
    <xf numFmtId="0" fontId="15" fillId="0" borderId="51" xfId="0" applyFont="1" applyBorder="1"/>
    <xf numFmtId="0" fontId="11" fillId="0" borderId="14" xfId="0" applyFont="1" applyBorder="1"/>
    <xf numFmtId="0" fontId="15" fillId="0" borderId="23" xfId="0" applyFont="1" applyBorder="1"/>
    <xf numFmtId="0" fontId="15" fillId="0" borderId="14" xfId="0" applyFont="1" applyBorder="1"/>
    <xf numFmtId="0" fontId="15" fillId="0" borderId="13" xfId="0" applyFont="1" applyBorder="1"/>
    <xf numFmtId="0" fontId="15" fillId="0" borderId="52" xfId="0" applyFont="1" applyBorder="1"/>
    <xf numFmtId="0" fontId="11" fillId="0" borderId="13" xfId="0" applyFont="1" applyBorder="1"/>
    <xf numFmtId="0" fontId="15" fillId="0" borderId="53" xfId="0" applyFont="1" applyBorder="1"/>
    <xf numFmtId="0" fontId="15" fillId="0" borderId="54" xfId="0" applyFont="1" applyBorder="1"/>
    <xf numFmtId="0" fontId="17" fillId="6" borderId="26" xfId="0" applyFont="1" applyFill="1" applyBorder="1" applyAlignment="1">
      <alignment horizontal="center"/>
    </xf>
    <xf numFmtId="49" fontId="29" fillId="0" borderId="33" xfId="0" applyNumberFormat="1" applyFont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33" fillId="0" borderId="0" xfId="0" applyFont="1" applyBorder="1" applyAlignment="1"/>
    <xf numFmtId="0" fontId="15" fillId="0" borderId="2" xfId="0" applyFont="1" applyBorder="1" applyAlignment="1">
      <alignment horizontal="centerContinuous" vertical="center"/>
    </xf>
    <xf numFmtId="0" fontId="29" fillId="0" borderId="8" xfId="0" applyFont="1" applyBorder="1" applyAlignment="1">
      <alignment horizontal="right" vertical="center"/>
    </xf>
    <xf numFmtId="0" fontId="29" fillId="3" borderId="0" xfId="0" applyFont="1" applyFill="1" applyBorder="1" applyAlignment="1">
      <alignment horizontal="right" vertical="center"/>
    </xf>
    <xf numFmtId="164" fontId="17" fillId="0" borderId="8" xfId="0" applyNumberFormat="1" applyFont="1" applyBorder="1" applyAlignment="1">
      <alignment vertical="center"/>
    </xf>
    <xf numFmtId="0" fontId="15" fillId="0" borderId="22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64" fontId="17" fillId="0" borderId="46" xfId="0" applyNumberFormat="1" applyFont="1" applyBorder="1" applyAlignment="1">
      <alignment vertical="center"/>
    </xf>
    <xf numFmtId="164" fontId="17" fillId="2" borderId="6" xfId="0" applyNumberFormat="1" applyFont="1" applyFill="1" applyBorder="1" applyAlignment="1">
      <alignment vertical="center"/>
    </xf>
    <xf numFmtId="164" fontId="17" fillId="0" borderId="6" xfId="0" applyNumberFormat="1" applyFont="1" applyBorder="1" applyAlignment="1">
      <alignment horizontal="right" vertical="center"/>
    </xf>
    <xf numFmtId="164" fontId="17" fillId="0" borderId="6" xfId="0" applyNumberFormat="1" applyFont="1" applyFill="1" applyBorder="1" applyAlignment="1">
      <alignment vertical="center"/>
    </xf>
    <xf numFmtId="164" fontId="17" fillId="0" borderId="26" xfId="0" applyNumberFormat="1" applyFont="1" applyBorder="1" applyAlignment="1">
      <alignment vertical="center"/>
    </xf>
    <xf numFmtId="0" fontId="15" fillId="0" borderId="29" xfId="0" applyFont="1" applyBorder="1" applyAlignment="1">
      <alignment horizontal="left" vertical="center"/>
    </xf>
    <xf numFmtId="0" fontId="15" fillId="0" borderId="2" xfId="0" applyFont="1" applyBorder="1" applyAlignment="1">
      <alignment vertical="center"/>
    </xf>
    <xf numFmtId="164" fontId="17" fillId="0" borderId="1" xfId="0" applyNumberFormat="1" applyFont="1" applyBorder="1" applyAlignment="1">
      <alignment vertical="center"/>
    </xf>
    <xf numFmtId="164" fontId="17" fillId="0" borderId="8" xfId="0" applyNumberFormat="1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vertical="center"/>
    </xf>
    <xf numFmtId="0" fontId="15" fillId="0" borderId="29" xfId="0" applyFont="1" applyBorder="1" applyAlignment="1">
      <alignment horizontal="centerContinuous" vertical="center"/>
    </xf>
    <xf numFmtId="0" fontId="15" fillId="0" borderId="1" xfId="0" applyFont="1" applyBorder="1" applyAlignment="1">
      <alignment vertical="center"/>
    </xf>
    <xf numFmtId="0" fontId="15" fillId="0" borderId="0" xfId="0" applyFont="1" applyBorder="1" applyAlignment="1">
      <alignment horizontal="right" vertical="center"/>
    </xf>
    <xf numFmtId="0" fontId="15" fillId="0" borderId="6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3" fillId="0" borderId="0" xfId="0" applyFont="1" applyBorder="1" applyAlignment="1">
      <alignment horizontal="left"/>
    </xf>
    <xf numFmtId="0" fontId="33" fillId="0" borderId="45" xfId="0" applyFont="1" applyBorder="1" applyAlignment="1"/>
    <xf numFmtId="49" fontId="29" fillId="0" borderId="2" xfId="0" applyNumberFormat="1" applyFont="1" applyBorder="1" applyAlignment="1">
      <alignment horizontal="center"/>
    </xf>
    <xf numFmtId="49" fontId="29" fillId="0" borderId="12" xfId="0" applyNumberFormat="1" applyFont="1" applyBorder="1" applyAlignment="1">
      <alignment horizontal="center"/>
    </xf>
    <xf numFmtId="0" fontId="29" fillId="0" borderId="28" xfId="0" applyFont="1" applyFill="1" applyBorder="1" applyAlignment="1">
      <alignment horizontal="center"/>
    </xf>
    <xf numFmtId="0" fontId="29" fillId="0" borderId="38" xfId="0" applyFont="1" applyBorder="1" applyAlignment="1">
      <alignment horizontal="center"/>
    </xf>
    <xf numFmtId="167" fontId="10" fillId="0" borderId="0" xfId="0" applyNumberFormat="1" applyFont="1"/>
    <xf numFmtId="0" fontId="9" fillId="0" borderId="33" xfId="0" applyFont="1" applyBorder="1" applyAlignment="1">
      <alignment horizontal="left"/>
    </xf>
    <xf numFmtId="0" fontId="9" fillId="0" borderId="42" xfId="0" applyFont="1" applyBorder="1" applyAlignment="1">
      <alignment horizontal="center"/>
    </xf>
    <xf numFmtId="0" fontId="32" fillId="0" borderId="0" xfId="0" applyFont="1" applyBorder="1" applyAlignment="1">
      <alignment horizontal="right"/>
    </xf>
    <xf numFmtId="0" fontId="33" fillId="0" borderId="45" xfId="0" applyFont="1" applyBorder="1" applyAlignment="1">
      <alignment horizontal="left"/>
    </xf>
    <xf numFmtId="0" fontId="29" fillId="0" borderId="33" xfId="0" applyFont="1" applyBorder="1" applyAlignment="1"/>
    <xf numFmtId="0" fontId="33" fillId="0" borderId="45" xfId="0" applyFont="1" applyBorder="1"/>
    <xf numFmtId="0" fontId="33" fillId="0" borderId="45" xfId="0" applyFont="1" applyBorder="1" applyAlignment="1">
      <alignment horizontal="right"/>
    </xf>
    <xf numFmtId="164" fontId="29" fillId="6" borderId="22" xfId="0" applyNumberFormat="1" applyFont="1" applyFill="1" applyBorder="1"/>
    <xf numFmtId="164" fontId="29" fillId="6" borderId="6" xfId="0" applyNumberFormat="1" applyFont="1" applyFill="1" applyBorder="1"/>
    <xf numFmtId="164" fontId="29" fillId="6" borderId="28" xfId="0" applyNumberFormat="1" applyFont="1" applyFill="1" applyBorder="1"/>
    <xf numFmtId="164" fontId="29" fillId="6" borderId="27" xfId="0" applyNumberFormat="1" applyFont="1" applyFill="1" applyBorder="1"/>
    <xf numFmtId="164" fontId="29" fillId="6" borderId="29" xfId="0" applyNumberFormat="1" applyFont="1" applyFill="1" applyBorder="1"/>
    <xf numFmtId="164" fontId="29" fillId="6" borderId="9" xfId="0" applyNumberFormat="1" applyFont="1" applyFill="1" applyBorder="1"/>
    <xf numFmtId="164" fontId="29" fillId="6" borderId="25" xfId="0" applyNumberFormat="1" applyFont="1" applyFill="1" applyBorder="1"/>
    <xf numFmtId="164" fontId="29" fillId="6" borderId="0" xfId="0" applyNumberFormat="1" applyFont="1" applyFill="1" applyBorder="1"/>
    <xf numFmtId="164" fontId="29" fillId="6" borderId="24" xfId="0" applyNumberFormat="1" applyFont="1" applyFill="1" applyBorder="1"/>
    <xf numFmtId="164" fontId="29" fillId="6" borderId="3" xfId="0" applyNumberFormat="1" applyFont="1" applyFill="1" applyBorder="1"/>
    <xf numFmtId="164" fontId="29" fillId="6" borderId="2" xfId="0" applyNumberFormat="1" applyFont="1" applyFill="1" applyBorder="1"/>
    <xf numFmtId="164" fontId="17" fillId="0" borderId="0" xfId="0" applyNumberFormat="1" applyFont="1" applyBorder="1" applyAlignment="1">
      <alignment horizontal="center" vertical="center"/>
    </xf>
    <xf numFmtId="164" fontId="29" fillId="6" borderId="12" xfId="0" applyNumberFormat="1" applyFont="1" applyFill="1" applyBorder="1"/>
    <xf numFmtId="0" fontId="25" fillId="0" borderId="27" xfId="0" applyFont="1" applyBorder="1" applyAlignment="1">
      <alignment horizontal="center"/>
    </xf>
    <xf numFmtId="0" fontId="39" fillId="0" borderId="0" xfId="0" applyFont="1" applyAlignment="1">
      <alignment horizontal="left"/>
    </xf>
    <xf numFmtId="0" fontId="58" fillId="0" borderId="0" xfId="0" applyFont="1" applyAlignment="1"/>
    <xf numFmtId="0" fontId="25" fillId="0" borderId="22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28" xfId="0" applyFont="1" applyBorder="1" applyAlignment="1">
      <alignment horizontal="center"/>
    </xf>
    <xf numFmtId="0" fontId="58" fillId="0" borderId="0" xfId="0" applyFont="1"/>
    <xf numFmtId="0" fontId="25" fillId="0" borderId="21" xfId="0" applyFont="1" applyBorder="1"/>
    <xf numFmtId="0" fontId="12" fillId="0" borderId="25" xfId="0" applyFont="1" applyBorder="1" applyAlignment="1"/>
    <xf numFmtId="0" fontId="25" fillId="0" borderId="21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58" fillId="0" borderId="25" xfId="0" applyFont="1" applyBorder="1"/>
    <xf numFmtId="0" fontId="58" fillId="0" borderId="27" xfId="0" applyFont="1" applyBorder="1"/>
    <xf numFmtId="0" fontId="33" fillId="0" borderId="0" xfId="0" applyFont="1" applyBorder="1" applyAlignment="1">
      <alignment vertical="center"/>
    </xf>
    <xf numFmtId="0" fontId="33" fillId="3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2" fillId="6" borderId="29" xfId="0" applyFont="1" applyFill="1" applyBorder="1" applyAlignment="1">
      <alignment vertical="center"/>
    </xf>
    <xf numFmtId="0" fontId="29" fillId="6" borderId="2" xfId="0" applyFont="1" applyFill="1" applyBorder="1" applyAlignment="1">
      <alignment vertical="center"/>
    </xf>
    <xf numFmtId="0" fontId="32" fillId="6" borderId="8" xfId="0" applyFont="1" applyFill="1" applyBorder="1" applyAlignment="1">
      <alignment horizontal="center" vertical="center"/>
    </xf>
    <xf numFmtId="0" fontId="32" fillId="6" borderId="55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32" fillId="0" borderId="0" xfId="0" applyFont="1" applyBorder="1" applyAlignment="1">
      <alignment horizontal="left"/>
    </xf>
    <xf numFmtId="0" fontId="35" fillId="0" borderId="24" xfId="0" applyFont="1" applyBorder="1"/>
    <xf numFmtId="0" fontId="35" fillId="0" borderId="49" xfId="0" applyFont="1" applyBorder="1"/>
    <xf numFmtId="0" fontId="35" fillId="0" borderId="40" xfId="0" applyFont="1" applyBorder="1"/>
    <xf numFmtId="0" fontId="35" fillId="0" borderId="34" xfId="0" applyFont="1" applyBorder="1"/>
    <xf numFmtId="0" fontId="35" fillId="0" borderId="0" xfId="0" applyFont="1" applyBorder="1"/>
    <xf numFmtId="0" fontId="33" fillId="6" borderId="28" xfId="0" applyFont="1" applyFill="1" applyBorder="1" applyAlignment="1">
      <alignment horizontal="center"/>
    </xf>
    <xf numFmtId="0" fontId="33" fillId="6" borderId="26" xfId="0" applyFont="1" applyFill="1" applyBorder="1" applyAlignment="1">
      <alignment horizontal="center"/>
    </xf>
    <xf numFmtId="49" fontId="29" fillId="0" borderId="42" xfId="0" applyNumberFormat="1" applyFont="1" applyFill="1" applyBorder="1" applyAlignment="1">
      <alignment horizontal="center"/>
    </xf>
    <xf numFmtId="49" fontId="15" fillId="0" borderId="33" xfId="0" applyNumberFormat="1" applyFont="1" applyBorder="1"/>
    <xf numFmtId="49" fontId="29" fillId="0" borderId="0" xfId="0" applyNumberFormat="1" applyFont="1" applyBorder="1"/>
    <xf numFmtId="49" fontId="15" fillId="0" borderId="2" xfId="0" applyNumberFormat="1" applyFont="1" applyBorder="1"/>
    <xf numFmtId="49" fontId="15" fillId="0" borderId="12" xfId="0" applyNumberFormat="1" applyFont="1" applyBorder="1"/>
    <xf numFmtId="49" fontId="17" fillId="0" borderId="2" xfId="0" applyNumberFormat="1" applyFont="1" applyBorder="1"/>
    <xf numFmtId="49" fontId="17" fillId="0" borderId="12" xfId="0" applyNumberFormat="1" applyFont="1" applyBorder="1"/>
    <xf numFmtId="0" fontId="29" fillId="0" borderId="33" xfId="0" applyFont="1" applyBorder="1" applyAlignment="1">
      <alignment horizontal="centerContinuous"/>
    </xf>
    <xf numFmtId="0" fontId="15" fillId="0" borderId="56" xfId="0" applyFont="1" applyBorder="1" applyAlignment="1">
      <alignment horizontal="centerContinuous" vertical="center"/>
    </xf>
    <xf numFmtId="0" fontId="15" fillId="0" borderId="9" xfId="0" applyFont="1" applyBorder="1" applyAlignment="1">
      <alignment horizontal="centerContinuous" vertical="center"/>
    </xf>
    <xf numFmtId="0" fontId="15" fillId="0" borderId="25" xfId="0" applyFont="1" applyBorder="1" applyAlignment="1">
      <alignment horizontal="centerContinuous" vertical="center"/>
    </xf>
    <xf numFmtId="0" fontId="15" fillId="0" borderId="24" xfId="0" applyFont="1" applyBorder="1" applyAlignment="1">
      <alignment horizontal="centerContinuous" vertical="center"/>
    </xf>
    <xf numFmtId="0" fontId="15" fillId="0" borderId="3" xfId="0" applyFont="1" applyBorder="1" applyAlignment="1">
      <alignment horizontal="centerContinuous" vertical="center"/>
    </xf>
    <xf numFmtId="0" fontId="15" fillId="0" borderId="12" xfId="0" applyFont="1" applyBorder="1" applyAlignment="1">
      <alignment horizontal="centerContinuous" vertical="center"/>
    </xf>
    <xf numFmtId="0" fontId="15" fillId="0" borderId="27" xfId="0" applyFont="1" applyBorder="1" applyAlignment="1">
      <alignment horizontal="centerContinuous" vertical="center"/>
    </xf>
    <xf numFmtId="0" fontId="15" fillId="0" borderId="3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5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Continuous" vertical="center"/>
    </xf>
    <xf numFmtId="0" fontId="12" fillId="0" borderId="2" xfId="0" applyFont="1" applyBorder="1" applyAlignment="1">
      <alignment horizontal="centerContinuous" vertical="center"/>
    </xf>
    <xf numFmtId="0" fontId="12" fillId="0" borderId="12" xfId="0" applyFont="1" applyBorder="1" applyAlignment="1">
      <alignment horizontal="centerContinuous" vertical="center"/>
    </xf>
    <xf numFmtId="0" fontId="12" fillId="0" borderId="21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3" fontId="15" fillId="0" borderId="56" xfId="0" applyNumberFormat="1" applyFont="1" applyBorder="1" applyAlignment="1">
      <alignment vertical="center"/>
    </xf>
    <xf numFmtId="3" fontId="15" fillId="0" borderId="9" xfId="0" applyNumberFormat="1" applyFont="1" applyBorder="1" applyAlignment="1">
      <alignment vertical="center"/>
    </xf>
    <xf numFmtId="3" fontId="15" fillId="0" borderId="57" xfId="0" applyNumberFormat="1" applyFont="1" applyBorder="1" applyAlignment="1">
      <alignment vertical="center"/>
    </xf>
    <xf numFmtId="3" fontId="15" fillId="0" borderId="24" xfId="0" applyNumberFormat="1" applyFont="1" applyBorder="1" applyAlignment="1">
      <alignment vertical="center"/>
    </xf>
    <xf numFmtId="3" fontId="15" fillId="0" borderId="12" xfId="0" applyNumberFormat="1" applyFont="1" applyBorder="1" applyAlignment="1">
      <alignment vertical="center"/>
    </xf>
    <xf numFmtId="3" fontId="15" fillId="0" borderId="58" xfId="0" applyNumberFormat="1" applyFont="1" applyBorder="1" applyAlignment="1">
      <alignment vertical="center"/>
    </xf>
    <xf numFmtId="3" fontId="15" fillId="0" borderId="20" xfId="0" applyNumberFormat="1" applyFont="1" applyBorder="1" applyAlignment="1">
      <alignment vertical="center"/>
    </xf>
    <xf numFmtId="3" fontId="15" fillId="0" borderId="27" xfId="0" applyNumberFormat="1" applyFont="1" applyBorder="1" applyAlignment="1">
      <alignment vertical="center"/>
    </xf>
    <xf numFmtId="3" fontId="15" fillId="0" borderId="48" xfId="0" applyNumberFormat="1" applyFont="1" applyBorder="1" applyAlignment="1">
      <alignment horizontal="centerContinuous" vertical="center"/>
    </xf>
    <xf numFmtId="3" fontId="15" fillId="0" borderId="9" xfId="0" applyNumberFormat="1" applyFont="1" applyBorder="1" applyAlignment="1">
      <alignment horizontal="centerContinuous" vertical="center"/>
    </xf>
    <xf numFmtId="3" fontId="15" fillId="0" borderId="25" xfId="0" applyNumberFormat="1" applyFont="1" applyBorder="1" applyAlignment="1">
      <alignment vertical="center"/>
    </xf>
    <xf numFmtId="3" fontId="15" fillId="0" borderId="24" xfId="0" applyNumberFormat="1" applyFont="1" applyBorder="1" applyAlignment="1">
      <alignment horizontal="centerContinuous" vertical="center"/>
    </xf>
    <xf numFmtId="3" fontId="15" fillId="0" borderId="3" xfId="0" applyNumberFormat="1" applyFont="1" applyBorder="1" applyAlignment="1">
      <alignment vertical="center"/>
    </xf>
    <xf numFmtId="3" fontId="15" fillId="0" borderId="2" xfId="0" applyNumberFormat="1" applyFont="1" applyBorder="1" applyAlignment="1">
      <alignment vertical="center"/>
    </xf>
    <xf numFmtId="3" fontId="15" fillId="0" borderId="12" xfId="0" applyNumberFormat="1" applyFont="1" applyBorder="1" applyAlignment="1">
      <alignment horizontal="centerContinuous" vertical="center"/>
    </xf>
    <xf numFmtId="3" fontId="15" fillId="0" borderId="29" xfId="0" applyNumberFormat="1" applyFont="1" applyBorder="1" applyAlignment="1">
      <alignment horizontal="centerContinuous" vertical="center"/>
    </xf>
    <xf numFmtId="3" fontId="15" fillId="0" borderId="2" xfId="0" applyNumberFormat="1" applyFont="1" applyBorder="1" applyAlignment="1">
      <alignment horizontal="centerContinuous" vertical="center"/>
    </xf>
    <xf numFmtId="0" fontId="12" fillId="0" borderId="27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9" fillId="0" borderId="29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3" fontId="17" fillId="0" borderId="2" xfId="0" applyNumberFormat="1" applyFont="1" applyBorder="1" applyAlignment="1">
      <alignment vertical="center"/>
    </xf>
    <xf numFmtId="3" fontId="17" fillId="0" borderId="12" xfId="0" applyNumberFormat="1" applyFont="1" applyBorder="1" applyAlignment="1">
      <alignment vertical="center"/>
    </xf>
    <xf numFmtId="0" fontId="32" fillId="6" borderId="26" xfId="0" applyFont="1" applyFill="1" applyBorder="1" applyAlignment="1">
      <alignment vertical="center"/>
    </xf>
    <xf numFmtId="0" fontId="25" fillId="0" borderId="25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16" fillId="0" borderId="25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5" fillId="0" borderId="24" xfId="0" applyFont="1" applyBorder="1" applyAlignment="1">
      <alignment horizontal="center" vertical="center"/>
    </xf>
    <xf numFmtId="0" fontId="25" fillId="0" borderId="21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0" fontId="30" fillId="0" borderId="8" xfId="0" applyFont="1" applyFill="1" applyBorder="1" applyAlignment="1">
      <alignment vertical="center"/>
    </xf>
    <xf numFmtId="3" fontId="17" fillId="0" borderId="24" xfId="0" applyNumberFormat="1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3" xfId="0" applyFont="1" applyBorder="1" applyAlignment="1">
      <alignment horizontal="center" vertical="center"/>
    </xf>
    <xf numFmtId="164" fontId="17" fillId="0" borderId="2" xfId="0" applyNumberFormat="1" applyFont="1" applyBorder="1" applyAlignment="1">
      <alignment vertical="center"/>
    </xf>
    <xf numFmtId="3" fontId="17" fillId="0" borderId="25" xfId="0" applyNumberFormat="1" applyFont="1" applyBorder="1" applyAlignment="1">
      <alignment vertical="center"/>
    </xf>
    <xf numFmtId="3" fontId="17" fillId="0" borderId="3" xfId="0" applyNumberFormat="1" applyFont="1" applyBorder="1" applyAlignment="1">
      <alignment horizontal="center" vertical="center"/>
    </xf>
    <xf numFmtId="3" fontId="17" fillId="0" borderId="2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vertical="center"/>
    </xf>
    <xf numFmtId="3" fontId="15" fillId="0" borderId="8" xfId="0" applyNumberFormat="1" applyFont="1" applyBorder="1" applyAlignment="1">
      <alignment horizontal="centerContinuous" vertical="center"/>
    </xf>
    <xf numFmtId="3" fontId="15" fillId="0" borderId="20" xfId="0" applyNumberFormat="1" applyFont="1" applyBorder="1" applyAlignment="1">
      <alignment horizontal="centerContinuous" vertical="center"/>
    </xf>
    <xf numFmtId="3" fontId="15" fillId="0" borderId="21" xfId="0" applyNumberFormat="1" applyFont="1" applyBorder="1" applyAlignment="1">
      <alignment vertical="center"/>
    </xf>
    <xf numFmtId="3" fontId="15" fillId="0" borderId="8" xfId="0" applyNumberFormat="1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29" fillId="0" borderId="3" xfId="0" applyFont="1" applyBorder="1" applyAlignment="1">
      <alignment horizontal="centerContinuous" vertical="center"/>
    </xf>
    <xf numFmtId="0" fontId="29" fillId="0" borderId="12" xfId="0" applyFont="1" applyBorder="1" applyAlignment="1">
      <alignment horizontal="centerContinuous" vertical="center"/>
    </xf>
    <xf numFmtId="0" fontId="9" fillId="0" borderId="27" xfId="0" applyFont="1" applyBorder="1" applyAlignment="1">
      <alignment horizontal="centerContinuous" vertical="center"/>
    </xf>
    <xf numFmtId="0" fontId="9" fillId="0" borderId="29" xfId="0" applyFont="1" applyBorder="1" applyAlignment="1">
      <alignment horizontal="centerContinuous" vertical="center"/>
    </xf>
    <xf numFmtId="0" fontId="9" fillId="0" borderId="48" xfId="0" applyFont="1" applyBorder="1" applyAlignment="1">
      <alignment horizontal="centerContinuous" vertical="center"/>
    </xf>
    <xf numFmtId="0" fontId="9" fillId="0" borderId="9" xfId="0" applyFont="1" applyBorder="1" applyAlignment="1">
      <alignment horizontal="centerContinuous" vertical="center"/>
    </xf>
    <xf numFmtId="0" fontId="29" fillId="0" borderId="12" xfId="0" applyFont="1" applyBorder="1" applyAlignment="1">
      <alignment vertical="center"/>
    </xf>
    <xf numFmtId="0" fontId="9" fillId="0" borderId="22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164" fontId="17" fillId="0" borderId="28" xfId="0" applyNumberFormat="1" applyFont="1" applyBorder="1" applyAlignment="1">
      <alignment vertical="center"/>
    </xf>
    <xf numFmtId="164" fontId="17" fillId="6" borderId="22" xfId="0" applyNumberFormat="1" applyFont="1" applyFill="1" applyBorder="1" applyAlignment="1">
      <alignment vertical="center"/>
    </xf>
    <xf numFmtId="164" fontId="17" fillId="6" borderId="28" xfId="0" applyNumberFormat="1" applyFont="1" applyFill="1" applyBorder="1" applyAlignment="1">
      <alignment vertical="center"/>
    </xf>
    <xf numFmtId="164" fontId="33" fillId="0" borderId="21" xfId="0" applyNumberFormat="1" applyFont="1" applyFill="1" applyBorder="1" applyAlignment="1">
      <alignment vertical="center"/>
    </xf>
    <xf numFmtId="164" fontId="12" fillId="0" borderId="20" xfId="0" applyNumberFormat="1" applyFont="1" applyFill="1" applyBorder="1" applyAlignment="1">
      <alignment vertical="center"/>
    </xf>
    <xf numFmtId="164" fontId="17" fillId="6" borderId="27" xfId="0" applyNumberFormat="1" applyFont="1" applyFill="1" applyBorder="1" applyAlignment="1">
      <alignment vertical="center"/>
    </xf>
    <xf numFmtId="164" fontId="15" fillId="6" borderId="9" xfId="0" applyNumberFormat="1" applyFont="1" applyFill="1" applyBorder="1" applyAlignment="1">
      <alignment vertical="center"/>
    </xf>
    <xf numFmtId="164" fontId="33" fillId="6" borderId="3" xfId="0" applyNumberFormat="1" applyFont="1" applyFill="1" applyBorder="1" applyAlignment="1">
      <alignment vertical="center"/>
    </xf>
    <xf numFmtId="164" fontId="17" fillId="6" borderId="12" xfId="0" applyNumberFormat="1" applyFont="1" applyFill="1" applyBorder="1" applyAlignment="1">
      <alignment vertical="center"/>
    </xf>
    <xf numFmtId="0" fontId="25" fillId="6" borderId="8" xfId="0" applyFont="1" applyFill="1" applyBorder="1" applyAlignment="1">
      <alignment vertical="center"/>
    </xf>
    <xf numFmtId="0" fontId="27" fillId="6" borderId="8" xfId="0" applyFont="1" applyFill="1" applyBorder="1" applyAlignment="1">
      <alignment vertical="center"/>
    </xf>
    <xf numFmtId="0" fontId="25" fillId="6" borderId="29" xfId="0" applyFont="1" applyFill="1" applyBorder="1" applyAlignment="1">
      <alignment vertical="center"/>
    </xf>
    <xf numFmtId="0" fontId="27" fillId="6" borderId="29" xfId="0" applyFont="1" applyFill="1" applyBorder="1" applyAlignment="1">
      <alignment vertical="center"/>
    </xf>
    <xf numFmtId="0" fontId="25" fillId="6" borderId="2" xfId="0" applyFont="1" applyFill="1" applyBorder="1" applyAlignment="1">
      <alignment vertical="center"/>
    </xf>
    <xf numFmtId="0" fontId="27" fillId="6" borderId="2" xfId="0" applyFont="1" applyFill="1" applyBorder="1" applyAlignment="1">
      <alignment vertical="center"/>
    </xf>
    <xf numFmtId="0" fontId="29" fillId="6" borderId="29" xfId="0" applyFont="1" applyFill="1" applyBorder="1" applyAlignment="1">
      <alignment vertical="center"/>
    </xf>
    <xf numFmtId="0" fontId="29" fillId="6" borderId="2" xfId="0" applyFont="1" applyFill="1" applyBorder="1" applyAlignment="1">
      <alignment horizontal="left" vertical="center"/>
    </xf>
    <xf numFmtId="0" fontId="29" fillId="0" borderId="55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4" fontId="15" fillId="0" borderId="8" xfId="0" applyNumberFormat="1" applyFont="1" applyBorder="1" applyAlignment="1">
      <alignment vertical="center"/>
    </xf>
    <xf numFmtId="0" fontId="32" fillId="0" borderId="14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Continuous" vertical="center"/>
    </xf>
    <xf numFmtId="0" fontId="32" fillId="0" borderId="8" xfId="0" applyFont="1" applyBorder="1" applyAlignment="1">
      <alignment horizontal="centerContinuous" vertical="center"/>
    </xf>
    <xf numFmtId="164" fontId="15" fillId="0" borderId="8" xfId="0" applyNumberFormat="1" applyFont="1" applyBorder="1" applyAlignment="1">
      <alignment horizontal="centerContinuous" vertical="center"/>
    </xf>
    <xf numFmtId="164" fontId="17" fillId="0" borderId="20" xfId="0" applyNumberFormat="1" applyFont="1" applyBorder="1" applyAlignment="1">
      <alignment horizontal="centerContinuous" vertical="center"/>
    </xf>
    <xf numFmtId="164" fontId="15" fillId="0" borderId="21" xfId="0" applyNumberFormat="1" applyFont="1" applyBorder="1" applyAlignment="1">
      <alignment horizontal="centerContinuous" vertical="center"/>
    </xf>
    <xf numFmtId="164" fontId="15" fillId="0" borderId="20" xfId="0" applyNumberFormat="1" applyFont="1" applyBorder="1" applyAlignment="1">
      <alignment horizontal="centerContinuous" vertical="center"/>
    </xf>
    <xf numFmtId="164" fontId="17" fillId="0" borderId="25" xfId="0" applyNumberFormat="1" applyFont="1" applyFill="1" applyBorder="1" applyAlignment="1">
      <alignment vertical="center"/>
    </xf>
    <xf numFmtId="164" fontId="15" fillId="0" borderId="24" xfId="0" applyNumberFormat="1" applyFont="1" applyFill="1" applyBorder="1" applyAlignment="1">
      <alignment vertical="center"/>
    </xf>
    <xf numFmtId="164" fontId="15" fillId="0" borderId="24" xfId="0" applyNumberFormat="1" applyFont="1" applyBorder="1" applyAlignment="1">
      <alignment vertical="center"/>
    </xf>
    <xf numFmtId="164" fontId="17" fillId="0" borderId="21" xfId="0" applyNumberFormat="1" applyFont="1" applyBorder="1" applyAlignment="1">
      <alignment vertical="center"/>
    </xf>
    <xf numFmtId="164" fontId="15" fillId="0" borderId="26" xfId="0" applyNumberFormat="1" applyFont="1" applyBorder="1" applyAlignment="1">
      <alignment horizontal="center" vertical="center"/>
    </xf>
    <xf numFmtId="164" fontId="17" fillId="0" borderId="26" xfId="0" applyNumberFormat="1" applyFont="1" applyBorder="1" applyAlignment="1">
      <alignment horizontal="centerContinuous" vertical="center"/>
    </xf>
    <xf numFmtId="164" fontId="33" fillId="6" borderId="29" xfId="0" applyNumberFormat="1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 vertical="center"/>
    </xf>
    <xf numFmtId="164" fontId="17" fillId="6" borderId="29" xfId="0" applyNumberFormat="1" applyFont="1" applyFill="1" applyBorder="1" applyAlignment="1">
      <alignment vertical="center"/>
    </xf>
    <xf numFmtId="164" fontId="33" fillId="0" borderId="27" xfId="0" applyNumberFormat="1" applyFont="1" applyBorder="1" applyAlignment="1">
      <alignment horizontal="centerContinuous" vertical="center"/>
    </xf>
    <xf numFmtId="164" fontId="32" fillId="0" borderId="9" xfId="0" applyNumberFormat="1" applyFont="1" applyBorder="1" applyAlignment="1">
      <alignment horizontal="centerContinuous" vertical="center"/>
    </xf>
    <xf numFmtId="164" fontId="29" fillId="0" borderId="24" xfId="0" applyNumberFormat="1" applyFont="1" applyBorder="1" applyAlignment="1">
      <alignment vertical="center"/>
    </xf>
    <xf numFmtId="164" fontId="12" fillId="5" borderId="24" xfId="0" applyNumberFormat="1" applyFont="1" applyFill="1" applyBorder="1" applyAlignment="1">
      <alignment vertical="center"/>
    </xf>
    <xf numFmtId="164" fontId="17" fillId="9" borderId="25" xfId="0" applyNumberFormat="1" applyFont="1" applyFill="1" applyBorder="1" applyAlignment="1">
      <alignment vertical="center"/>
    </xf>
    <xf numFmtId="164" fontId="15" fillId="9" borderId="24" xfId="0" applyNumberFormat="1" applyFont="1" applyFill="1" applyBorder="1" applyAlignment="1">
      <alignment vertical="center"/>
    </xf>
    <xf numFmtId="164" fontId="15" fillId="5" borderId="24" xfId="0" applyNumberFormat="1" applyFont="1" applyFill="1" applyBorder="1" applyAlignment="1">
      <alignment vertical="center"/>
    </xf>
    <xf numFmtId="164" fontId="15" fillId="3" borderId="24" xfId="0" applyNumberFormat="1" applyFont="1" applyFill="1" applyBorder="1" applyAlignment="1">
      <alignment vertical="center"/>
    </xf>
    <xf numFmtId="164" fontId="17" fillId="3" borderId="25" xfId="0" applyNumberFormat="1" applyFont="1" applyFill="1" applyBorder="1" applyAlignment="1">
      <alignment horizontal="left" vertical="center"/>
    </xf>
    <xf numFmtId="164" fontId="15" fillId="3" borderId="24" xfId="0" applyNumberFormat="1" applyFont="1" applyFill="1" applyBorder="1" applyAlignment="1">
      <alignment horizontal="left" vertical="center"/>
    </xf>
    <xf numFmtId="164" fontId="17" fillId="0" borderId="25" xfId="0" applyNumberFormat="1" applyFont="1" applyFill="1" applyBorder="1" applyAlignment="1">
      <alignment horizontal="center" vertical="center"/>
    </xf>
    <xf numFmtId="164" fontId="15" fillId="0" borderId="24" xfId="0" applyNumberFormat="1" applyFont="1" applyFill="1" applyBorder="1" applyAlignment="1">
      <alignment horizontal="center" vertical="center"/>
    </xf>
    <xf numFmtId="164" fontId="17" fillId="0" borderId="25" xfId="0" applyNumberFormat="1" applyFont="1" applyBorder="1" applyAlignment="1">
      <alignment horizontal="right" vertical="center"/>
    </xf>
    <xf numFmtId="164" fontId="15" fillId="0" borderId="24" xfId="0" applyNumberFormat="1" applyFont="1" applyBorder="1" applyAlignment="1">
      <alignment horizontal="left" vertical="center"/>
    </xf>
    <xf numFmtId="164" fontId="15" fillId="0" borderId="20" xfId="0" applyNumberFormat="1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9" fillId="0" borderId="26" xfId="0" applyFont="1" applyBorder="1" applyAlignment="1">
      <alignment vertical="center"/>
    </xf>
    <xf numFmtId="0" fontId="30" fillId="0" borderId="28" xfId="0" applyFont="1" applyBorder="1" applyAlignment="1">
      <alignment vertical="center"/>
    </xf>
    <xf numFmtId="0" fontId="29" fillId="0" borderId="25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49" fontId="29" fillId="0" borderId="33" xfId="0" applyNumberFormat="1" applyFont="1" applyBorder="1" applyAlignment="1"/>
    <xf numFmtId="164" fontId="33" fillId="0" borderId="12" xfId="0" applyNumberFormat="1" applyFont="1" applyBorder="1"/>
    <xf numFmtId="0" fontId="33" fillId="0" borderId="2" xfId="0" applyFont="1" applyBorder="1"/>
    <xf numFmtId="164" fontId="32" fillId="0" borderId="28" xfId="0" applyNumberFormat="1" applyFont="1" applyBorder="1"/>
    <xf numFmtId="0" fontId="32" fillId="0" borderId="11" xfId="0" applyFont="1" applyBorder="1"/>
    <xf numFmtId="164" fontId="60" fillId="0" borderId="59" xfId="0" applyNumberFormat="1" applyFont="1" applyBorder="1"/>
    <xf numFmtId="164" fontId="17" fillId="0" borderId="60" xfId="0" applyNumberFormat="1" applyFont="1" applyBorder="1"/>
    <xf numFmtId="164" fontId="52" fillId="0" borderId="59" xfId="0" applyNumberFormat="1" applyFont="1" applyBorder="1"/>
    <xf numFmtId="164" fontId="17" fillId="0" borderId="61" xfId="0" applyNumberFormat="1" applyFont="1" applyBorder="1"/>
    <xf numFmtId="164" fontId="60" fillId="0" borderId="60" xfId="0" applyNumberFormat="1" applyFont="1" applyBorder="1"/>
    <xf numFmtId="164" fontId="33" fillId="0" borderId="62" xfId="0" applyNumberFormat="1" applyFont="1" applyBorder="1"/>
    <xf numFmtId="164" fontId="17" fillId="0" borderId="26" xfId="0" applyNumberFormat="1" applyFont="1" applyBorder="1" applyAlignment="1">
      <alignment horizontal="center"/>
    </xf>
    <xf numFmtId="164" fontId="17" fillId="0" borderId="2" xfId="0" applyNumberFormat="1" applyFont="1" applyFill="1" applyBorder="1"/>
    <xf numFmtId="49" fontId="15" fillId="0" borderId="42" xfId="0" applyNumberFormat="1" applyFont="1" applyBorder="1" applyAlignment="1">
      <alignment horizontal="center"/>
    </xf>
    <xf numFmtId="164" fontId="25" fillId="0" borderId="22" xfId="0" applyNumberFormat="1" applyFont="1" applyBorder="1"/>
    <xf numFmtId="164" fontId="25" fillId="0" borderId="27" xfId="0" applyNumberFormat="1" applyFont="1" applyBorder="1" applyAlignment="1">
      <alignment horizontal="center"/>
    </xf>
    <xf numFmtId="164" fontId="33" fillId="0" borderId="22" xfId="0" applyNumberFormat="1" applyFont="1" applyBorder="1"/>
    <xf numFmtId="164" fontId="17" fillId="10" borderId="26" xfId="0" applyNumberFormat="1" applyFont="1" applyFill="1" applyBorder="1"/>
    <xf numFmtId="164" fontId="17" fillId="10" borderId="8" xfId="0" applyNumberFormat="1" applyFont="1" applyFill="1" applyBorder="1"/>
    <xf numFmtId="0" fontId="30" fillId="11" borderId="20" xfId="0" applyFont="1" applyFill="1" applyBorder="1"/>
    <xf numFmtId="0" fontId="30" fillId="11" borderId="12" xfId="0" applyFont="1" applyFill="1" applyBorder="1"/>
    <xf numFmtId="0" fontId="12" fillId="10" borderId="8" xfId="0" applyFont="1" applyFill="1" applyBorder="1"/>
    <xf numFmtId="164" fontId="48" fillId="10" borderId="26" xfId="0" applyNumberFormat="1" applyFont="1" applyFill="1" applyBorder="1"/>
    <xf numFmtId="164" fontId="48" fillId="10" borderId="8" xfId="0" applyNumberFormat="1" applyFont="1" applyFill="1" applyBorder="1"/>
    <xf numFmtId="0" fontId="12" fillId="10" borderId="26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vertical="center"/>
    </xf>
    <xf numFmtId="0" fontId="30" fillId="10" borderId="8" xfId="0" applyFont="1" applyFill="1" applyBorder="1" applyAlignment="1">
      <alignment vertical="center"/>
    </xf>
    <xf numFmtId="164" fontId="17" fillId="10" borderId="26" xfId="0" applyNumberFormat="1" applyFont="1" applyFill="1" applyBorder="1" applyAlignment="1">
      <alignment vertical="center"/>
    </xf>
    <xf numFmtId="164" fontId="17" fillId="10" borderId="8" xfId="0" applyNumberFormat="1" applyFont="1" applyFill="1" applyBorder="1" applyAlignment="1">
      <alignment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vertical="center"/>
    </xf>
    <xf numFmtId="0" fontId="30" fillId="10" borderId="0" xfId="0" applyFont="1" applyFill="1" applyBorder="1" applyAlignment="1">
      <alignment vertical="center"/>
    </xf>
    <xf numFmtId="164" fontId="17" fillId="10" borderId="6" xfId="0" applyNumberFormat="1" applyFont="1" applyFill="1" applyBorder="1" applyAlignment="1">
      <alignment vertical="center"/>
    </xf>
    <xf numFmtId="164" fontId="17" fillId="10" borderId="0" xfId="0" applyNumberFormat="1" applyFont="1" applyFill="1" applyBorder="1" applyAlignment="1">
      <alignment vertical="center"/>
    </xf>
    <xf numFmtId="0" fontId="12" fillId="10" borderId="20" xfId="0" applyFont="1" applyFill="1" applyBorder="1"/>
    <xf numFmtId="0" fontId="19" fillId="10" borderId="8" xfId="0" applyFont="1" applyFill="1" applyBorder="1"/>
    <xf numFmtId="0" fontId="32" fillId="6" borderId="26" xfId="0" applyFont="1" applyFill="1" applyBorder="1" applyAlignment="1">
      <alignment horizontal="center" vertical="center"/>
    </xf>
    <xf numFmtId="0" fontId="32" fillId="6" borderId="22" xfId="0" applyFont="1" applyFill="1" applyBorder="1" applyAlignment="1">
      <alignment vertical="center"/>
    </xf>
    <xf numFmtId="0" fontId="29" fillId="6" borderId="28" xfId="0" applyFont="1" applyFill="1" applyBorder="1" applyAlignment="1">
      <alignment vertical="center"/>
    </xf>
    <xf numFmtId="0" fontId="32" fillId="6" borderId="28" xfId="0" applyFont="1" applyFill="1" applyBorder="1" applyAlignment="1">
      <alignment vertical="center"/>
    </xf>
    <xf numFmtId="0" fontId="15" fillId="0" borderId="0" xfId="0" applyNumberFormat="1" applyFont="1"/>
    <xf numFmtId="0" fontId="43" fillId="0" borderId="0" xfId="0" applyNumberFormat="1" applyFont="1"/>
    <xf numFmtId="0" fontId="44" fillId="0" borderId="0" xfId="0" applyNumberFormat="1" applyFont="1" applyBorder="1" applyAlignment="1"/>
    <xf numFmtId="0" fontId="61" fillId="0" borderId="0" xfId="0" applyNumberFormat="1" applyFont="1" applyBorder="1" applyAlignment="1"/>
    <xf numFmtId="0" fontId="17" fillId="0" borderId="0" xfId="0" applyNumberFormat="1" applyFont="1" applyBorder="1"/>
    <xf numFmtId="0" fontId="11" fillId="0" borderId="6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0" fontId="17" fillId="0" borderId="0" xfId="0" applyNumberFormat="1" applyFont="1"/>
    <xf numFmtId="0" fontId="11" fillId="0" borderId="63" xfId="0" applyNumberFormat="1" applyFont="1" applyBorder="1"/>
    <xf numFmtId="3" fontId="11" fillId="0" borderId="63" xfId="0" applyNumberFormat="1" applyFont="1" applyBorder="1"/>
    <xf numFmtId="3" fontId="11" fillId="0" borderId="38" xfId="0" applyNumberFormat="1" applyFont="1" applyBorder="1"/>
    <xf numFmtId="3" fontId="11" fillId="0" borderId="64" xfId="0" applyNumberFormat="1" applyFont="1" applyBorder="1"/>
    <xf numFmtId="0" fontId="11" fillId="0" borderId="39" xfId="0" applyNumberFormat="1" applyFont="1" applyBorder="1"/>
    <xf numFmtId="3" fontId="11" fillId="0" borderId="39" xfId="0" applyNumberFormat="1" applyFont="1" applyBorder="1"/>
    <xf numFmtId="3" fontId="11" fillId="0" borderId="65" xfId="0" applyNumberFormat="1" applyFont="1" applyBorder="1"/>
    <xf numFmtId="0" fontId="29" fillId="0" borderId="45" xfId="0" applyFont="1" applyBorder="1" applyAlignment="1"/>
    <xf numFmtId="0" fontId="29" fillId="0" borderId="42" xfId="0" applyFont="1" applyBorder="1" applyAlignment="1"/>
    <xf numFmtId="0" fontId="0" fillId="0" borderId="0" xfId="0" applyAlignment="1">
      <alignment horizontal="center"/>
    </xf>
    <xf numFmtId="0" fontId="63" fillId="0" borderId="33" xfId="0" applyFont="1" applyBorder="1"/>
    <xf numFmtId="0" fontId="63" fillId="0" borderId="33" xfId="0" applyFont="1" applyFill="1" applyBorder="1"/>
    <xf numFmtId="0" fontId="29" fillId="0" borderId="45" xfId="0" applyFont="1" applyBorder="1" applyAlignment="1">
      <alignment horizontal="left"/>
    </xf>
    <xf numFmtId="49" fontId="9" fillId="0" borderId="33" xfId="0" applyNumberFormat="1" applyFont="1" applyBorder="1" applyAlignment="1">
      <alignment horizontal="center"/>
    </xf>
    <xf numFmtId="0" fontId="63" fillId="0" borderId="0" xfId="0" applyFont="1"/>
    <xf numFmtId="0" fontId="12" fillId="0" borderId="0" xfId="0" applyFont="1" applyBorder="1" applyAlignment="1">
      <alignment horizontal="left"/>
    </xf>
    <xf numFmtId="0" fontId="12" fillId="0" borderId="6" xfId="0" applyFont="1" applyBorder="1" applyAlignment="1">
      <alignment horizontal="center"/>
    </xf>
    <xf numFmtId="0" fontId="15" fillId="0" borderId="50" xfId="0" applyFont="1" applyBorder="1"/>
    <xf numFmtId="49" fontId="15" fillId="0" borderId="16" xfId="0" applyNumberFormat="1" applyFont="1" applyBorder="1"/>
    <xf numFmtId="0" fontId="12" fillId="0" borderId="26" xfId="0" applyFont="1" applyBorder="1" applyAlignment="1">
      <alignment horizontal="center"/>
    </xf>
    <xf numFmtId="0" fontId="12" fillId="12" borderId="8" xfId="0" applyFont="1" applyFill="1" applyBorder="1"/>
    <xf numFmtId="0" fontId="15" fillId="0" borderId="24" xfId="0" applyFont="1" applyBorder="1" applyAlignment="1">
      <alignment horizontal="centerContinuous"/>
    </xf>
    <xf numFmtId="0" fontId="15" fillId="0" borderId="66" xfId="0" applyFont="1" applyBorder="1"/>
    <xf numFmtId="0" fontId="15" fillId="0" borderId="1" xfId="0" applyFont="1" applyBorder="1"/>
    <xf numFmtId="0" fontId="15" fillId="0" borderId="67" xfId="0" applyFont="1" applyBorder="1"/>
    <xf numFmtId="0" fontId="12" fillId="0" borderId="24" xfId="0" applyFont="1" applyBorder="1"/>
    <xf numFmtId="0" fontId="19" fillId="0" borderId="24" xfId="0" applyFont="1" applyBorder="1"/>
    <xf numFmtId="0" fontId="19" fillId="0" borderId="0" xfId="0" applyFont="1" applyBorder="1"/>
    <xf numFmtId="0" fontId="12" fillId="10" borderId="21" xfId="0" applyFont="1" applyFill="1" applyBorder="1"/>
    <xf numFmtId="0" fontId="19" fillId="10" borderId="20" xfId="0" applyFont="1" applyFill="1" applyBorder="1"/>
    <xf numFmtId="0" fontId="15" fillId="0" borderId="46" xfId="0" applyFont="1" applyBorder="1" applyAlignment="1">
      <alignment horizontal="center"/>
    </xf>
    <xf numFmtId="0" fontId="12" fillId="10" borderId="26" xfId="0" applyFont="1" applyFill="1" applyBorder="1" applyAlignment="1">
      <alignment horizontal="center"/>
    </xf>
    <xf numFmtId="0" fontId="29" fillId="0" borderId="33" xfId="0" applyFont="1" applyBorder="1" applyAlignment="1">
      <alignment horizontal="left"/>
    </xf>
    <xf numFmtId="0" fontId="63" fillId="0" borderId="33" xfId="0" applyFont="1" applyBorder="1" applyAlignment="1"/>
    <xf numFmtId="0" fontId="12" fillId="11" borderId="21" xfId="0" applyFont="1" applyFill="1" applyBorder="1"/>
    <xf numFmtId="0" fontId="12" fillId="11" borderId="8" xfId="0" applyFont="1" applyFill="1" applyBorder="1"/>
    <xf numFmtId="0" fontId="19" fillId="11" borderId="8" xfId="0" applyFont="1" applyFill="1" applyBorder="1"/>
    <xf numFmtId="0" fontId="15" fillId="3" borderId="0" xfId="0" applyFont="1" applyFill="1" applyBorder="1"/>
    <xf numFmtId="0" fontId="15" fillId="11" borderId="21" xfId="0" applyFont="1" applyFill="1" applyBorder="1"/>
    <xf numFmtId="0" fontId="12" fillId="11" borderId="20" xfId="0" applyFont="1" applyFill="1" applyBorder="1"/>
    <xf numFmtId="0" fontId="21" fillId="11" borderId="8" xfId="0" applyFont="1" applyFill="1" applyBorder="1"/>
    <xf numFmtId="0" fontId="21" fillId="11" borderId="3" xfId="0" applyFont="1" applyFill="1" applyBorder="1"/>
    <xf numFmtId="0" fontId="12" fillId="11" borderId="12" xfId="0" applyFont="1" applyFill="1" applyBorder="1"/>
    <xf numFmtId="0" fontId="21" fillId="11" borderId="2" xfId="0" applyFont="1" applyFill="1" applyBorder="1"/>
    <xf numFmtId="0" fontId="12" fillId="0" borderId="25" xfId="0" applyFont="1" applyBorder="1" applyAlignment="1">
      <alignment horizontal="center"/>
    </xf>
    <xf numFmtId="0" fontId="12" fillId="10" borderId="21" xfId="0" applyFont="1" applyFill="1" applyBorder="1" applyAlignment="1">
      <alignment horizontal="center"/>
    </xf>
    <xf numFmtId="0" fontId="12" fillId="10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32" fillId="0" borderId="6" xfId="0" applyNumberFormat="1" applyFont="1" applyFill="1" applyBorder="1"/>
    <xf numFmtId="164" fontId="32" fillId="0" borderId="0" xfId="0" applyNumberFormat="1" applyFont="1" applyBorder="1"/>
    <xf numFmtId="164" fontId="32" fillId="0" borderId="6" xfId="0" applyNumberFormat="1" applyFont="1" applyBorder="1"/>
    <xf numFmtId="164" fontId="29" fillId="0" borderId="0" xfId="0" applyNumberFormat="1" applyFont="1" applyFill="1" applyBorder="1"/>
    <xf numFmtId="164" fontId="29" fillId="0" borderId="6" xfId="0" applyNumberFormat="1" applyFont="1" applyFill="1" applyBorder="1"/>
    <xf numFmtId="164" fontId="32" fillId="10" borderId="26" xfId="0" applyNumberFormat="1" applyFont="1" applyFill="1" applyBorder="1"/>
    <xf numFmtId="3" fontId="29" fillId="0" borderId="1" xfId="0" applyNumberFormat="1" applyFont="1" applyBorder="1"/>
    <xf numFmtId="3" fontId="29" fillId="0" borderId="46" xfId="0" applyNumberFormat="1" applyFont="1" applyBorder="1"/>
    <xf numFmtId="3" fontId="29" fillId="0" borderId="67" xfId="0" applyNumberFormat="1" applyFont="1" applyBorder="1"/>
    <xf numFmtId="164" fontId="29" fillId="0" borderId="68" xfId="0" applyNumberFormat="1" applyFont="1" applyBorder="1"/>
    <xf numFmtId="164" fontId="29" fillId="2" borderId="6" xfId="0" applyNumberFormat="1" applyFont="1" applyFill="1" applyBorder="1"/>
    <xf numFmtId="0" fontId="63" fillId="0" borderId="0" xfId="0" applyFont="1" applyBorder="1"/>
    <xf numFmtId="0" fontId="63" fillId="0" borderId="0" xfId="0" applyFont="1" applyFill="1" applyBorder="1"/>
    <xf numFmtId="0" fontId="29" fillId="0" borderId="29" xfId="0" applyFont="1" applyBorder="1" applyAlignment="1">
      <alignment horizontal="right"/>
    </xf>
    <xf numFmtId="164" fontId="29" fillId="2" borderId="24" xfId="0" applyNumberFormat="1" applyFont="1" applyFill="1" applyBorder="1"/>
    <xf numFmtId="164" fontId="32" fillId="0" borderId="24" xfId="0" applyNumberFormat="1" applyFont="1" applyBorder="1"/>
    <xf numFmtId="164" fontId="32" fillId="10" borderId="8" xfId="0" applyNumberFormat="1" applyFont="1" applyFill="1" applyBorder="1"/>
    <xf numFmtId="164" fontId="32" fillId="10" borderId="20" xfId="0" applyNumberFormat="1" applyFont="1" applyFill="1" applyBorder="1"/>
    <xf numFmtId="164" fontId="32" fillId="10" borderId="2" xfId="0" applyNumberFormat="1" applyFont="1" applyFill="1" applyBorder="1"/>
    <xf numFmtId="164" fontId="32" fillId="10" borderId="28" xfId="0" applyNumberFormat="1" applyFont="1" applyFill="1" applyBorder="1"/>
    <xf numFmtId="164" fontId="32" fillId="10" borderId="12" xfId="0" applyNumberFormat="1" applyFont="1" applyFill="1" applyBorder="1"/>
    <xf numFmtId="0" fontId="15" fillId="0" borderId="1" xfId="0" applyFont="1" applyBorder="1" applyAlignment="1">
      <alignment horizontal="right"/>
    </xf>
    <xf numFmtId="0" fontId="19" fillId="12" borderId="8" xfId="0" applyFont="1" applyFill="1" applyBorder="1"/>
    <xf numFmtId="0" fontId="15" fillId="2" borderId="6" xfId="0" applyFont="1" applyFill="1" applyBorder="1" applyAlignment="1">
      <alignment horizontal="center"/>
    </xf>
    <xf numFmtId="0" fontId="15" fillId="2" borderId="0" xfId="0" applyFont="1" applyFill="1" applyBorder="1"/>
    <xf numFmtId="0" fontId="63" fillId="0" borderId="0" xfId="0" applyFont="1" applyAlignment="1"/>
    <xf numFmtId="0" fontId="15" fillId="0" borderId="0" xfId="0" applyFont="1" applyBorder="1" applyAlignment="1">
      <alignment horizontal="centerContinuous"/>
    </xf>
    <xf numFmtId="0" fontId="56" fillId="3" borderId="0" xfId="0" applyFont="1" applyFill="1" applyBorder="1"/>
    <xf numFmtId="0" fontId="15" fillId="10" borderId="8" xfId="0" applyFont="1" applyFill="1" applyBorder="1"/>
    <xf numFmtId="164" fontId="29" fillId="10" borderId="26" xfId="0" applyNumberFormat="1" applyFont="1" applyFill="1" applyBorder="1"/>
    <xf numFmtId="164" fontId="29" fillId="10" borderId="8" xfId="0" applyNumberFormat="1" applyFont="1" applyFill="1" applyBorder="1"/>
    <xf numFmtId="164" fontId="29" fillId="0" borderId="46" xfId="0" applyNumberFormat="1" applyFont="1" applyBorder="1"/>
    <xf numFmtId="164" fontId="29" fillId="0" borderId="1" xfId="0" applyNumberFormat="1" applyFont="1" applyBorder="1"/>
    <xf numFmtId="3" fontId="63" fillId="0" borderId="0" xfId="0" applyNumberFormat="1" applyFont="1" applyBorder="1"/>
    <xf numFmtId="0" fontId="17" fillId="0" borderId="69" xfId="0" applyFont="1" applyBorder="1"/>
    <xf numFmtId="3" fontId="12" fillId="0" borderId="0" xfId="0" applyNumberFormat="1" applyFont="1" applyBorder="1"/>
    <xf numFmtId="3" fontId="15" fillId="0" borderId="0" xfId="0" applyNumberFormat="1" applyFont="1" applyBorder="1"/>
    <xf numFmtId="0" fontId="15" fillId="3" borderId="0" xfId="0" applyFont="1" applyFill="1" applyBorder="1" applyAlignment="1">
      <alignment horizontal="right"/>
    </xf>
    <xf numFmtId="0" fontId="12" fillId="3" borderId="0" xfId="0" applyFont="1" applyFill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35" fillId="0" borderId="0" xfId="0" applyFont="1"/>
    <xf numFmtId="0" fontId="15" fillId="0" borderId="1" xfId="0" applyFont="1" applyBorder="1" applyAlignment="1">
      <alignment horizontal="right" vertical="center"/>
    </xf>
    <xf numFmtId="0" fontId="19" fillId="10" borderId="8" xfId="0" applyFont="1" applyFill="1" applyBorder="1" applyAlignment="1">
      <alignment vertical="center"/>
    </xf>
    <xf numFmtId="0" fontId="56" fillId="0" borderId="0" xfId="0" applyFont="1" applyBorder="1" applyAlignment="1">
      <alignment horizontal="right" vertical="center"/>
    </xf>
    <xf numFmtId="0" fontId="15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horizontal="right" vertical="center"/>
    </xf>
    <xf numFmtId="0" fontId="56" fillId="3" borderId="0" xfId="0" applyFont="1" applyFill="1" applyBorder="1" applyAlignment="1">
      <alignment horizontal="right" vertical="center"/>
    </xf>
    <xf numFmtId="0" fontId="19" fillId="10" borderId="0" xfId="0" applyFont="1" applyFill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56" fillId="0" borderId="8" xfId="0" applyFont="1" applyBorder="1" applyAlignment="1">
      <alignment horizontal="right" vertical="center"/>
    </xf>
    <xf numFmtId="0" fontId="15" fillId="0" borderId="25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2" fillId="3" borderId="0" xfId="0" applyFont="1" applyFill="1" applyBorder="1"/>
    <xf numFmtId="0" fontId="19" fillId="3" borderId="0" xfId="0" applyFont="1" applyFill="1" applyBorder="1"/>
    <xf numFmtId="0" fontId="19" fillId="0" borderId="0" xfId="0" applyFont="1" applyBorder="1" applyAlignment="1">
      <alignment horizontal="right"/>
    </xf>
    <xf numFmtId="0" fontId="63" fillId="0" borderId="33" xfId="0" applyFont="1" applyBorder="1" applyAlignment="1">
      <alignment horizontal="center"/>
    </xf>
    <xf numFmtId="0" fontId="29" fillId="0" borderId="0" xfId="0" applyFont="1" applyFill="1" applyBorder="1" applyAlignment="1">
      <alignment horizontal="left"/>
    </xf>
    <xf numFmtId="0" fontId="32" fillId="0" borderId="45" xfId="0" applyFont="1" applyBorder="1" applyAlignment="1"/>
    <xf numFmtId="0" fontId="29" fillId="0" borderId="45" xfId="0" applyFont="1" applyFill="1" applyBorder="1" applyAlignment="1">
      <alignment horizontal="left"/>
    </xf>
    <xf numFmtId="0" fontId="63" fillId="0" borderId="45" xfId="0" applyFont="1" applyBorder="1"/>
    <xf numFmtId="0" fontId="63" fillId="0" borderId="45" xfId="0" applyFont="1" applyBorder="1" applyAlignment="1">
      <alignment horizontal="center"/>
    </xf>
    <xf numFmtId="0" fontId="63" fillId="0" borderId="45" xfId="0" applyFont="1" applyBorder="1" applyAlignment="1">
      <alignment horizontal="left"/>
    </xf>
    <xf numFmtId="0" fontId="29" fillId="0" borderId="45" xfId="0" applyFont="1" applyFill="1" applyBorder="1" applyAlignment="1">
      <alignment horizontal="center"/>
    </xf>
    <xf numFmtId="0" fontId="63" fillId="0" borderId="42" xfId="0" applyFont="1" applyBorder="1" applyAlignment="1">
      <alignment horizontal="center"/>
    </xf>
    <xf numFmtId="0" fontId="63" fillId="0" borderId="42" xfId="0" applyFont="1" applyBorder="1" applyAlignment="1">
      <alignment horizontal="left"/>
    </xf>
    <xf numFmtId="0" fontId="29" fillId="0" borderId="0" xfId="0" applyFont="1" applyAlignment="1">
      <alignment horizontal="centerContinuous"/>
    </xf>
    <xf numFmtId="164" fontId="29" fillId="0" borderId="0" xfId="0" applyNumberFormat="1" applyFont="1"/>
    <xf numFmtId="0" fontId="15" fillId="0" borderId="29" xfId="0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right" vertical="center"/>
    </xf>
    <xf numFmtId="164" fontId="17" fillId="0" borderId="25" xfId="0" applyNumberFormat="1" applyFont="1" applyBorder="1" applyAlignment="1">
      <alignment horizontal="center" vertical="center"/>
    </xf>
    <xf numFmtId="164" fontId="17" fillId="0" borderId="24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12" fillId="0" borderId="42" xfId="0" applyFont="1" applyBorder="1" applyAlignment="1">
      <alignment horizontal="center"/>
    </xf>
    <xf numFmtId="49" fontId="29" fillId="0" borderId="0" xfId="0" applyNumberFormat="1" applyFont="1" applyBorder="1" applyAlignment="1">
      <alignment horizontal="center"/>
    </xf>
    <xf numFmtId="49" fontId="29" fillId="0" borderId="28" xfId="0" applyNumberFormat="1" applyFont="1" applyBorder="1" applyAlignment="1">
      <alignment horizontal="center"/>
    </xf>
    <xf numFmtId="49" fontId="29" fillId="0" borderId="25" xfId="0" applyNumberFormat="1" applyFont="1" applyBorder="1" applyAlignment="1">
      <alignment horizontal="center"/>
    </xf>
    <xf numFmtId="49" fontId="15" fillId="0" borderId="28" xfId="0" applyNumberFormat="1" applyFont="1" applyBorder="1" applyAlignment="1">
      <alignment horizontal="center"/>
    </xf>
    <xf numFmtId="49" fontId="15" fillId="0" borderId="2" xfId="0" applyNumberFormat="1" applyFont="1" applyBorder="1" applyAlignment="1">
      <alignment horizontal="center"/>
    </xf>
    <xf numFmtId="49" fontId="15" fillId="0" borderId="0" xfId="0" applyNumberFormat="1" applyFont="1" applyBorder="1" applyAlignment="1">
      <alignment horizontal="center"/>
    </xf>
    <xf numFmtId="49" fontId="15" fillId="0" borderId="29" xfId="0" applyNumberFormat="1" applyFont="1" applyBorder="1" applyAlignment="1">
      <alignment horizontal="center"/>
    </xf>
    <xf numFmtId="0" fontId="11" fillId="0" borderId="26" xfId="0" applyFont="1" applyBorder="1" applyAlignment="1">
      <alignment horizontal="center" vertical="center"/>
    </xf>
    <xf numFmtId="164" fontId="29" fillId="13" borderId="6" xfId="0" applyNumberFormat="1" applyFont="1" applyFill="1" applyBorder="1"/>
    <xf numFmtId="164" fontId="32" fillId="0" borderId="70" xfId="0" applyNumberFormat="1" applyFont="1" applyBorder="1"/>
    <xf numFmtId="164" fontId="32" fillId="0" borderId="39" xfId="0" applyNumberFormat="1" applyFont="1" applyBorder="1"/>
    <xf numFmtId="164" fontId="32" fillId="0" borderId="44" xfId="0" applyNumberFormat="1" applyFont="1" applyBorder="1"/>
    <xf numFmtId="3" fontId="29" fillId="0" borderId="37" xfId="0" applyNumberFormat="1" applyFont="1" applyBorder="1"/>
    <xf numFmtId="164" fontId="29" fillId="2" borderId="37" xfId="0" applyNumberFormat="1" applyFont="1" applyFill="1" applyBorder="1"/>
    <xf numFmtId="164" fontId="32" fillId="0" borderId="37" xfId="0" applyNumberFormat="1" applyFont="1" applyBorder="1"/>
    <xf numFmtId="164" fontId="29" fillId="2" borderId="38" xfId="0" applyNumberFormat="1" applyFont="1" applyFill="1" applyBorder="1"/>
    <xf numFmtId="0" fontId="56" fillId="0" borderId="8" xfId="0" applyFont="1" applyBorder="1" applyAlignment="1">
      <alignment vertical="center"/>
    </xf>
    <xf numFmtId="164" fontId="29" fillId="0" borderId="26" xfId="0" applyNumberFormat="1" applyFont="1" applyBorder="1" applyAlignment="1">
      <alignment vertical="center"/>
    </xf>
    <xf numFmtId="164" fontId="29" fillId="0" borderId="8" xfId="0" applyNumberFormat="1" applyFont="1" applyBorder="1" applyAlignment="1">
      <alignment vertical="center"/>
    </xf>
    <xf numFmtId="164" fontId="48" fillId="0" borderId="37" xfId="0" applyNumberFormat="1" applyFont="1" applyBorder="1"/>
    <xf numFmtId="164" fontId="48" fillId="0" borderId="38" xfId="0" applyNumberFormat="1" applyFont="1" applyBorder="1"/>
    <xf numFmtId="164" fontId="17" fillId="0" borderId="37" xfId="0" applyNumberFormat="1" applyFont="1" applyBorder="1" applyAlignment="1">
      <alignment vertical="center"/>
    </xf>
    <xf numFmtId="164" fontId="17" fillId="0" borderId="38" xfId="0" applyNumberFormat="1" applyFont="1" applyBorder="1" applyAlignment="1">
      <alignment vertical="center"/>
    </xf>
    <xf numFmtId="164" fontId="17" fillId="2" borderId="38" xfId="0" applyNumberFormat="1" applyFont="1" applyFill="1" applyBorder="1" applyAlignment="1">
      <alignment vertical="center"/>
    </xf>
    <xf numFmtId="164" fontId="17" fillId="2" borderId="38" xfId="0" applyNumberFormat="1" applyFont="1" applyFill="1" applyBorder="1"/>
    <xf numFmtId="164" fontId="17" fillId="0" borderId="38" xfId="0" applyNumberFormat="1" applyFont="1" applyFill="1" applyBorder="1"/>
    <xf numFmtId="0" fontId="15" fillId="0" borderId="23" xfId="0" applyFont="1" applyBorder="1" applyAlignment="1">
      <alignment vertical="center"/>
    </xf>
    <xf numFmtId="3" fontId="11" fillId="0" borderId="37" xfId="0" applyNumberFormat="1" applyFont="1" applyBorder="1" applyAlignment="1">
      <alignment vertical="center"/>
    </xf>
    <xf numFmtId="3" fontId="11" fillId="0" borderId="38" xfId="0" applyNumberFormat="1" applyFont="1" applyBorder="1" applyAlignment="1">
      <alignment vertical="center"/>
    </xf>
    <xf numFmtId="3" fontId="11" fillId="0" borderId="6" xfId="0" applyNumberFormat="1" applyFont="1" applyBorder="1" applyAlignment="1">
      <alignment vertical="center"/>
    </xf>
    <xf numFmtId="3" fontId="11" fillId="0" borderId="43" xfId="0" applyNumberFormat="1" applyFont="1" applyBorder="1" applyAlignment="1">
      <alignment vertical="center"/>
    </xf>
    <xf numFmtId="3" fontId="11" fillId="0" borderId="26" xfId="0" applyNumberFormat="1" applyFont="1" applyBorder="1" applyAlignment="1">
      <alignment vertical="center"/>
    </xf>
    <xf numFmtId="0" fontId="15" fillId="0" borderId="52" xfId="0" applyFont="1" applyBorder="1" applyAlignment="1">
      <alignment vertical="center"/>
    </xf>
    <xf numFmtId="0" fontId="15" fillId="0" borderId="51" xfId="0" applyFont="1" applyBorder="1" applyAlignment="1">
      <alignment vertical="center"/>
    </xf>
    <xf numFmtId="3" fontId="11" fillId="0" borderId="28" xfId="0" applyNumberFormat="1" applyFont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1" fillId="0" borderId="24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24" xfId="0" applyFont="1" applyFill="1" applyBorder="1" applyAlignment="1">
      <alignment vertical="center"/>
    </xf>
    <xf numFmtId="3" fontId="11" fillId="0" borderId="42" xfId="0" applyNumberFormat="1" applyFont="1" applyBorder="1" applyAlignment="1">
      <alignment horizontal="right" vertical="center"/>
    </xf>
    <xf numFmtId="3" fontId="11" fillId="0" borderId="42" xfId="0" applyNumberFormat="1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8" xfId="0" applyFont="1" applyBorder="1" applyAlignment="1">
      <alignment vertical="center"/>
    </xf>
    <xf numFmtId="3" fontId="15" fillId="0" borderId="21" xfId="0" applyNumberFormat="1" applyFont="1" applyBorder="1" applyAlignment="1">
      <alignment horizontal="centerContinuous" vertical="center"/>
    </xf>
    <xf numFmtId="164" fontId="17" fillId="0" borderId="3" xfId="0" applyNumberFormat="1" applyFont="1" applyBorder="1" applyAlignment="1">
      <alignment horizontal="right" vertical="center"/>
    </xf>
    <xf numFmtId="164" fontId="17" fillId="0" borderId="2" xfId="0" applyNumberFormat="1" applyFont="1" applyBorder="1" applyAlignment="1">
      <alignment horizontal="right" vertical="center"/>
    </xf>
    <xf numFmtId="164" fontId="17" fillId="0" borderId="12" xfId="0" applyNumberFormat="1" applyFont="1" applyBorder="1" applyAlignment="1">
      <alignment horizontal="right" vertical="center"/>
    </xf>
    <xf numFmtId="164" fontId="12" fillId="0" borderId="25" xfId="0" applyNumberFormat="1" applyFont="1" applyBorder="1" applyAlignment="1">
      <alignment horizontal="right" vertical="center"/>
    </xf>
    <xf numFmtId="0" fontId="32" fillId="0" borderId="20" xfId="0" applyFont="1" applyFill="1" applyBorder="1" applyAlignment="1">
      <alignment vertical="center"/>
    </xf>
    <xf numFmtId="164" fontId="17" fillId="5" borderId="37" xfId="0" applyNumberFormat="1" applyFont="1" applyFill="1" applyBorder="1" applyAlignment="1">
      <alignment vertical="center"/>
    </xf>
    <xf numFmtId="164" fontId="33" fillId="5" borderId="37" xfId="0" applyNumberFormat="1" applyFont="1" applyFill="1" applyBorder="1" applyAlignment="1">
      <alignment vertical="center"/>
    </xf>
    <xf numFmtId="164" fontId="17" fillId="0" borderId="39" xfId="0" applyNumberFormat="1" applyFont="1" applyBorder="1" applyAlignment="1">
      <alignment vertical="center"/>
    </xf>
    <xf numFmtId="164" fontId="17" fillId="0" borderId="41" xfId="0" applyNumberFormat="1" applyFont="1" applyBorder="1" applyAlignment="1">
      <alignment vertical="center"/>
    </xf>
    <xf numFmtId="164" fontId="17" fillId="5" borderId="41" xfId="0" applyNumberFormat="1" applyFont="1" applyFill="1" applyBorder="1" applyAlignment="1">
      <alignment vertical="center"/>
    </xf>
    <xf numFmtId="164" fontId="29" fillId="0" borderId="24" xfId="0" applyNumberFormat="1" applyFont="1" applyBorder="1" applyAlignment="1">
      <alignment horizontal="left" vertical="center"/>
    </xf>
    <xf numFmtId="164" fontId="29" fillId="5" borderId="24" xfId="0" applyNumberFormat="1" applyFont="1" applyFill="1" applyBorder="1" applyAlignment="1">
      <alignment horizontal="left" vertical="center"/>
    </xf>
    <xf numFmtId="0" fontId="29" fillId="0" borderId="26" xfId="0" applyFont="1" applyBorder="1" applyAlignment="1">
      <alignment horizontal="centerContinuous" vertical="center"/>
    </xf>
    <xf numFmtId="164" fontId="17" fillId="5" borderId="38" xfId="0" applyNumberFormat="1" applyFont="1" applyFill="1" applyBorder="1" applyAlignment="1">
      <alignment horizontal="right" vertical="center"/>
    </xf>
    <xf numFmtId="164" fontId="17" fillId="0" borderId="34" xfId="0" applyNumberFormat="1" applyFont="1" applyBorder="1" applyAlignment="1">
      <alignment vertical="center"/>
    </xf>
    <xf numFmtId="164" fontId="17" fillId="0" borderId="32" xfId="0" applyNumberFormat="1" applyFont="1" applyBorder="1" applyAlignment="1">
      <alignment vertical="center"/>
    </xf>
    <xf numFmtId="164" fontId="15" fillId="0" borderId="24" xfId="0" applyNumberFormat="1" applyFont="1" applyBorder="1"/>
    <xf numFmtId="164" fontId="15" fillId="0" borderId="34" xfId="0" applyNumberFormat="1" applyFont="1" applyBorder="1"/>
    <xf numFmtId="0" fontId="16" fillId="0" borderId="0" xfId="0" applyFont="1" applyAlignment="1">
      <alignment horizontal="left" indent="1"/>
    </xf>
    <xf numFmtId="0" fontId="16" fillId="0" borderId="2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49" fontId="16" fillId="0" borderId="28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43" xfId="0" applyFont="1" applyBorder="1"/>
    <xf numFmtId="0" fontId="16" fillId="0" borderId="38" xfId="0" applyFont="1" applyBorder="1"/>
    <xf numFmtId="0" fontId="58" fillId="0" borderId="38" xfId="0" applyFont="1" applyBorder="1"/>
    <xf numFmtId="0" fontId="16" fillId="0" borderId="38" xfId="0" applyFont="1" applyBorder="1" applyAlignment="1">
      <alignment horizontal="center"/>
    </xf>
    <xf numFmtId="0" fontId="16" fillId="0" borderId="39" xfId="0" applyFont="1" applyBorder="1"/>
    <xf numFmtId="3" fontId="16" fillId="0" borderId="43" xfId="0" applyNumberFormat="1" applyFont="1" applyBorder="1"/>
    <xf numFmtId="3" fontId="16" fillId="0" borderId="38" xfId="0" applyNumberFormat="1" applyFont="1" applyBorder="1"/>
    <xf numFmtId="3" fontId="16" fillId="0" borderId="38" xfId="0" applyNumberFormat="1" applyFont="1" applyBorder="1" applyAlignment="1">
      <alignment horizontal="center"/>
    </xf>
    <xf numFmtId="3" fontId="16" fillId="0" borderId="39" xfId="0" applyNumberFormat="1" applyFont="1" applyBorder="1"/>
    <xf numFmtId="3" fontId="16" fillId="0" borderId="26" xfId="0" applyNumberFormat="1" applyFont="1" applyBorder="1"/>
    <xf numFmtId="3" fontId="15" fillId="0" borderId="26" xfId="0" applyNumberFormat="1" applyFont="1" applyBorder="1"/>
    <xf numFmtId="0" fontId="12" fillId="0" borderId="27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39" fillId="0" borderId="25" xfId="0" applyFont="1" applyBorder="1"/>
    <xf numFmtId="0" fontId="67" fillId="0" borderId="25" xfId="0" applyFont="1" applyBorder="1"/>
    <xf numFmtId="0" fontId="29" fillId="0" borderId="9" xfId="0" applyFont="1" applyBorder="1" applyAlignment="1">
      <alignment horizontal="right"/>
    </xf>
    <xf numFmtId="0" fontId="15" fillId="0" borderId="27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29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43" xfId="0" applyFont="1" applyBorder="1" applyAlignment="1">
      <alignment vertical="center" wrapText="1"/>
    </xf>
    <xf numFmtId="0" fontId="15" fillId="0" borderId="38" xfId="0" applyFont="1" applyBorder="1" applyAlignment="1">
      <alignment vertical="center" wrapText="1"/>
    </xf>
    <xf numFmtId="0" fontId="15" fillId="0" borderId="7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26" xfId="0" applyFont="1" applyBorder="1" applyAlignment="1">
      <alignment vertical="center" wrapText="1"/>
    </xf>
    <xf numFmtId="0" fontId="11" fillId="0" borderId="72" xfId="0" applyFont="1" applyBorder="1"/>
    <xf numFmtId="0" fontId="29" fillId="0" borderId="26" xfId="0" applyFont="1" applyBorder="1" applyAlignment="1">
      <alignment horizontal="center" vertical="center" wrapText="1"/>
    </xf>
    <xf numFmtId="0" fontId="49" fillId="0" borderId="26" xfId="0" applyFont="1" applyBorder="1" applyAlignment="1">
      <alignment vertical="center" wrapText="1"/>
    </xf>
    <xf numFmtId="3" fontId="15" fillId="0" borderId="43" xfId="0" applyNumberFormat="1" applyFont="1" applyBorder="1" applyAlignment="1">
      <alignment vertical="center" wrapText="1"/>
    </xf>
    <xf numFmtId="3" fontId="15" fillId="0" borderId="38" xfId="0" applyNumberFormat="1" applyFont="1" applyBorder="1" applyAlignment="1">
      <alignment vertical="center" wrapText="1"/>
    </xf>
    <xf numFmtId="3" fontId="15" fillId="0" borderId="71" xfId="0" applyNumberFormat="1" applyFont="1" applyBorder="1" applyAlignment="1">
      <alignment vertical="center" wrapText="1"/>
    </xf>
    <xf numFmtId="3" fontId="15" fillId="0" borderId="22" xfId="0" applyNumberFormat="1" applyFont="1" applyBorder="1" applyAlignment="1">
      <alignment vertical="center" wrapText="1"/>
    </xf>
    <xf numFmtId="3" fontId="15" fillId="0" borderId="6" xfId="0" applyNumberFormat="1" applyFont="1" applyBorder="1" applyAlignment="1">
      <alignment vertical="center" wrapText="1"/>
    </xf>
    <xf numFmtId="3" fontId="15" fillId="0" borderId="73" xfId="0" applyNumberFormat="1" applyFont="1" applyBorder="1" applyAlignment="1">
      <alignment vertical="center" wrapText="1"/>
    </xf>
    <xf numFmtId="3" fontId="17" fillId="0" borderId="43" xfId="0" applyNumberFormat="1" applyFont="1" applyBorder="1" applyAlignment="1">
      <alignment vertical="center" wrapText="1"/>
    </xf>
    <xf numFmtId="3" fontId="17" fillId="0" borderId="38" xfId="0" applyNumberFormat="1" applyFont="1" applyBorder="1" applyAlignment="1">
      <alignment vertical="center" wrapText="1"/>
    </xf>
    <xf numFmtId="3" fontId="17" fillId="0" borderId="30" xfId="0" applyNumberFormat="1" applyFont="1" applyBorder="1" applyAlignment="1">
      <alignment vertical="center" wrapText="1"/>
    </xf>
    <xf numFmtId="3" fontId="17" fillId="0" borderId="26" xfId="0" applyNumberFormat="1" applyFont="1" applyBorder="1" applyAlignment="1">
      <alignment vertical="center" wrapText="1"/>
    </xf>
    <xf numFmtId="3" fontId="17" fillId="0" borderId="72" xfId="0" applyNumberFormat="1" applyFont="1" applyBorder="1"/>
    <xf numFmtId="0" fontId="17" fillId="0" borderId="26" xfId="0" applyFont="1" applyBorder="1" applyAlignment="1">
      <alignment horizontal="center" vertical="center" wrapText="1"/>
    </xf>
    <xf numFmtId="0" fontId="11" fillId="0" borderId="25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7" fillId="0" borderId="74" xfId="0" applyNumberFormat="1" applyFont="1" applyBorder="1" applyAlignment="1">
      <alignment horizontal="center"/>
    </xf>
    <xf numFmtId="0" fontId="11" fillId="0" borderId="75" xfId="0" applyNumberFormat="1" applyFont="1" applyBorder="1" applyAlignment="1">
      <alignment horizontal="center"/>
    </xf>
    <xf numFmtId="0" fontId="11" fillId="0" borderId="53" xfId="0" applyNumberFormat="1" applyFont="1" applyBorder="1" applyAlignment="1">
      <alignment horizontal="center"/>
    </xf>
    <xf numFmtId="0" fontId="11" fillId="0" borderId="76" xfId="0" applyNumberFormat="1" applyFont="1" applyBorder="1" applyAlignment="1">
      <alignment horizontal="center"/>
    </xf>
    <xf numFmtId="0" fontId="11" fillId="0" borderId="77" xfId="0" applyNumberFormat="1" applyFont="1" applyBorder="1" applyAlignment="1">
      <alignment horizontal="center"/>
    </xf>
    <xf numFmtId="0" fontId="11" fillId="0" borderId="78" xfId="0" applyNumberFormat="1" applyFont="1" applyBorder="1" applyAlignment="1">
      <alignment horizontal="center"/>
    </xf>
    <xf numFmtId="0" fontId="17" fillId="0" borderId="79" xfId="0" applyNumberFormat="1" applyFont="1" applyBorder="1" applyAlignment="1">
      <alignment horizontal="center"/>
    </xf>
    <xf numFmtId="0" fontId="17" fillId="0" borderId="80" xfId="0" applyNumberFormat="1" applyFont="1" applyBorder="1"/>
    <xf numFmtId="0" fontId="11" fillId="0" borderId="81" xfId="0" applyNumberFormat="1" applyFont="1" applyBorder="1" applyAlignment="1">
      <alignment horizontal="center"/>
    </xf>
    <xf numFmtId="0" fontId="11" fillId="0" borderId="80" xfId="0" applyNumberFormat="1" applyFont="1" applyBorder="1" applyAlignment="1">
      <alignment horizontal="center"/>
    </xf>
    <xf numFmtId="0" fontId="49" fillId="0" borderId="82" xfId="0" applyNumberFormat="1" applyFont="1" applyBorder="1"/>
    <xf numFmtId="3" fontId="11" fillId="0" borderId="83" xfId="0" applyNumberFormat="1" applyFont="1" applyBorder="1"/>
    <xf numFmtId="3" fontId="11" fillId="0" borderId="84" xfId="0" applyNumberFormat="1" applyFont="1" applyBorder="1"/>
    <xf numFmtId="3" fontId="11" fillId="0" borderId="85" xfId="0" applyNumberFormat="1" applyFont="1" applyBorder="1"/>
    <xf numFmtId="3" fontId="11" fillId="0" borderId="86" xfId="0" applyNumberFormat="1" applyFont="1" applyBorder="1"/>
    <xf numFmtId="3" fontId="11" fillId="0" borderId="87" xfId="0" applyNumberFormat="1" applyFont="1" applyBorder="1"/>
    <xf numFmtId="0" fontId="11" fillId="0" borderId="88" xfId="0" applyNumberFormat="1" applyFont="1" applyBorder="1"/>
    <xf numFmtId="3" fontId="11" fillId="0" borderId="89" xfId="0" applyNumberFormat="1" applyFont="1" applyBorder="1"/>
    <xf numFmtId="3" fontId="11" fillId="0" borderId="34" xfId="0" applyNumberFormat="1" applyFont="1" applyBorder="1"/>
    <xf numFmtId="3" fontId="11" fillId="0" borderId="32" xfId="0" applyNumberFormat="1" applyFont="1" applyBorder="1"/>
    <xf numFmtId="3" fontId="11" fillId="0" borderId="90" xfId="0" applyNumberFormat="1" applyFont="1" applyBorder="1"/>
    <xf numFmtId="0" fontId="11" fillId="0" borderId="91" xfId="0" applyNumberFormat="1" applyFont="1" applyBorder="1"/>
    <xf numFmtId="3" fontId="11" fillId="0" borderId="92" xfId="0" applyNumberFormat="1" applyFont="1" applyBorder="1"/>
    <xf numFmtId="3" fontId="11" fillId="0" borderId="44" xfId="0" applyNumberFormat="1" applyFont="1" applyBorder="1"/>
    <xf numFmtId="0" fontId="11" fillId="0" borderId="51" xfId="0" applyNumberFormat="1" applyFont="1" applyBorder="1"/>
    <xf numFmtId="0" fontId="11" fillId="0" borderId="93" xfId="0" applyNumberFormat="1" applyFont="1" applyBorder="1"/>
    <xf numFmtId="0" fontId="11" fillId="0" borderId="94" xfId="0" applyNumberFormat="1" applyFont="1" applyBorder="1"/>
    <xf numFmtId="3" fontId="11" fillId="0" borderId="95" xfId="0" applyNumberFormat="1" applyFont="1" applyBorder="1"/>
    <xf numFmtId="3" fontId="11" fillId="0" borderId="96" xfId="0" applyNumberFormat="1" applyFont="1" applyBorder="1"/>
    <xf numFmtId="3" fontId="11" fillId="0" borderId="97" xfId="0" applyNumberFormat="1" applyFont="1" applyBorder="1"/>
    <xf numFmtId="3" fontId="11" fillId="0" borderId="98" xfId="0" applyNumberFormat="1" applyFont="1" applyBorder="1"/>
    <xf numFmtId="0" fontId="29" fillId="0" borderId="21" xfId="0" applyNumberFormat="1" applyFont="1" applyBorder="1" applyAlignment="1">
      <alignment horizontal="center"/>
    </xf>
    <xf numFmtId="0" fontId="29" fillId="0" borderId="8" xfId="0" applyNumberFormat="1" applyFont="1" applyBorder="1" applyAlignment="1">
      <alignment horizontal="center"/>
    </xf>
    <xf numFmtId="0" fontId="29" fillId="0" borderId="0" xfId="0" applyNumberFormat="1" applyFont="1" applyBorder="1" applyAlignment="1">
      <alignment horizontal="center"/>
    </xf>
    <xf numFmtId="49" fontId="32" fillId="0" borderId="0" xfId="0" applyNumberFormat="1" applyFont="1" applyBorder="1" applyAlignment="1">
      <alignment horizontal="center"/>
    </xf>
    <xf numFmtId="14" fontId="33" fillId="0" borderId="8" xfId="0" applyNumberFormat="1" applyFont="1" applyBorder="1" applyAlignment="1">
      <alignment horizontal="center"/>
    </xf>
    <xf numFmtId="14" fontId="33" fillId="0" borderId="20" xfId="0" applyNumberFormat="1" applyFont="1" applyBorder="1" applyAlignment="1">
      <alignment horizontal="center"/>
    </xf>
    <xf numFmtId="0" fontId="29" fillId="0" borderId="0" xfId="0" applyNumberFormat="1" applyFont="1" applyBorder="1" applyAlignment="1"/>
    <xf numFmtId="49" fontId="29" fillId="0" borderId="0" xfId="0" applyNumberFormat="1" applyFont="1" applyBorder="1" applyAlignment="1"/>
    <xf numFmtId="0" fontId="29" fillId="0" borderId="0" xfId="0" applyNumberFormat="1" applyFont="1" applyAlignment="1"/>
    <xf numFmtId="0" fontId="29" fillId="0" borderId="0" xfId="0" applyNumberFormat="1" applyFont="1" applyBorder="1" applyAlignment="1">
      <alignment horizontal="right"/>
    </xf>
    <xf numFmtId="0" fontId="29" fillId="0" borderId="1" xfId="0" applyNumberFormat="1" applyFont="1" applyBorder="1" applyAlignment="1"/>
    <xf numFmtId="0" fontId="12" fillId="0" borderId="8" xfId="0" applyFont="1" applyBorder="1" applyAlignment="1">
      <alignment horizontal="center"/>
    </xf>
    <xf numFmtId="10" fontId="11" fillId="0" borderId="86" xfId="0" applyNumberFormat="1" applyFont="1" applyBorder="1"/>
    <xf numFmtId="10" fontId="11" fillId="0" borderId="32" xfId="0" applyNumberFormat="1" applyFont="1" applyBorder="1"/>
    <xf numFmtId="10" fontId="11" fillId="0" borderId="70" xfId="0" applyNumberFormat="1" applyFont="1" applyBorder="1"/>
    <xf numFmtId="164" fontId="15" fillId="0" borderId="0" xfId="0" applyNumberFormat="1" applyFont="1" applyFill="1" applyBorder="1"/>
    <xf numFmtId="164" fontId="17" fillId="0" borderId="37" xfId="0" applyNumberFormat="1" applyFont="1" applyFill="1" applyBorder="1"/>
    <xf numFmtId="164" fontId="17" fillId="0" borderId="40" xfId="0" applyNumberFormat="1" applyFont="1" applyFill="1" applyBorder="1"/>
    <xf numFmtId="168" fontId="11" fillId="0" borderId="38" xfId="0" applyNumberFormat="1" applyFont="1" applyBorder="1"/>
    <xf numFmtId="3" fontId="17" fillId="0" borderId="22" xfId="0" applyNumberFormat="1" applyFont="1" applyBorder="1"/>
    <xf numFmtId="3" fontId="17" fillId="0" borderId="0" xfId="0" applyNumberFormat="1" applyFont="1"/>
    <xf numFmtId="0" fontId="70" fillId="0" borderId="0" xfId="6" applyFont="1"/>
    <xf numFmtId="0" fontId="68" fillId="0" borderId="0" xfId="6" applyFont="1"/>
    <xf numFmtId="0" fontId="71" fillId="0" borderId="0" xfId="6" applyFont="1"/>
    <xf numFmtId="0" fontId="69" fillId="0" borderId="1" xfId="6" applyFont="1" applyBorder="1"/>
    <xf numFmtId="0" fontId="68" fillId="0" borderId="0" xfId="6" applyFont="1" applyBorder="1"/>
    <xf numFmtId="0" fontId="12" fillId="0" borderId="0" xfId="7" applyFont="1" applyBorder="1" applyProtection="1">
      <protection hidden="1"/>
    </xf>
    <xf numFmtId="0" fontId="12" fillId="0" borderId="0" xfId="7" applyFont="1" applyProtection="1">
      <protection hidden="1"/>
    </xf>
    <xf numFmtId="0" fontId="15" fillId="0" borderId="0" xfId="7" applyFont="1" applyProtection="1">
      <protection hidden="1"/>
    </xf>
    <xf numFmtId="49" fontId="12" fillId="0" borderId="0" xfId="7" applyNumberFormat="1" applyFont="1" applyBorder="1" applyAlignment="1" applyProtection="1">
      <alignment horizontal="center" vertical="top"/>
      <protection hidden="1"/>
    </xf>
    <xf numFmtId="0" fontId="16" fillId="0" borderId="0" xfId="7" applyFont="1" applyBorder="1" applyProtection="1">
      <protection hidden="1"/>
    </xf>
    <xf numFmtId="0" fontId="16" fillId="0" borderId="0" xfId="7" applyBorder="1" applyProtection="1">
      <protection hidden="1"/>
    </xf>
    <xf numFmtId="0" fontId="17" fillId="0" borderId="0" xfId="7" applyFont="1" applyBorder="1" applyAlignment="1" applyProtection="1">
      <alignment vertical="center"/>
      <protection hidden="1"/>
    </xf>
    <xf numFmtId="0" fontId="16" fillId="0" borderId="2" xfId="7" applyFont="1" applyBorder="1" applyProtection="1">
      <protection hidden="1"/>
    </xf>
    <xf numFmtId="0" fontId="17" fillId="0" borderId="2" xfId="7" applyFont="1" applyBorder="1" applyAlignment="1" applyProtection="1">
      <alignment vertical="center"/>
      <protection hidden="1"/>
    </xf>
    <xf numFmtId="0" fontId="12" fillId="0" borderId="27" xfId="7" applyFont="1" applyBorder="1" applyProtection="1">
      <protection hidden="1"/>
    </xf>
    <xf numFmtId="0" fontId="12" fillId="0" borderId="29" xfId="7" applyFont="1" applyBorder="1" applyProtection="1">
      <protection hidden="1"/>
    </xf>
    <xf numFmtId="0" fontId="17" fillId="0" borderId="29" xfId="7" applyFont="1" applyBorder="1" applyAlignment="1" applyProtection="1">
      <alignment horizontal="center" vertical="center"/>
      <protection hidden="1"/>
    </xf>
    <xf numFmtId="0" fontId="17" fillId="0" borderId="9" xfId="7" applyFont="1" applyBorder="1" applyAlignment="1" applyProtection="1">
      <alignment horizontal="center" vertical="center"/>
      <protection hidden="1"/>
    </xf>
    <xf numFmtId="0" fontId="17" fillId="0" borderId="29" xfId="7" applyFont="1" applyBorder="1" applyAlignment="1" applyProtection="1">
      <alignment vertical="center"/>
      <protection hidden="1"/>
    </xf>
    <xf numFmtId="0" fontId="17" fillId="0" borderId="9" xfId="7" applyFont="1" applyBorder="1" applyAlignment="1" applyProtection="1">
      <alignment vertical="center"/>
      <protection hidden="1"/>
    </xf>
    <xf numFmtId="0" fontId="16" fillId="0" borderId="25" xfId="7" applyFont="1" applyBorder="1" applyAlignment="1" applyProtection="1">
      <alignment vertical="center"/>
      <protection hidden="1"/>
    </xf>
    <xf numFmtId="0" fontId="33" fillId="0" borderId="0" xfId="7" applyFont="1" applyBorder="1" applyAlignment="1" applyProtection="1">
      <alignment vertical="center"/>
      <protection hidden="1"/>
    </xf>
    <xf numFmtId="0" fontId="17" fillId="0" borderId="0" xfId="7" applyFont="1" applyAlignment="1" applyProtection="1">
      <alignment vertical="center"/>
      <protection hidden="1"/>
    </xf>
    <xf numFmtId="49" fontId="16" fillId="0" borderId="0" xfId="7" applyNumberFormat="1" applyFont="1" applyAlignment="1" applyProtection="1">
      <alignment horizontal="right" vertical="center"/>
      <protection hidden="1"/>
    </xf>
    <xf numFmtId="49" fontId="16" fillId="0" borderId="0" xfId="7" applyNumberFormat="1" applyFont="1" applyAlignment="1" applyProtection="1">
      <alignment horizontal="left" vertical="center"/>
      <protection hidden="1"/>
    </xf>
    <xf numFmtId="49" fontId="17" fillId="0" borderId="24" xfId="7" applyNumberFormat="1" applyFont="1" applyBorder="1" applyAlignment="1" applyProtection="1">
      <alignment horizontal="left" vertical="center"/>
      <protection hidden="1"/>
    </xf>
    <xf numFmtId="49" fontId="17" fillId="0" borderId="0" xfId="7" applyNumberFormat="1" applyFont="1" applyBorder="1" applyAlignment="1" applyProtection="1">
      <alignment horizontal="right" vertical="center"/>
      <protection hidden="1"/>
    </xf>
    <xf numFmtId="0" fontId="17" fillId="0" borderId="24" xfId="7" applyFont="1" applyBorder="1" applyAlignment="1" applyProtection="1">
      <alignment horizontal="left" vertical="center"/>
      <protection hidden="1"/>
    </xf>
    <xf numFmtId="0" fontId="17" fillId="0" borderId="25" xfId="7" applyFont="1" applyBorder="1" applyAlignment="1" applyProtection="1">
      <alignment vertical="center"/>
      <protection hidden="1"/>
    </xf>
    <xf numFmtId="0" fontId="16" fillId="0" borderId="0" xfId="7" applyFont="1" applyBorder="1" applyAlignment="1" applyProtection="1">
      <alignment vertical="center"/>
      <protection hidden="1"/>
    </xf>
    <xf numFmtId="0" fontId="17" fillId="0" borderId="24" xfId="7" applyFont="1" applyBorder="1" applyAlignment="1" applyProtection="1">
      <alignment vertical="center"/>
      <protection hidden="1"/>
    </xf>
    <xf numFmtId="0" fontId="17" fillId="0" borderId="0" xfId="7" applyFont="1" applyProtection="1">
      <protection hidden="1"/>
    </xf>
    <xf numFmtId="0" fontId="32" fillId="0" borderId="0" xfId="7" applyFont="1" applyAlignment="1" applyProtection="1">
      <alignment horizontal="center" vertical="center"/>
      <protection hidden="1"/>
    </xf>
    <xf numFmtId="0" fontId="16" fillId="0" borderId="25" xfId="7" applyFont="1" applyFill="1" applyBorder="1" applyAlignment="1" applyProtection="1">
      <alignment vertical="center"/>
      <protection hidden="1"/>
    </xf>
    <xf numFmtId="0" fontId="33" fillId="0" borderId="0" xfId="7" applyFont="1" applyFill="1" applyBorder="1" applyAlignment="1" applyProtection="1">
      <alignment vertical="center"/>
      <protection hidden="1"/>
    </xf>
    <xf numFmtId="0" fontId="17" fillId="0" borderId="0" xfId="7" applyFont="1" applyFill="1" applyAlignment="1" applyProtection="1">
      <alignment vertical="center"/>
      <protection hidden="1"/>
    </xf>
    <xf numFmtId="49" fontId="16" fillId="0" borderId="0" xfId="7" applyNumberFormat="1" applyFont="1" applyFill="1" applyAlignment="1" applyProtection="1">
      <alignment horizontal="right" vertical="center"/>
      <protection hidden="1"/>
    </xf>
    <xf numFmtId="49" fontId="16" fillId="0" borderId="0" xfId="7" applyNumberFormat="1" applyFont="1" applyFill="1" applyAlignment="1" applyProtection="1">
      <alignment horizontal="left" vertical="center"/>
      <protection hidden="1"/>
    </xf>
    <xf numFmtId="49" fontId="17" fillId="0" borderId="24" xfId="7" applyNumberFormat="1" applyFont="1" applyFill="1" applyBorder="1" applyAlignment="1" applyProtection="1">
      <alignment horizontal="left" vertical="center"/>
      <protection hidden="1"/>
    </xf>
    <xf numFmtId="0" fontId="17" fillId="0" borderId="0" xfId="7" applyFont="1" applyFill="1" applyBorder="1" applyAlignment="1" applyProtection="1">
      <alignment vertical="center"/>
      <protection hidden="1"/>
    </xf>
    <xf numFmtId="0" fontId="17" fillId="0" borderId="25" xfId="7" applyFont="1" applyFill="1" applyBorder="1" applyAlignment="1" applyProtection="1">
      <alignment vertical="center"/>
      <protection hidden="1"/>
    </xf>
    <xf numFmtId="49" fontId="17" fillId="0" borderId="0" xfId="7" applyNumberFormat="1" applyFont="1" applyFill="1" applyBorder="1" applyAlignment="1" applyProtection="1">
      <alignment horizontal="right" vertical="center"/>
      <protection hidden="1"/>
    </xf>
    <xf numFmtId="0" fontId="16" fillId="0" borderId="0" xfId="7" applyFont="1" applyFill="1" applyBorder="1" applyAlignment="1" applyProtection="1">
      <alignment vertical="center"/>
      <protection hidden="1"/>
    </xf>
    <xf numFmtId="0" fontId="16" fillId="0" borderId="0" xfId="7" applyFont="1" applyFill="1" applyProtection="1">
      <protection hidden="1"/>
    </xf>
    <xf numFmtId="0" fontId="15" fillId="0" borderId="0" xfId="7" applyFont="1" applyFill="1" applyProtection="1">
      <protection hidden="1"/>
    </xf>
    <xf numFmtId="49" fontId="16" fillId="0" borderId="0" xfId="7" quotePrefix="1" applyNumberFormat="1" applyFont="1" applyFill="1" applyAlignment="1" applyProtection="1">
      <alignment horizontal="right" vertical="center"/>
      <protection hidden="1"/>
    </xf>
    <xf numFmtId="49" fontId="16" fillId="0" borderId="0" xfId="7" quotePrefix="1" applyNumberFormat="1" applyFont="1" applyFill="1" applyAlignment="1" applyProtection="1">
      <alignment horizontal="left" vertical="center"/>
      <protection hidden="1"/>
    </xf>
    <xf numFmtId="0" fontId="12" fillId="0" borderId="0" xfId="7" applyFont="1" applyFill="1" applyProtection="1">
      <protection hidden="1"/>
    </xf>
    <xf numFmtId="0" fontId="15" fillId="0" borderId="24" xfId="7" applyFont="1" applyBorder="1" applyProtection="1">
      <protection hidden="1"/>
    </xf>
    <xf numFmtId="0" fontId="71" fillId="0" borderId="0" xfId="3" applyFont="1"/>
    <xf numFmtId="0" fontId="16" fillId="0" borderId="0" xfId="7" applyFont="1" applyFill="1" applyAlignment="1" applyProtection="1">
      <alignment vertical="center"/>
      <protection hidden="1"/>
    </xf>
    <xf numFmtId="0" fontId="12" fillId="0" borderId="0" xfId="7" applyFont="1" applyAlignment="1" applyProtection="1">
      <alignment horizontal="center"/>
      <protection hidden="1"/>
    </xf>
    <xf numFmtId="0" fontId="16" fillId="0" borderId="0" xfId="7" applyProtection="1">
      <protection hidden="1"/>
    </xf>
    <xf numFmtId="0" fontId="17" fillId="0" borderId="24" xfId="7" applyFont="1" applyFill="1" applyBorder="1" applyAlignment="1" applyProtection="1">
      <alignment horizontal="left" vertical="center"/>
      <protection hidden="1"/>
    </xf>
    <xf numFmtId="0" fontId="25" fillId="0" borderId="25" xfId="7" applyFont="1" applyFill="1" applyBorder="1" applyAlignment="1" applyProtection="1">
      <alignment vertical="center"/>
      <protection hidden="1"/>
    </xf>
    <xf numFmtId="0" fontId="16" fillId="0" borderId="0" xfId="7" applyFont="1" applyAlignment="1" applyProtection="1">
      <alignment vertical="center"/>
      <protection hidden="1"/>
    </xf>
    <xf numFmtId="0" fontId="33" fillId="0" borderId="3" xfId="7" applyFont="1" applyBorder="1" applyAlignment="1" applyProtection="1">
      <alignment vertical="center"/>
      <protection hidden="1"/>
    </xf>
    <xf numFmtId="0" fontId="33" fillId="0" borderId="2" xfId="7" applyFont="1" applyBorder="1" applyAlignment="1" applyProtection="1">
      <alignment vertical="center"/>
      <protection hidden="1"/>
    </xf>
    <xf numFmtId="0" fontId="17" fillId="0" borderId="12" xfId="7" applyFont="1" applyBorder="1" applyAlignment="1" applyProtection="1">
      <alignment vertical="center"/>
      <protection hidden="1"/>
    </xf>
    <xf numFmtId="0" fontId="16" fillId="0" borderId="3" xfId="7" applyFont="1" applyBorder="1" applyAlignment="1" applyProtection="1">
      <alignment vertical="center"/>
      <protection hidden="1"/>
    </xf>
    <xf numFmtId="0" fontId="12" fillId="0" borderId="2" xfId="7" applyFont="1" applyBorder="1" applyProtection="1">
      <protection hidden="1"/>
    </xf>
    <xf numFmtId="0" fontId="16" fillId="0" borderId="0" xfId="7" applyFont="1" applyProtection="1">
      <protection hidden="1"/>
    </xf>
    <xf numFmtId="49" fontId="12" fillId="0" borderId="0" xfId="7" applyNumberFormat="1" applyFont="1" applyFill="1" applyAlignment="1" applyProtection="1">
      <alignment horizontal="center"/>
      <protection hidden="1"/>
    </xf>
    <xf numFmtId="0" fontId="0" fillId="0" borderId="0" xfId="0" applyAlignment="1">
      <alignment shrinkToFit="1"/>
    </xf>
    <xf numFmtId="0" fontId="76" fillId="15" borderId="99" xfId="0" applyFont="1" applyFill="1" applyBorder="1" applyAlignment="1">
      <alignment vertical="center" wrapText="1"/>
    </xf>
    <xf numFmtId="0" fontId="77" fillId="0" borderId="52" xfId="0" applyFont="1" applyBorder="1" applyAlignment="1">
      <alignment vertical="center" wrapText="1"/>
    </xf>
    <xf numFmtId="0" fontId="78" fillId="0" borderId="0" xfId="0" applyFont="1"/>
    <xf numFmtId="0" fontId="79" fillId="0" borderId="52" xfId="0" applyFont="1" applyBorder="1" applyAlignment="1">
      <alignment vertical="center" wrapText="1"/>
    </xf>
    <xf numFmtId="0" fontId="80" fillId="0" borderId="52" xfId="0" applyFont="1" applyBorder="1" applyAlignment="1">
      <alignment vertical="center" wrapText="1"/>
    </xf>
    <xf numFmtId="0" fontId="77" fillId="0" borderId="23" xfId="0" applyFont="1" applyBorder="1" applyAlignment="1">
      <alignment vertical="center" wrapText="1"/>
    </xf>
    <xf numFmtId="0" fontId="79" fillId="0" borderId="100" xfId="0" applyFont="1" applyBorder="1" applyAlignment="1">
      <alignment vertical="center" wrapText="1"/>
    </xf>
    <xf numFmtId="0" fontId="80" fillId="0" borderId="98" xfId="0" applyFont="1" applyBorder="1" applyAlignment="1">
      <alignment vertical="center" wrapText="1"/>
    </xf>
    <xf numFmtId="0" fontId="81" fillId="0" borderId="0" xfId="0" applyFont="1"/>
    <xf numFmtId="164" fontId="0" fillId="0" borderId="25" xfId="0" applyNumberFormat="1" applyBorder="1"/>
    <xf numFmtId="0" fontId="0" fillId="0" borderId="25" xfId="0" applyBorder="1"/>
    <xf numFmtId="3" fontId="11" fillId="16" borderId="6" xfId="0" applyNumberFormat="1" applyFont="1" applyFill="1" applyBorder="1" applyAlignment="1">
      <alignment vertical="center"/>
    </xf>
    <xf numFmtId="3" fontId="11" fillId="16" borderId="22" xfId="0" applyNumberFormat="1" applyFont="1" applyFill="1" applyBorder="1" applyAlignment="1">
      <alignment vertical="center"/>
    </xf>
    <xf numFmtId="0" fontId="33" fillId="16" borderId="27" xfId="0" applyFont="1" applyFill="1" applyBorder="1" applyAlignment="1">
      <alignment vertical="center"/>
    </xf>
    <xf numFmtId="0" fontId="33" fillId="16" borderId="29" xfId="0" applyFont="1" applyFill="1" applyBorder="1" applyAlignment="1">
      <alignment vertical="center"/>
    </xf>
    <xf numFmtId="3" fontId="17" fillId="16" borderId="29" xfId="0" applyNumberFormat="1" applyFont="1" applyFill="1" applyBorder="1" applyAlignment="1">
      <alignment vertical="center"/>
    </xf>
    <xf numFmtId="3" fontId="17" fillId="16" borderId="9" xfId="0" applyNumberFormat="1" applyFont="1" applyFill="1" applyBorder="1" applyAlignment="1">
      <alignment vertical="center"/>
    </xf>
    <xf numFmtId="3" fontId="17" fillId="16" borderId="27" xfId="0" applyNumberFormat="1" applyFont="1" applyFill="1" applyBorder="1" applyAlignment="1">
      <alignment horizontal="centerContinuous" vertical="center"/>
    </xf>
    <xf numFmtId="3" fontId="17" fillId="16" borderId="29" xfId="0" applyNumberFormat="1" applyFont="1" applyFill="1" applyBorder="1" applyAlignment="1">
      <alignment horizontal="centerContinuous" vertical="center"/>
    </xf>
    <xf numFmtId="0" fontId="19" fillId="0" borderId="2" xfId="0" applyFont="1" applyBorder="1" applyAlignment="1">
      <alignment vertical="center"/>
    </xf>
    <xf numFmtId="3" fontId="17" fillId="16" borderId="27" xfId="0" applyNumberFormat="1" applyFont="1" applyFill="1" applyBorder="1" applyAlignment="1">
      <alignment vertical="center"/>
    </xf>
    <xf numFmtId="164" fontId="17" fillId="16" borderId="9" xfId="0" applyNumberFormat="1" applyFont="1" applyFill="1" applyBorder="1" applyAlignment="1">
      <alignment vertical="center"/>
    </xf>
    <xf numFmtId="0" fontId="33" fillId="16" borderId="25" xfId="0" applyFont="1" applyFill="1" applyBorder="1" applyAlignment="1">
      <alignment vertical="center"/>
    </xf>
    <xf numFmtId="164" fontId="17" fillId="16" borderId="0" xfId="0" applyNumberFormat="1" applyFont="1" applyFill="1" applyBorder="1" applyAlignment="1">
      <alignment vertical="center"/>
    </xf>
    <xf numFmtId="3" fontId="17" fillId="16" borderId="0" xfId="0" applyNumberFormat="1" applyFont="1" applyFill="1" applyBorder="1" applyAlignment="1">
      <alignment vertical="center"/>
    </xf>
    <xf numFmtId="3" fontId="17" fillId="16" borderId="24" xfId="0" applyNumberFormat="1" applyFont="1" applyFill="1" applyBorder="1" applyAlignment="1">
      <alignment vertical="center"/>
    </xf>
    <xf numFmtId="3" fontId="17" fillId="16" borderId="25" xfId="0" applyNumberFormat="1" applyFont="1" applyFill="1" applyBorder="1" applyAlignment="1">
      <alignment vertical="center"/>
    </xf>
    <xf numFmtId="164" fontId="17" fillId="16" borderId="24" xfId="0" applyNumberFormat="1" applyFont="1" applyFill="1" applyBorder="1" applyAlignment="1">
      <alignment vertical="center"/>
    </xf>
    <xf numFmtId="164" fontId="17" fillId="16" borderId="70" xfId="0" applyNumberFormat="1" applyFont="1" applyFill="1" applyBorder="1"/>
    <xf numFmtId="164" fontId="17" fillId="16" borderId="39" xfId="0" applyNumberFormat="1" applyFont="1" applyFill="1" applyBorder="1"/>
    <xf numFmtId="164" fontId="17" fillId="16" borderId="45" xfId="0" applyNumberFormat="1" applyFont="1" applyFill="1" applyBorder="1"/>
    <xf numFmtId="0" fontId="12" fillId="0" borderId="8" xfId="0" applyFont="1" applyBorder="1"/>
    <xf numFmtId="0" fontId="15" fillId="0" borderId="41" xfId="0" applyFont="1" applyBorder="1" applyAlignment="1">
      <alignment vertical="center"/>
    </xf>
    <xf numFmtId="0" fontId="15" fillId="0" borderId="40" xfId="0" applyFont="1" applyBorder="1" applyAlignment="1">
      <alignment vertical="center"/>
    </xf>
    <xf numFmtId="0" fontId="15" fillId="17" borderId="0" xfId="0" applyFont="1" applyFill="1"/>
    <xf numFmtId="164" fontId="17" fillId="0" borderId="21" xfId="0" applyNumberFormat="1" applyFont="1" applyBorder="1"/>
    <xf numFmtId="164" fontId="17" fillId="0" borderId="36" xfId="0" applyNumberFormat="1" applyFont="1" applyBorder="1"/>
    <xf numFmtId="164" fontId="17" fillId="17" borderId="22" xfId="0" applyNumberFormat="1" applyFont="1" applyFill="1" applyBorder="1"/>
    <xf numFmtId="164" fontId="17" fillId="17" borderId="27" xfId="0" applyNumberFormat="1" applyFont="1" applyFill="1" applyBorder="1"/>
    <xf numFmtId="164" fontId="17" fillId="17" borderId="9" xfId="0" applyNumberFormat="1" applyFont="1" applyFill="1" applyBorder="1"/>
    <xf numFmtId="0" fontId="43" fillId="0" borderId="20" xfId="0" applyFont="1" applyBorder="1"/>
    <xf numFmtId="164" fontId="33" fillId="0" borderId="26" xfId="0" applyNumberFormat="1" applyFont="1" applyBorder="1"/>
    <xf numFmtId="0" fontId="41" fillId="0" borderId="20" xfId="0" applyFont="1" applyBorder="1"/>
    <xf numFmtId="164" fontId="29" fillId="16" borderId="22" xfId="0" applyNumberFormat="1" applyFont="1" applyFill="1" applyBorder="1"/>
    <xf numFmtId="164" fontId="29" fillId="16" borderId="27" xfId="0" applyNumberFormat="1" applyFont="1" applyFill="1" applyBorder="1"/>
    <xf numFmtId="164" fontId="29" fillId="16" borderId="29" xfId="0" applyNumberFormat="1" applyFont="1" applyFill="1" applyBorder="1"/>
    <xf numFmtId="164" fontId="29" fillId="16" borderId="9" xfId="0" applyNumberFormat="1" applyFont="1" applyFill="1" applyBorder="1"/>
    <xf numFmtId="164" fontId="29" fillId="16" borderId="6" xfId="0" applyNumberFormat="1" applyFont="1" applyFill="1" applyBorder="1"/>
    <xf numFmtId="0" fontId="21" fillId="0" borderId="20" xfId="0" applyFont="1" applyBorder="1"/>
    <xf numFmtId="0" fontId="29" fillId="0" borderId="26" xfId="0" applyFont="1" applyFill="1" applyBorder="1"/>
    <xf numFmtId="0" fontId="29" fillId="16" borderId="9" xfId="0" applyFont="1" applyFill="1" applyBorder="1" applyAlignment="1">
      <alignment horizontal="center"/>
    </xf>
    <xf numFmtId="0" fontId="15" fillId="16" borderId="0" xfId="0" applyFont="1" applyFill="1" applyAlignment="1">
      <alignment horizontal="center"/>
    </xf>
    <xf numFmtId="0" fontId="15" fillId="16" borderId="22" xfId="0" applyFont="1" applyFill="1" applyBorder="1"/>
    <xf numFmtId="0" fontId="29" fillId="16" borderId="22" xfId="0" applyFont="1" applyFill="1" applyBorder="1" applyAlignment="1">
      <alignment horizontal="center"/>
    </xf>
    <xf numFmtId="164" fontId="17" fillId="16" borderId="6" xfId="0" applyNumberFormat="1" applyFont="1" applyFill="1" applyBorder="1"/>
    <xf numFmtId="164" fontId="17" fillId="16" borderId="24" xfId="0" applyNumberFormat="1" applyFont="1" applyFill="1" applyBorder="1"/>
    <xf numFmtId="0" fontId="17" fillId="16" borderId="22" xfId="0" applyFont="1" applyFill="1" applyBorder="1"/>
    <xf numFmtId="0" fontId="17" fillId="16" borderId="9" xfId="0" applyFont="1" applyFill="1" applyBorder="1"/>
    <xf numFmtId="164" fontId="17" fillId="16" borderId="44" xfId="0" applyNumberFormat="1" applyFont="1" applyFill="1" applyBorder="1"/>
    <xf numFmtId="164" fontId="17" fillId="16" borderId="37" xfId="0" applyNumberFormat="1" applyFont="1" applyFill="1" applyBorder="1"/>
    <xf numFmtId="164" fontId="17" fillId="16" borderId="40" xfId="0" applyNumberFormat="1" applyFont="1" applyFill="1" applyBorder="1"/>
    <xf numFmtId="164" fontId="17" fillId="16" borderId="38" xfId="0" applyNumberFormat="1" applyFont="1" applyFill="1" applyBorder="1"/>
    <xf numFmtId="164" fontId="17" fillId="16" borderId="34" xfId="0" applyNumberFormat="1" applyFont="1" applyFill="1" applyBorder="1"/>
    <xf numFmtId="0" fontId="15" fillId="0" borderId="0" xfId="5" applyFont="1" applyBorder="1" applyAlignment="1">
      <alignment horizontal="center"/>
    </xf>
    <xf numFmtId="0" fontId="15" fillId="0" borderId="0" xfId="5" applyFont="1"/>
    <xf numFmtId="0" fontId="33" fillId="0" borderId="0" xfId="5" applyFont="1" applyFill="1" applyBorder="1" applyAlignment="1">
      <alignment horizontal="left"/>
    </xf>
    <xf numFmtId="0" fontId="17" fillId="0" borderId="0" xfId="5" applyFont="1" applyFill="1" applyBorder="1" applyAlignment="1">
      <alignment horizontal="left"/>
    </xf>
    <xf numFmtId="0" fontId="29" fillId="0" borderId="0" xfId="5" applyFont="1" applyBorder="1" applyAlignment="1">
      <alignment horizontal="center"/>
    </xf>
    <xf numFmtId="0" fontId="17" fillId="0" borderId="0" xfId="5" applyFont="1" applyBorder="1" applyAlignment="1">
      <alignment horizontal="center"/>
    </xf>
    <xf numFmtId="0" fontId="33" fillId="0" borderId="0" xfId="5" applyFont="1" applyBorder="1" applyAlignment="1"/>
    <xf numFmtId="0" fontId="29" fillId="0" borderId="42" xfId="5" applyFont="1" applyBorder="1" applyAlignment="1">
      <alignment horizontal="center"/>
    </xf>
    <xf numFmtId="0" fontId="17" fillId="0" borderId="42" xfId="5" applyFont="1" applyFill="1" applyBorder="1" applyAlignment="1">
      <alignment horizontal="left"/>
    </xf>
    <xf numFmtId="0" fontId="33" fillId="0" borderId="0" xfId="5" applyFont="1" applyBorder="1" applyAlignment="1">
      <alignment horizontal="left"/>
    </xf>
    <xf numFmtId="0" fontId="12" fillId="0" borderId="0" xfId="5" applyFont="1"/>
    <xf numFmtId="0" fontId="15" fillId="0" borderId="0" xfId="5" applyFont="1" applyBorder="1"/>
    <xf numFmtId="0" fontId="15" fillId="0" borderId="0" xfId="5" applyFont="1" applyAlignment="1">
      <alignment horizontal="center"/>
    </xf>
    <xf numFmtId="0" fontId="17" fillId="0" borderId="0" xfId="5" applyFont="1" applyBorder="1"/>
    <xf numFmtId="0" fontId="17" fillId="0" borderId="22" xfId="5" applyFont="1" applyBorder="1"/>
    <xf numFmtId="0" fontId="15" fillId="0" borderId="29" xfId="5" applyFont="1" applyBorder="1"/>
    <xf numFmtId="0" fontId="15" fillId="0" borderId="8" xfId="5" applyFont="1" applyBorder="1"/>
    <xf numFmtId="0" fontId="25" fillId="0" borderId="8" xfId="5" applyFont="1" applyBorder="1"/>
    <xf numFmtId="0" fontId="15" fillId="0" borderId="20" xfId="5" applyFont="1" applyBorder="1"/>
    <xf numFmtId="0" fontId="15" fillId="0" borderId="21" xfId="5" applyFont="1" applyBorder="1"/>
    <xf numFmtId="0" fontId="17" fillId="0" borderId="6" xfId="5" applyFont="1" applyBorder="1"/>
    <xf numFmtId="0" fontId="29" fillId="0" borderId="29" xfId="5" applyFont="1" applyBorder="1" applyAlignment="1">
      <alignment horizontal="left"/>
    </xf>
    <xf numFmtId="0" fontId="16" fillId="0" borderId="9" xfId="5" applyFont="1" applyBorder="1" applyAlignment="1">
      <alignment horizontal="center"/>
    </xf>
    <xf numFmtId="0" fontId="17" fillId="0" borderId="29" xfId="5" applyFont="1" applyBorder="1" applyAlignment="1">
      <alignment horizontal="left"/>
    </xf>
    <xf numFmtId="0" fontId="16" fillId="0" borderId="27" xfId="5" applyFont="1" applyBorder="1" applyAlignment="1">
      <alignment horizontal="center"/>
    </xf>
    <xf numFmtId="0" fontId="16" fillId="0" borderId="0" xfId="5" applyFont="1" applyAlignment="1">
      <alignment horizontal="center"/>
    </xf>
    <xf numFmtId="0" fontId="16" fillId="0" borderId="2" xfId="5" applyFont="1" applyBorder="1" applyAlignment="1">
      <alignment horizontal="center"/>
    </xf>
    <xf numFmtId="0" fontId="16" fillId="0" borderId="12" xfId="5" applyFont="1" applyBorder="1" applyAlignment="1">
      <alignment horizontal="center"/>
    </xf>
    <xf numFmtId="0" fontId="17" fillId="0" borderId="28" xfId="5" applyFont="1" applyBorder="1"/>
    <xf numFmtId="0" fontId="15" fillId="0" borderId="20" xfId="5" applyFont="1" applyBorder="1" applyAlignment="1">
      <alignment horizontal="center"/>
    </xf>
    <xf numFmtId="0" fontId="15" fillId="0" borderId="26" xfId="5" applyFont="1" applyBorder="1" applyAlignment="1">
      <alignment horizontal="center"/>
    </xf>
    <xf numFmtId="0" fontId="17" fillId="6" borderId="21" xfId="5" applyFont="1" applyFill="1" applyBorder="1" applyAlignment="1">
      <alignment horizontal="center"/>
    </xf>
    <xf numFmtId="164" fontId="11" fillId="0" borderId="24" xfId="5" applyNumberFormat="1" applyFont="1" applyBorder="1"/>
    <xf numFmtId="0" fontId="15" fillId="0" borderId="24" xfId="5" applyFont="1" applyBorder="1"/>
    <xf numFmtId="0" fontId="15" fillId="0" borderId="25" xfId="5" applyFont="1" applyBorder="1"/>
    <xf numFmtId="0" fontId="15" fillId="0" borderId="44" xfId="5" applyFont="1" applyBorder="1"/>
    <xf numFmtId="164" fontId="11" fillId="0" borderId="44" xfId="5" applyNumberFormat="1" applyFont="1" applyBorder="1"/>
    <xf numFmtId="0" fontId="17" fillId="0" borderId="0" xfId="5" applyFont="1" applyAlignment="1">
      <alignment horizontal="center"/>
    </xf>
    <xf numFmtId="0" fontId="15" fillId="0" borderId="11" xfId="5" applyFont="1" applyBorder="1"/>
    <xf numFmtId="164" fontId="11" fillId="0" borderId="31" xfId="5" applyNumberFormat="1" applyFont="1" applyBorder="1"/>
    <xf numFmtId="0" fontId="15" fillId="0" borderId="31" xfId="5" applyFont="1" applyBorder="1"/>
    <xf numFmtId="0" fontId="33" fillId="0" borderId="22" xfId="5" applyFont="1" applyBorder="1"/>
    <xf numFmtId="164" fontId="11" fillId="0" borderId="9" xfId="5" applyNumberFormat="1" applyFont="1" applyBorder="1"/>
    <xf numFmtId="0" fontId="15" fillId="0" borderId="9" xfId="5" applyFont="1" applyBorder="1"/>
    <xf numFmtId="0" fontId="17" fillId="0" borderId="31" xfId="5" applyFont="1" applyBorder="1"/>
    <xf numFmtId="0" fontId="17" fillId="0" borderId="0" xfId="5" applyFont="1"/>
    <xf numFmtId="0" fontId="15" fillId="0" borderId="22" xfId="5" applyFont="1" applyBorder="1"/>
    <xf numFmtId="0" fontId="32" fillId="0" borderId="0" xfId="5" applyFont="1"/>
    <xf numFmtId="0" fontId="15" fillId="0" borderId="28" xfId="5" applyFont="1" applyBorder="1"/>
    <xf numFmtId="0" fontId="15" fillId="0" borderId="26" xfId="5" applyFont="1" applyBorder="1"/>
    <xf numFmtId="0" fontId="17" fillId="6" borderId="26" xfId="5" applyFont="1" applyFill="1" applyBorder="1" applyAlignment="1">
      <alignment horizontal="center"/>
    </xf>
    <xf numFmtId="164" fontId="11" fillId="0" borderId="22" xfId="5" applyNumberFormat="1" applyFont="1" applyBorder="1"/>
    <xf numFmtId="0" fontId="15" fillId="0" borderId="6" xfId="5" applyFont="1" applyBorder="1"/>
    <xf numFmtId="0" fontId="15" fillId="0" borderId="37" xfId="5" applyFont="1" applyBorder="1"/>
    <xf numFmtId="164" fontId="11" fillId="0" borderId="28" xfId="5" applyNumberFormat="1" applyFont="1" applyBorder="1"/>
    <xf numFmtId="164" fontId="11" fillId="0" borderId="30" xfId="5" applyNumberFormat="1" applyFont="1" applyBorder="1"/>
    <xf numFmtId="0" fontId="33" fillId="0" borderId="6" xfId="5" applyFont="1" applyBorder="1"/>
    <xf numFmtId="164" fontId="11" fillId="0" borderId="27" xfId="5" applyNumberFormat="1" applyFont="1" applyBorder="1"/>
    <xf numFmtId="164" fontId="11" fillId="0" borderId="29" xfId="5" applyNumberFormat="1" applyFont="1" applyBorder="1"/>
    <xf numFmtId="0" fontId="29" fillId="0" borderId="28" xfId="5" applyFont="1" applyBorder="1"/>
    <xf numFmtId="0" fontId="15" fillId="0" borderId="30" xfId="5" applyFont="1" applyBorder="1"/>
    <xf numFmtId="0" fontId="17" fillId="0" borderId="25" xfId="5" applyFont="1" applyBorder="1"/>
    <xf numFmtId="0" fontId="36" fillId="0" borderId="0" xfId="5" applyFont="1" applyAlignment="1">
      <alignment horizontal="right"/>
    </xf>
    <xf numFmtId="0" fontId="33" fillId="0" borderId="26" xfId="0" applyFont="1" applyBorder="1"/>
    <xf numFmtId="164" fontId="32" fillId="0" borderId="6" xfId="0" applyNumberFormat="1" applyFont="1" applyFill="1" applyBorder="1" applyAlignment="1">
      <alignment horizontal="right"/>
    </xf>
    <xf numFmtId="164" fontId="29" fillId="0" borderId="0" xfId="0" applyNumberFormat="1" applyFont="1" applyBorder="1" applyAlignment="1">
      <alignment horizontal="right"/>
    </xf>
    <xf numFmtId="164" fontId="29" fillId="13" borderId="6" xfId="0" applyNumberFormat="1" applyFont="1" applyFill="1" applyBorder="1" applyAlignment="1">
      <alignment horizontal="right"/>
    </xf>
    <xf numFmtId="164" fontId="29" fillId="0" borderId="0" xfId="1" applyNumberFormat="1" applyFont="1" applyBorder="1" applyAlignment="1">
      <alignment horizontal="right"/>
    </xf>
    <xf numFmtId="164" fontId="29" fillId="0" borderId="6" xfId="1" applyNumberFormat="1" applyFont="1" applyBorder="1" applyAlignment="1">
      <alignment horizontal="right"/>
    </xf>
    <xf numFmtId="164" fontId="29" fillId="0" borderId="6" xfId="0" applyNumberFormat="1" applyFont="1" applyBorder="1" applyAlignment="1">
      <alignment horizontal="right"/>
    </xf>
    <xf numFmtId="164" fontId="29" fillId="0" borderId="38" xfId="1" applyNumberFormat="1" applyFont="1" applyBorder="1" applyAlignment="1">
      <alignment horizontal="right"/>
    </xf>
    <xf numFmtId="164" fontId="29" fillId="0" borderId="38" xfId="0" applyNumberFormat="1" applyFont="1" applyBorder="1" applyAlignment="1">
      <alignment horizontal="right"/>
    </xf>
    <xf numFmtId="164" fontId="29" fillId="0" borderId="34" xfId="0" applyNumberFormat="1" applyFont="1" applyBorder="1" applyAlignment="1">
      <alignment horizontal="right"/>
    </xf>
    <xf numFmtId="49" fontId="29" fillId="0" borderId="12" xfId="0" applyNumberFormat="1" applyFont="1" applyBorder="1" applyAlignment="1">
      <alignment horizontal="center"/>
    </xf>
    <xf numFmtId="0" fontId="29" fillId="0" borderId="22" xfId="0" applyFont="1" applyBorder="1"/>
    <xf numFmtId="0" fontId="74" fillId="0" borderId="8" xfId="6" applyFont="1" applyBorder="1" applyAlignment="1">
      <alignment horizontal="center" vertical="center"/>
    </xf>
    <xf numFmtId="0" fontId="72" fillId="0" borderId="0" xfId="6" applyFont="1" applyAlignment="1">
      <alignment horizontal="center"/>
    </xf>
    <xf numFmtId="0" fontId="73" fillId="0" borderId="0" xfId="6" applyFont="1" applyAlignment="1">
      <alignment horizontal="center"/>
    </xf>
    <xf numFmtId="0" fontId="73" fillId="0" borderId="0" xfId="6" applyFont="1" applyAlignment="1">
      <alignment horizontal="right"/>
    </xf>
    <xf numFmtId="0" fontId="73" fillId="0" borderId="1" xfId="6" applyFont="1" applyBorder="1" applyAlignment="1">
      <alignment horizontal="center"/>
    </xf>
    <xf numFmtId="49" fontId="73" fillId="0" borderId="101" xfId="6" applyNumberFormat="1" applyFont="1" applyBorder="1" applyAlignment="1">
      <alignment horizontal="center"/>
    </xf>
    <xf numFmtId="0" fontId="73" fillId="0" borderId="101" xfId="6" applyFont="1" applyBorder="1" applyAlignment="1">
      <alignment horizontal="center"/>
    </xf>
    <xf numFmtId="0" fontId="73" fillId="0" borderId="1" xfId="6" applyFont="1" applyBorder="1" applyAlignment="1">
      <alignment horizontal="left"/>
    </xf>
    <xf numFmtId="0" fontId="68" fillId="0" borderId="2" xfId="6" applyFont="1" applyBorder="1"/>
    <xf numFmtId="0" fontId="20" fillId="0" borderId="0" xfId="6" applyFont="1" applyAlignment="1">
      <alignment horizontal="center"/>
    </xf>
    <xf numFmtId="0" fontId="3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5" fillId="0" borderId="42" xfId="0" applyFont="1" applyBorder="1" applyAlignment="1">
      <alignment horizontal="left"/>
    </xf>
    <xf numFmtId="0" fontId="15" fillId="0" borderId="45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0" fontId="15" fillId="0" borderId="33" xfId="0" applyFont="1" applyBorder="1" applyAlignment="1">
      <alignment horizontal="left"/>
    </xf>
    <xf numFmtId="0" fontId="15" fillId="0" borderId="17" xfId="0" applyFont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49" fontId="12" fillId="0" borderId="0" xfId="7" applyNumberFormat="1" applyFont="1" applyFill="1" applyAlignment="1" applyProtection="1">
      <alignment horizontal="center"/>
      <protection hidden="1"/>
    </xf>
    <xf numFmtId="1" fontId="14" fillId="0" borderId="0" xfId="7" applyNumberFormat="1" applyFont="1" applyFill="1" applyBorder="1" applyAlignment="1" applyProtection="1">
      <alignment horizontal="center" vertical="center"/>
      <protection hidden="1"/>
    </xf>
    <xf numFmtId="0" fontId="82" fillId="0" borderId="15" xfId="0" applyFont="1" applyBorder="1" applyAlignment="1">
      <alignment horizontal="center" vertical="center" wrapText="1"/>
    </xf>
    <xf numFmtId="0" fontId="82" fillId="0" borderId="17" xfId="0" applyFont="1" applyBorder="1" applyAlignment="1">
      <alignment horizontal="center" vertical="center" wrapText="1"/>
    </xf>
    <xf numFmtId="0" fontId="82" fillId="0" borderId="51" xfId="0" applyFont="1" applyBorder="1" applyAlignment="1">
      <alignment horizontal="center" vertical="center" wrapText="1"/>
    </xf>
    <xf numFmtId="0" fontId="82" fillId="0" borderId="14" xfId="0" applyFont="1" applyBorder="1" applyAlignment="1">
      <alignment horizontal="center" vertical="center" wrapText="1"/>
    </xf>
    <xf numFmtId="0" fontId="82" fillId="0" borderId="0" xfId="0" applyFont="1" applyBorder="1" applyAlignment="1">
      <alignment horizontal="center" vertical="center" wrapText="1"/>
    </xf>
    <xf numFmtId="0" fontId="82" fillId="0" borderId="23" xfId="0" applyFont="1" applyBorder="1" applyAlignment="1">
      <alignment horizontal="center" vertical="center" wrapText="1"/>
    </xf>
    <xf numFmtId="0" fontId="82" fillId="0" borderId="13" xfId="0" applyFont="1" applyBorder="1" applyAlignment="1">
      <alignment horizontal="center" vertical="center" wrapText="1"/>
    </xf>
    <xf numFmtId="0" fontId="82" fillId="0" borderId="5" xfId="0" applyFont="1" applyBorder="1" applyAlignment="1">
      <alignment horizontal="center" vertical="center" wrapText="1"/>
    </xf>
    <xf numFmtId="0" fontId="82" fillId="0" borderId="52" xfId="0" applyFont="1" applyBorder="1" applyAlignment="1">
      <alignment horizontal="center" vertical="center" wrapText="1"/>
    </xf>
    <xf numFmtId="49" fontId="12" fillId="0" borderId="0" xfId="7" applyNumberFormat="1" applyFont="1" applyBorder="1" applyAlignment="1" applyProtection="1">
      <alignment horizontal="center" vertical="top"/>
      <protection hidden="1"/>
    </xf>
    <xf numFmtId="0" fontId="14" fillId="8" borderId="0" xfId="7" applyFont="1" applyFill="1" applyBorder="1" applyAlignment="1" applyProtection="1">
      <alignment horizontal="center" vertical="center"/>
      <protection hidden="1"/>
    </xf>
    <xf numFmtId="0" fontId="32" fillId="0" borderId="27" xfId="7" applyFont="1" applyBorder="1" applyAlignment="1" applyProtection="1">
      <alignment horizontal="center" vertical="center"/>
      <protection hidden="1"/>
    </xf>
    <xf numFmtId="0" fontId="32" fillId="0" borderId="29" xfId="7" applyFont="1" applyBorder="1" applyAlignment="1" applyProtection="1">
      <alignment horizontal="center" vertical="center"/>
      <protection hidden="1"/>
    </xf>
    <xf numFmtId="0" fontId="12" fillId="0" borderId="25" xfId="7" applyFont="1" applyBorder="1" applyAlignment="1" applyProtection="1">
      <alignment horizontal="center" vertical="center"/>
      <protection hidden="1"/>
    </xf>
    <xf numFmtId="0" fontId="12" fillId="0" borderId="0" xfId="7" applyFont="1" applyBorder="1" applyAlignment="1" applyProtection="1">
      <alignment horizontal="center" vertical="center"/>
      <protection hidden="1"/>
    </xf>
    <xf numFmtId="0" fontId="12" fillId="0" borderId="24" xfId="7" applyFont="1" applyBorder="1" applyAlignment="1" applyProtection="1">
      <alignment horizontal="center" vertical="center"/>
      <protection hidden="1"/>
    </xf>
    <xf numFmtId="0" fontId="12" fillId="0" borderId="0" xfId="7" applyFont="1" applyAlignment="1" applyProtection="1">
      <alignment horizontal="center" vertical="center"/>
      <protection hidden="1"/>
    </xf>
    <xf numFmtId="0" fontId="81" fillId="0" borderId="0" xfId="0" applyFont="1" applyAlignment="1">
      <alignment horizontal="center"/>
    </xf>
    <xf numFmtId="0" fontId="15" fillId="0" borderId="32" xfId="0" applyFont="1" applyBorder="1" applyAlignment="1"/>
    <xf numFmtId="0" fontId="15" fillId="0" borderId="33" xfId="0" applyFont="1" applyBorder="1" applyAlignment="1"/>
    <xf numFmtId="0" fontId="15" fillId="0" borderId="34" xfId="0" applyFont="1" applyBorder="1" applyAlignment="1"/>
    <xf numFmtId="0" fontId="36" fillId="0" borderId="29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/>
    <xf numFmtId="0" fontId="36" fillId="0" borderId="33" xfId="0" applyFont="1" applyBorder="1" applyAlignment="1"/>
    <xf numFmtId="0" fontId="36" fillId="0" borderId="34" xfId="0" applyFont="1" applyBorder="1" applyAlignment="1"/>
    <xf numFmtId="49" fontId="17" fillId="0" borderId="3" xfId="0" applyNumberFormat="1" applyFont="1" applyBorder="1" applyAlignment="1">
      <alignment horizontal="center"/>
    </xf>
    <xf numFmtId="49" fontId="17" fillId="0" borderId="2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14" fontId="29" fillId="0" borderId="2" xfId="0" applyNumberFormat="1" applyFont="1" applyBorder="1" applyAlignment="1">
      <alignment horizontal="center"/>
    </xf>
    <xf numFmtId="14" fontId="29" fillId="0" borderId="12" xfId="0" applyNumberFormat="1" applyFont="1" applyBorder="1" applyAlignment="1">
      <alignment horizontal="center"/>
    </xf>
    <xf numFmtId="49" fontId="29" fillId="0" borderId="42" xfId="0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49" fontId="29" fillId="0" borderId="3" xfId="0" applyNumberFormat="1" applyFont="1" applyBorder="1" applyAlignment="1">
      <alignment horizontal="center"/>
    </xf>
    <xf numFmtId="0" fontId="29" fillId="0" borderId="33" xfId="0" applyFont="1" applyFill="1" applyBorder="1" applyAlignment="1">
      <alignment horizontal="center"/>
    </xf>
    <xf numFmtId="0" fontId="29" fillId="0" borderId="33" xfId="0" applyNumberFormat="1" applyFont="1" applyFill="1" applyBorder="1" applyAlignment="1">
      <alignment horizontal="center"/>
    </xf>
    <xf numFmtId="49" fontId="29" fillId="0" borderId="33" xfId="0" applyNumberFormat="1" applyFont="1" applyFill="1" applyBorder="1" applyAlignment="1">
      <alignment horizontal="center"/>
    </xf>
    <xf numFmtId="0" fontId="29" fillId="0" borderId="42" xfId="0" applyFont="1" applyFill="1" applyBorder="1" applyAlignment="1">
      <alignment horizontal="center"/>
    </xf>
    <xf numFmtId="49" fontId="29" fillId="0" borderId="2" xfId="0" applyNumberFormat="1" applyFont="1" applyBorder="1" applyAlignment="1">
      <alignment horizontal="center"/>
    </xf>
    <xf numFmtId="49" fontId="29" fillId="0" borderId="1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4" fontId="17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9" fillId="0" borderId="32" xfId="0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35" xfId="0" applyFont="1" applyBorder="1" applyAlignment="1">
      <alignment horizontal="center"/>
    </xf>
    <xf numFmtId="0" fontId="29" fillId="0" borderId="102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36" fillId="0" borderId="0" xfId="0" applyFont="1" applyBorder="1"/>
    <xf numFmtId="0" fontId="36" fillId="0" borderId="2" xfId="0" applyFont="1" applyBorder="1"/>
    <xf numFmtId="0" fontId="36" fillId="0" borderId="8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8" xfId="0" applyFont="1" applyBorder="1" applyAlignment="1">
      <alignment horizontal="center"/>
    </xf>
    <xf numFmtId="0" fontId="32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9" fillId="0" borderId="42" xfId="0" applyFont="1" applyBorder="1" applyAlignment="1">
      <alignment horizontal="center"/>
    </xf>
    <xf numFmtId="0" fontId="29" fillId="0" borderId="33" xfId="0" applyNumberFormat="1" applyFont="1" applyBorder="1" applyAlignment="1">
      <alignment horizontal="center"/>
    </xf>
    <xf numFmtId="49" fontId="29" fillId="0" borderId="33" xfId="0" applyNumberFormat="1" applyFont="1" applyBorder="1" applyAlignment="1">
      <alignment horizontal="center"/>
    </xf>
    <xf numFmtId="0" fontId="63" fillId="0" borderId="33" xfId="0" applyFont="1" applyBorder="1"/>
    <xf numFmtId="10" fontId="29" fillId="0" borderId="42" xfId="8" applyNumberFormat="1" applyFont="1" applyBorder="1" applyAlignment="1">
      <alignment horizontal="center"/>
    </xf>
    <xf numFmtId="164" fontId="29" fillId="0" borderId="8" xfId="0" applyNumberFormat="1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5" fillId="0" borderId="40" xfId="0" applyFont="1" applyBorder="1" applyAlignment="1">
      <alignment horizontal="left"/>
    </xf>
    <xf numFmtId="0" fontId="17" fillId="0" borderId="25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10" fontId="29" fillId="0" borderId="8" xfId="8" applyNumberFormat="1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9" fontId="29" fillId="0" borderId="8" xfId="8" applyFont="1" applyBorder="1" applyAlignment="1">
      <alignment horizontal="center"/>
    </xf>
    <xf numFmtId="164" fontId="29" fillId="0" borderId="42" xfId="0" applyNumberFormat="1" applyFont="1" applyBorder="1" applyAlignment="1">
      <alignment horizontal="center"/>
    </xf>
    <xf numFmtId="0" fontId="32" fillId="0" borderId="8" xfId="0" applyFont="1" applyBorder="1" applyAlignment="1">
      <alignment horizontal="right"/>
    </xf>
    <xf numFmtId="0" fontId="32" fillId="0" borderId="20" xfId="0" applyFont="1" applyBorder="1" applyAlignment="1">
      <alignment horizontal="right"/>
    </xf>
    <xf numFmtId="0" fontId="29" fillId="0" borderId="27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1" xfId="0" applyFont="1" applyBorder="1"/>
    <xf numFmtId="0" fontId="29" fillId="0" borderId="31" xfId="0" applyFont="1" applyBorder="1"/>
    <xf numFmtId="0" fontId="29" fillId="0" borderId="10" xfId="0" applyFont="1" applyBorder="1"/>
    <xf numFmtId="0" fontId="29" fillId="0" borderId="32" xfId="0" applyFont="1" applyBorder="1"/>
    <xf numFmtId="0" fontId="29" fillId="0" borderId="34" xfId="0" applyFont="1" applyBorder="1"/>
    <xf numFmtId="0" fontId="32" fillId="0" borderId="21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29" fillId="0" borderId="102" xfId="0" applyFont="1" applyBorder="1"/>
    <xf numFmtId="0" fontId="29" fillId="0" borderId="36" xfId="0" applyFont="1" applyBorder="1"/>
    <xf numFmtId="0" fontId="29" fillId="0" borderId="22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5" fillId="0" borderId="10" xfId="0" applyFont="1" applyBorder="1"/>
    <xf numFmtId="0" fontId="15" fillId="0" borderId="31" xfId="0" applyFont="1" applyBorder="1"/>
    <xf numFmtId="0" fontId="29" fillId="0" borderId="21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42" xfId="0" applyFont="1" applyBorder="1" applyAlignment="1">
      <alignment horizontal="left"/>
    </xf>
    <xf numFmtId="0" fontId="29" fillId="0" borderId="35" xfId="0" applyFont="1" applyBorder="1"/>
    <xf numFmtId="0" fontId="29" fillId="0" borderId="25" xfId="0" applyFont="1" applyBorder="1" applyAlignment="1">
      <alignment horizontal="center"/>
    </xf>
    <xf numFmtId="0" fontId="29" fillId="0" borderId="24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12" borderId="8" xfId="0" applyFont="1" applyFill="1" applyBorder="1" applyAlignment="1">
      <alignment horizontal="left"/>
    </xf>
    <xf numFmtId="0" fontId="12" fillId="12" borderId="2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15" fillId="0" borderId="22" xfId="0" applyFont="1" applyBorder="1" applyAlignment="1">
      <alignment vertical="center"/>
    </xf>
    <xf numFmtId="0" fontId="0" fillId="0" borderId="28" xfId="0" applyBorder="1" applyAlignment="1">
      <alignment vertical="center"/>
    </xf>
    <xf numFmtId="0" fontId="15" fillId="0" borderId="42" xfId="0" applyFont="1" applyBorder="1" applyAlignment="1">
      <alignment horizontal="center"/>
    </xf>
    <xf numFmtId="0" fontId="29" fillId="0" borderId="33" xfId="0" applyFont="1" applyFill="1" applyBorder="1"/>
    <xf numFmtId="0" fontId="29" fillId="0" borderId="0" xfId="0" applyFont="1" applyBorder="1" applyAlignment="1">
      <alignment horizontal="center"/>
    </xf>
    <xf numFmtId="0" fontId="15" fillId="0" borderId="22" xfId="0" applyFont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0" fontId="35" fillId="0" borderId="28" xfId="0" applyFont="1" applyBorder="1" applyAlignment="1">
      <alignment vertical="center"/>
    </xf>
    <xf numFmtId="0" fontId="15" fillId="0" borderId="29" xfId="0" applyFont="1" applyBorder="1" applyAlignment="1">
      <alignment horizontal="center" vertical="center"/>
    </xf>
    <xf numFmtId="0" fontId="29" fillId="0" borderId="42" xfId="0" applyFont="1" applyFill="1" applyBorder="1" applyAlignment="1">
      <alignment horizontal="left"/>
    </xf>
    <xf numFmtId="3" fontId="11" fillId="0" borderId="42" xfId="0" applyNumberFormat="1" applyFont="1" applyBorder="1" applyAlignment="1">
      <alignment horizontal="right" vertical="center"/>
    </xf>
    <xf numFmtId="0" fontId="14" fillId="0" borderId="2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64" fontId="17" fillId="0" borderId="32" xfId="0" applyNumberFormat="1" applyFont="1" applyBorder="1" applyAlignment="1">
      <alignment horizontal="right" vertical="center"/>
    </xf>
    <xf numFmtId="164" fontId="17" fillId="0" borderId="33" xfId="0" applyNumberFormat="1" applyFont="1" applyBorder="1" applyAlignment="1">
      <alignment horizontal="right" vertical="center"/>
    </xf>
    <xf numFmtId="164" fontId="17" fillId="0" borderId="34" xfId="0" applyNumberFormat="1" applyFont="1" applyBorder="1" applyAlignment="1">
      <alignment horizontal="right" vertical="center"/>
    </xf>
    <xf numFmtId="164" fontId="17" fillId="0" borderId="103" xfId="0" applyNumberFormat="1" applyFont="1" applyBorder="1" applyAlignment="1">
      <alignment horizontal="right" vertical="center"/>
    </xf>
    <xf numFmtId="164" fontId="17" fillId="0" borderId="21" xfId="0" applyNumberFormat="1" applyFont="1" applyBorder="1" applyAlignment="1">
      <alignment horizontal="right" vertical="center"/>
    </xf>
    <xf numFmtId="164" fontId="48" fillId="0" borderId="8" xfId="0" applyNumberFormat="1" applyFont="1" applyBorder="1" applyAlignment="1">
      <alignment horizontal="right" vertical="center"/>
    </xf>
    <xf numFmtId="164" fontId="48" fillId="0" borderId="20" xfId="0" applyNumberFormat="1" applyFont="1" applyBorder="1" applyAlignment="1">
      <alignment horizontal="right" vertical="center"/>
    </xf>
    <xf numFmtId="164" fontId="17" fillId="0" borderId="102" xfId="0" applyNumberFormat="1" applyFont="1" applyBorder="1" applyAlignment="1">
      <alignment horizontal="right" vertical="center"/>
    </xf>
    <xf numFmtId="164" fontId="17" fillId="0" borderId="104" xfId="0" applyNumberFormat="1" applyFont="1" applyBorder="1" applyAlignment="1">
      <alignment horizontal="right" vertical="center"/>
    </xf>
    <xf numFmtId="164" fontId="17" fillId="0" borderId="20" xfId="0" applyNumberFormat="1" applyFont="1" applyBorder="1" applyAlignment="1">
      <alignment horizontal="right" vertical="center"/>
    </xf>
    <xf numFmtId="164" fontId="17" fillId="0" borderId="35" xfId="0" applyNumberFormat="1" applyFont="1" applyBorder="1" applyAlignment="1">
      <alignment horizontal="right" vertical="center"/>
    </xf>
    <xf numFmtId="164" fontId="17" fillId="0" borderId="36" xfId="0" applyNumberFormat="1" applyFont="1" applyBorder="1" applyAlignment="1">
      <alignment horizontal="right" vertical="center"/>
    </xf>
    <xf numFmtId="164" fontId="17" fillId="0" borderId="42" xfId="0" applyNumberFormat="1" applyFont="1" applyBorder="1" applyAlignment="1">
      <alignment horizontal="center" vertical="center"/>
    </xf>
    <xf numFmtId="164" fontId="17" fillId="0" borderId="40" xfId="0" applyNumberFormat="1" applyFont="1" applyBorder="1" applyAlignment="1">
      <alignment horizontal="center" vertical="center"/>
    </xf>
    <xf numFmtId="164" fontId="17" fillId="0" borderId="32" xfId="0" applyNumberFormat="1" applyFont="1" applyBorder="1" applyAlignment="1">
      <alignment horizontal="center" vertical="center"/>
    </xf>
    <xf numFmtId="164" fontId="17" fillId="0" borderId="33" xfId="0" applyNumberFormat="1" applyFont="1" applyBorder="1" applyAlignment="1">
      <alignment horizontal="center" vertical="center"/>
    </xf>
    <xf numFmtId="164" fontId="17" fillId="0" borderId="34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21" xfId="0" applyNumberFormat="1" applyFont="1" applyBorder="1" applyAlignment="1">
      <alignment horizontal="center" vertical="center"/>
    </xf>
    <xf numFmtId="164" fontId="17" fillId="0" borderId="8" xfId="0" applyNumberFormat="1" applyFont="1" applyBorder="1" applyAlignment="1">
      <alignment horizontal="center" vertical="center"/>
    </xf>
    <xf numFmtId="164" fontId="17" fillId="0" borderId="20" xfId="0" applyNumberFormat="1" applyFont="1" applyBorder="1" applyAlignment="1">
      <alignment horizontal="center" vertical="center"/>
    </xf>
    <xf numFmtId="164" fontId="17" fillId="0" borderId="27" xfId="0" applyNumberFormat="1" applyFont="1" applyBorder="1" applyAlignment="1">
      <alignment horizontal="center" vertical="center"/>
    </xf>
    <xf numFmtId="164" fontId="17" fillId="0" borderId="29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164" fontId="33" fillId="0" borderId="21" xfId="0" applyNumberFormat="1" applyFont="1" applyBorder="1" applyAlignment="1">
      <alignment horizontal="center" vertical="center"/>
    </xf>
    <xf numFmtId="164" fontId="33" fillId="0" borderId="8" xfId="0" applyNumberFormat="1" applyFont="1" applyBorder="1" applyAlignment="1">
      <alignment horizontal="center" vertical="center"/>
    </xf>
    <xf numFmtId="164" fontId="33" fillId="0" borderId="20" xfId="0" applyNumberFormat="1" applyFont="1" applyBorder="1" applyAlignment="1">
      <alignment horizontal="center" vertical="center"/>
    </xf>
    <xf numFmtId="0" fontId="17" fillId="16" borderId="27" xfId="0" applyFont="1" applyFill="1" applyBorder="1" applyAlignment="1">
      <alignment horizontal="center" vertical="center"/>
    </xf>
    <xf numFmtId="0" fontId="17" fillId="16" borderId="29" xfId="0" applyFont="1" applyFill="1" applyBorder="1" applyAlignment="1">
      <alignment horizontal="center" vertical="center"/>
    </xf>
    <xf numFmtId="0" fontId="17" fillId="16" borderId="9" xfId="0" applyFont="1" applyFill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left" vertical="center"/>
    </xf>
    <xf numFmtId="0" fontId="29" fillId="0" borderId="24" xfId="0" applyFont="1" applyBorder="1" applyAlignment="1">
      <alignment horizontal="left" vertical="center"/>
    </xf>
    <xf numFmtId="164" fontId="33" fillId="6" borderId="21" xfId="0" applyNumberFormat="1" applyFont="1" applyFill="1" applyBorder="1" applyAlignment="1">
      <alignment horizontal="center" vertical="center"/>
    </xf>
    <xf numFmtId="164" fontId="33" fillId="6" borderId="20" xfId="0" applyNumberFormat="1" applyFont="1" applyFill="1" applyBorder="1" applyAlignment="1">
      <alignment horizontal="center" vertical="center"/>
    </xf>
    <xf numFmtId="164" fontId="17" fillId="5" borderId="41" xfId="0" applyNumberFormat="1" applyFont="1" applyFill="1" applyBorder="1" applyAlignment="1">
      <alignment horizontal="center" vertical="center"/>
    </xf>
    <xf numFmtId="164" fontId="17" fillId="5" borderId="42" xfId="0" applyNumberFormat="1" applyFont="1" applyFill="1" applyBorder="1" applyAlignment="1">
      <alignment horizontal="center" vertical="center"/>
    </xf>
    <xf numFmtId="164" fontId="17" fillId="0" borderId="25" xfId="0" applyNumberFormat="1" applyFont="1" applyBorder="1" applyAlignment="1">
      <alignment horizontal="center" vertical="center"/>
    </xf>
    <xf numFmtId="164" fontId="17" fillId="0" borderId="24" xfId="0" applyNumberFormat="1" applyFont="1" applyBorder="1" applyAlignment="1">
      <alignment horizontal="center" vertical="center"/>
    </xf>
    <xf numFmtId="164" fontId="17" fillId="0" borderId="41" xfId="0" applyNumberFormat="1" applyFont="1" applyBorder="1" applyAlignment="1">
      <alignment horizontal="right" vertical="center"/>
    </xf>
    <xf numFmtId="164" fontId="17" fillId="0" borderId="40" xfId="0" applyNumberFormat="1" applyFont="1" applyBorder="1" applyAlignment="1">
      <alignment horizontal="right" vertical="center"/>
    </xf>
    <xf numFmtId="164" fontId="33" fillId="6" borderId="3" xfId="0" applyNumberFormat="1" applyFont="1" applyFill="1" applyBorder="1" applyAlignment="1">
      <alignment horizontal="center" vertical="center"/>
    </xf>
    <xf numFmtId="164" fontId="33" fillId="6" borderId="12" xfId="0" applyNumberFormat="1" applyFont="1" applyFill="1" applyBorder="1" applyAlignment="1">
      <alignment horizontal="center" vertical="center"/>
    </xf>
    <xf numFmtId="164" fontId="17" fillId="5" borderId="40" xfId="0" applyNumberFormat="1" applyFont="1" applyFill="1" applyBorder="1" applyAlignment="1">
      <alignment horizontal="center" vertical="center"/>
    </xf>
    <xf numFmtId="164" fontId="17" fillId="0" borderId="37" xfId="0" applyNumberFormat="1" applyFont="1" applyBorder="1" applyAlignment="1">
      <alignment horizontal="center" vertical="center"/>
    </xf>
    <xf numFmtId="164" fontId="33" fillId="14" borderId="25" xfId="0" applyNumberFormat="1" applyFont="1" applyFill="1" applyBorder="1" applyAlignment="1">
      <alignment horizontal="center" vertical="center"/>
    </xf>
    <xf numFmtId="164" fontId="33" fillId="14" borderId="24" xfId="0" applyNumberFormat="1" applyFont="1" applyFill="1" applyBorder="1" applyAlignment="1">
      <alignment horizontal="center" vertical="center"/>
    </xf>
    <xf numFmtId="164" fontId="33" fillId="5" borderId="32" xfId="0" applyNumberFormat="1" applyFont="1" applyFill="1" applyBorder="1" applyAlignment="1">
      <alignment horizontal="right" vertical="center"/>
    </xf>
    <xf numFmtId="164" fontId="33" fillId="5" borderId="34" xfId="0" applyNumberFormat="1" applyFont="1" applyFill="1" applyBorder="1" applyAlignment="1">
      <alignment horizontal="right" vertical="center"/>
    </xf>
    <xf numFmtId="164" fontId="17" fillId="0" borderId="25" xfId="0" applyNumberFormat="1" applyFont="1" applyBorder="1" applyAlignment="1">
      <alignment horizontal="right" vertical="center"/>
    </xf>
    <xf numFmtId="164" fontId="17" fillId="0" borderId="24" xfId="0" applyNumberFormat="1" applyFont="1" applyBorder="1" applyAlignment="1">
      <alignment horizontal="right" vertical="center"/>
    </xf>
    <xf numFmtId="164" fontId="17" fillId="3" borderId="25" xfId="0" applyNumberFormat="1" applyFont="1" applyFill="1" applyBorder="1" applyAlignment="1">
      <alignment horizontal="center" vertical="center"/>
    </xf>
    <xf numFmtId="164" fontId="17" fillId="3" borderId="24" xfId="0" applyNumberFormat="1" applyFont="1" applyFill="1" applyBorder="1" applyAlignment="1">
      <alignment horizontal="center" vertical="center"/>
    </xf>
    <xf numFmtId="164" fontId="17" fillId="0" borderId="25" xfId="0" applyNumberFormat="1" applyFont="1" applyFill="1" applyBorder="1" applyAlignment="1">
      <alignment horizontal="center" vertical="center"/>
    </xf>
    <xf numFmtId="164" fontId="17" fillId="0" borderId="24" xfId="0" applyNumberFormat="1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27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59" fillId="6" borderId="21" xfId="0" applyFont="1" applyFill="1" applyBorder="1" applyAlignment="1">
      <alignment horizontal="center"/>
    </xf>
    <xf numFmtId="0" fontId="59" fillId="6" borderId="8" xfId="0" applyFont="1" applyFill="1" applyBorder="1" applyAlignment="1">
      <alignment horizontal="center"/>
    </xf>
    <xf numFmtId="0" fontId="59" fillId="6" borderId="20" xfId="0" applyFont="1" applyFill="1" applyBorder="1" applyAlignment="1">
      <alignment horizontal="center"/>
    </xf>
    <xf numFmtId="0" fontId="15" fillId="0" borderId="27" xfId="0" applyFont="1" applyBorder="1"/>
    <xf numFmtId="0" fontId="15" fillId="0" borderId="29" xfId="0" applyFont="1" applyBorder="1"/>
    <xf numFmtId="0" fontId="15" fillId="0" borderId="9" xfId="0" applyFont="1" applyBorder="1"/>
    <xf numFmtId="0" fontId="15" fillId="0" borderId="25" xfId="0" applyFont="1" applyBorder="1"/>
    <xf numFmtId="0" fontId="15" fillId="0" borderId="0" xfId="0" applyFont="1" applyBorder="1"/>
    <xf numFmtId="0" fontId="15" fillId="0" borderId="24" xfId="0" applyFont="1" applyBorder="1"/>
    <xf numFmtId="0" fontId="17" fillId="0" borderId="27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2" fillId="0" borderId="27" xfId="0" applyFont="1" applyBorder="1" applyAlignment="1">
      <alignment vertical="top"/>
    </xf>
    <xf numFmtId="0" fontId="12" fillId="0" borderId="29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12" fillId="0" borderId="25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12" fillId="0" borderId="24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12" fillId="0" borderId="2" xfId="0" applyFont="1" applyBorder="1" applyAlignment="1">
      <alignment vertical="top"/>
    </xf>
    <xf numFmtId="0" fontId="12" fillId="0" borderId="12" xfId="0" applyFont="1" applyBorder="1" applyAlignment="1">
      <alignment vertical="top"/>
    </xf>
    <xf numFmtId="0" fontId="15" fillId="0" borderId="35" xfId="0" applyFont="1" applyBorder="1"/>
    <xf numFmtId="0" fontId="15" fillId="0" borderId="102" xfId="0" applyFont="1" applyBorder="1"/>
    <xf numFmtId="0" fontId="15" fillId="0" borderId="36" xfId="0" applyFont="1" applyBorder="1"/>
    <xf numFmtId="0" fontId="15" fillId="0" borderId="32" xfId="0" applyFont="1" applyBorder="1"/>
    <xf numFmtId="0" fontId="15" fillId="0" borderId="33" xfId="0" applyFont="1" applyBorder="1"/>
    <xf numFmtId="0" fontId="15" fillId="0" borderId="34" xfId="0" applyFont="1" applyBorder="1"/>
    <xf numFmtId="0" fontId="15" fillId="0" borderId="11" xfId="0" applyFont="1" applyBorder="1"/>
    <xf numFmtId="0" fontId="17" fillId="0" borderId="33" xfId="0" applyFont="1" applyFill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17" fillId="0" borderId="32" xfId="0" applyFont="1" applyBorder="1"/>
    <xf numFmtId="0" fontId="17" fillId="0" borderId="33" xfId="0" applyFont="1" applyBorder="1"/>
    <xf numFmtId="0" fontId="17" fillId="0" borderId="34" xfId="0" applyFont="1" applyBorder="1"/>
    <xf numFmtId="0" fontId="17" fillId="0" borderId="10" xfId="0" applyFont="1" applyBorder="1"/>
    <xf numFmtId="0" fontId="17" fillId="0" borderId="11" xfId="0" applyFont="1" applyBorder="1"/>
    <xf numFmtId="0" fontId="17" fillId="0" borderId="31" xfId="0" applyFont="1" applyBorder="1"/>
    <xf numFmtId="0" fontId="17" fillId="0" borderId="35" xfId="0" applyFont="1" applyBorder="1"/>
    <xf numFmtId="0" fontId="17" fillId="0" borderId="102" xfId="0" applyFont="1" applyBorder="1"/>
    <xf numFmtId="0" fontId="17" fillId="0" borderId="36" xfId="0" applyFont="1" applyBorder="1"/>
    <xf numFmtId="0" fontId="12" fillId="0" borderId="2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58" fillId="0" borderId="25" xfId="0" applyFont="1" applyBorder="1" applyAlignment="1">
      <alignment horizontal="center"/>
    </xf>
    <xf numFmtId="0" fontId="58" fillId="0" borderId="0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25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15" fillId="0" borderId="22" xfId="0" applyFont="1" applyFill="1" applyBorder="1"/>
    <xf numFmtId="0" fontId="15" fillId="0" borderId="37" xfId="0" applyFont="1" applyFill="1" applyBorder="1"/>
    <xf numFmtId="0" fontId="15" fillId="0" borderId="27" xfId="0" applyFont="1" applyFill="1" applyBorder="1"/>
    <xf numFmtId="0" fontId="15" fillId="0" borderId="9" xfId="0" applyFont="1" applyFill="1" applyBorder="1"/>
    <xf numFmtId="0" fontId="15" fillId="0" borderId="41" xfId="0" applyFont="1" applyFill="1" applyBorder="1"/>
    <xf numFmtId="0" fontId="15" fillId="0" borderId="40" xfId="0" applyFont="1" applyFill="1" applyBorder="1"/>
    <xf numFmtId="0" fontId="25" fillId="0" borderId="27" xfId="0" applyFont="1" applyBorder="1" applyAlignment="1">
      <alignment horizontal="center"/>
    </xf>
    <xf numFmtId="0" fontId="25" fillId="0" borderId="29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32" fillId="0" borderId="10" xfId="0" applyFont="1" applyBorder="1" applyAlignment="1">
      <alignment vertical="center"/>
    </xf>
    <xf numFmtId="0" fontId="32" fillId="0" borderId="11" xfId="0" applyFont="1" applyBorder="1" applyAlignment="1">
      <alignment vertical="center"/>
    </xf>
    <xf numFmtId="0" fontId="32" fillId="0" borderId="31" xfId="0" applyFont="1" applyBorder="1" applyAlignment="1">
      <alignment vertical="center"/>
    </xf>
    <xf numFmtId="0" fontId="29" fillId="0" borderId="33" xfId="0" applyFont="1" applyBorder="1"/>
    <xf numFmtId="0" fontId="16" fillId="0" borderId="35" xfId="0" applyFont="1" applyBorder="1"/>
    <xf numFmtId="0" fontId="16" fillId="0" borderId="102" xfId="0" applyFont="1" applyBorder="1"/>
    <xf numFmtId="0" fontId="16" fillId="0" borderId="36" xfId="0" applyFont="1" applyBorder="1"/>
    <xf numFmtId="0" fontId="17" fillId="0" borderId="21" xfId="0" applyFont="1" applyBorder="1"/>
    <xf numFmtId="0" fontId="17" fillId="0" borderId="8" xfId="0" applyFont="1" applyBorder="1"/>
    <xf numFmtId="0" fontId="17" fillId="0" borderId="20" xfId="0" applyFont="1" applyBorder="1"/>
    <xf numFmtId="0" fontId="16" fillId="0" borderId="70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25" fillId="0" borderId="21" xfId="0" applyFont="1" applyBorder="1" applyAlignment="1">
      <alignment horizontal="right"/>
    </xf>
    <xf numFmtId="0" fontId="25" fillId="0" borderId="8" xfId="0" applyFont="1" applyBorder="1" applyAlignment="1">
      <alignment horizontal="right"/>
    </xf>
    <xf numFmtId="0" fontId="25" fillId="0" borderId="20" xfId="0" applyFont="1" applyBorder="1" applyAlignment="1">
      <alignment horizontal="right"/>
    </xf>
    <xf numFmtId="0" fontId="16" fillId="0" borderId="32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164" fontId="17" fillId="0" borderId="21" xfId="0" applyNumberFormat="1" applyFont="1" applyBorder="1"/>
    <xf numFmtId="164" fontId="17" fillId="0" borderId="8" xfId="0" applyNumberFormat="1" applyFont="1" applyBorder="1"/>
    <xf numFmtId="164" fontId="17" fillId="0" borderId="20" xfId="0" applyNumberFormat="1" applyFont="1" applyBorder="1"/>
    <xf numFmtId="0" fontId="16" fillId="0" borderId="2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33" fillId="0" borderId="45" xfId="0" applyFont="1" applyBorder="1" applyAlignment="1">
      <alignment horizontal="center"/>
    </xf>
    <xf numFmtId="0" fontId="17" fillId="0" borderId="32" xfId="0" applyFont="1" applyBorder="1" applyAlignment="1">
      <alignment horizontal="left"/>
    </xf>
    <xf numFmtId="0" fontId="17" fillId="0" borderId="34" xfId="0" applyFont="1" applyBorder="1" applyAlignment="1">
      <alignment horizontal="left"/>
    </xf>
    <xf numFmtId="49" fontId="17" fillId="0" borderId="32" xfId="0" applyNumberFormat="1" applyFont="1" applyBorder="1" applyAlignment="1">
      <alignment horizontal="center"/>
    </xf>
    <xf numFmtId="49" fontId="17" fillId="0" borderId="34" xfId="0" applyNumberFormat="1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33" fillId="0" borderId="30" xfId="0" applyFont="1" applyBorder="1" applyAlignment="1">
      <alignment horizontal="center"/>
    </xf>
    <xf numFmtId="0" fontId="17" fillId="0" borderId="70" xfId="0" applyFont="1" applyBorder="1" applyAlignment="1">
      <alignment horizontal="left"/>
    </xf>
    <xf numFmtId="0" fontId="17" fillId="0" borderId="44" xfId="0" applyFont="1" applyBorder="1" applyAlignment="1">
      <alignment horizontal="left"/>
    </xf>
    <xf numFmtId="49" fontId="17" fillId="0" borderId="70" xfId="0" applyNumberFormat="1" applyFont="1" applyBorder="1" applyAlignment="1">
      <alignment horizontal="center"/>
    </xf>
    <xf numFmtId="49" fontId="17" fillId="0" borderId="44" xfId="0" applyNumberFormat="1" applyFont="1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164" fontId="17" fillId="0" borderId="41" xfId="0" applyNumberFormat="1" applyFont="1" applyBorder="1" applyAlignment="1">
      <alignment horizontal="center"/>
    </xf>
    <xf numFmtId="164" fontId="17" fillId="0" borderId="40" xfId="0" applyNumberFormat="1" applyFont="1" applyBorder="1" applyAlignment="1">
      <alignment horizontal="center"/>
    </xf>
    <xf numFmtId="164" fontId="17" fillId="0" borderId="32" xfId="0" applyNumberFormat="1" applyFont="1" applyBorder="1" applyAlignment="1">
      <alignment horizontal="center"/>
    </xf>
    <xf numFmtId="164" fontId="17" fillId="0" borderId="34" xfId="0" applyNumberFormat="1" applyFont="1" applyBorder="1" applyAlignment="1">
      <alignment horizontal="center"/>
    </xf>
    <xf numFmtId="0" fontId="17" fillId="0" borderId="35" xfId="0" applyFont="1" applyBorder="1" applyAlignment="1">
      <alignment horizontal="left"/>
    </xf>
    <xf numFmtId="0" fontId="17" fillId="0" borderId="36" xfId="0" applyFont="1" applyBorder="1" applyAlignment="1">
      <alignment horizontal="left"/>
    </xf>
    <xf numFmtId="49" fontId="17" fillId="0" borderId="35" xfId="0" applyNumberFormat="1" applyFont="1" applyBorder="1" applyAlignment="1">
      <alignment horizontal="center"/>
    </xf>
    <xf numFmtId="49" fontId="17" fillId="0" borderId="36" xfId="0" applyNumberFormat="1" applyFont="1" applyBorder="1" applyAlignment="1">
      <alignment horizontal="center"/>
    </xf>
    <xf numFmtId="164" fontId="17" fillId="0" borderId="30" xfId="0" applyNumberFormat="1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164" fontId="17" fillId="0" borderId="35" xfId="0" applyNumberFormat="1" applyFont="1" applyBorder="1" applyAlignment="1">
      <alignment horizontal="center"/>
    </xf>
    <xf numFmtId="164" fontId="17" fillId="0" borderId="36" xfId="0" applyNumberFormat="1" applyFont="1" applyBorder="1" applyAlignment="1">
      <alignment horizontal="center"/>
    </xf>
    <xf numFmtId="164" fontId="17" fillId="0" borderId="10" xfId="0" applyNumberFormat="1" applyFont="1" applyBorder="1" applyAlignment="1">
      <alignment horizontal="center"/>
    </xf>
    <xf numFmtId="164" fontId="17" fillId="0" borderId="31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102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102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164" fontId="17" fillId="0" borderId="32" xfId="0" applyNumberFormat="1" applyFont="1" applyBorder="1"/>
    <xf numFmtId="164" fontId="17" fillId="0" borderId="33" xfId="0" applyNumberFormat="1" applyFont="1" applyBorder="1"/>
    <xf numFmtId="164" fontId="17" fillId="0" borderId="34" xfId="0" applyNumberFormat="1" applyFont="1" applyBorder="1"/>
    <xf numFmtId="0" fontId="25" fillId="0" borderId="3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164" fontId="17" fillId="0" borderId="35" xfId="0" applyNumberFormat="1" applyFont="1" applyBorder="1"/>
    <xf numFmtId="164" fontId="17" fillId="0" borderId="102" xfId="0" applyNumberFormat="1" applyFont="1" applyBorder="1"/>
    <xf numFmtId="164" fontId="17" fillId="0" borderId="36" xfId="0" applyNumberFormat="1" applyFont="1" applyBorder="1"/>
    <xf numFmtId="0" fontId="15" fillId="0" borderId="8" xfId="0" applyFont="1" applyBorder="1" applyAlignment="1">
      <alignment horizontal="center"/>
    </xf>
    <xf numFmtId="0" fontId="29" fillId="0" borderId="32" xfId="0" applyFont="1" applyBorder="1" applyAlignment="1">
      <alignment horizontal="left"/>
    </xf>
    <xf numFmtId="0" fontId="29" fillId="0" borderId="33" xfId="0" applyFont="1" applyBorder="1" applyAlignment="1">
      <alignment horizontal="left"/>
    </xf>
    <xf numFmtId="0" fontId="29" fillId="0" borderId="34" xfId="0" applyFont="1" applyBorder="1" applyAlignment="1">
      <alignment horizontal="left"/>
    </xf>
    <xf numFmtId="0" fontId="12" fillId="0" borderId="22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164" fontId="17" fillId="0" borderId="32" xfId="0" applyNumberFormat="1" applyFont="1" applyBorder="1" applyAlignment="1">
      <alignment horizontal="right"/>
    </xf>
    <xf numFmtId="164" fontId="48" fillId="0" borderId="34" xfId="0" applyNumberFormat="1" applyFont="1" applyBorder="1" applyAlignment="1">
      <alignment horizontal="right"/>
    </xf>
    <xf numFmtId="164" fontId="33" fillId="0" borderId="21" xfId="0" applyNumberFormat="1" applyFont="1" applyBorder="1" applyAlignment="1">
      <alignment horizontal="center"/>
    </xf>
    <xf numFmtId="164" fontId="33" fillId="0" borderId="20" xfId="0" applyNumberFormat="1" applyFont="1" applyBorder="1" applyAlignment="1">
      <alignment horizontal="center"/>
    </xf>
    <xf numFmtId="164" fontId="17" fillId="0" borderId="41" xfId="0" applyNumberFormat="1" applyFont="1" applyBorder="1" applyAlignment="1">
      <alignment horizontal="right"/>
    </xf>
    <xf numFmtId="164" fontId="48" fillId="0" borderId="40" xfId="0" applyNumberFormat="1" applyFont="1" applyBorder="1" applyAlignment="1">
      <alignment horizontal="right"/>
    </xf>
    <xf numFmtId="164" fontId="33" fillId="0" borderId="27" xfId="0" applyNumberFormat="1" applyFont="1" applyBorder="1" applyAlignment="1">
      <alignment horizontal="center"/>
    </xf>
    <xf numFmtId="164" fontId="33" fillId="0" borderId="9" xfId="0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9" fillId="0" borderId="24" xfId="0" applyFont="1" applyFill="1" applyBorder="1" applyAlignment="1">
      <alignment horizontal="center"/>
    </xf>
    <xf numFmtId="164" fontId="25" fillId="0" borderId="27" xfId="0" applyNumberFormat="1" applyFont="1" applyBorder="1" applyAlignment="1">
      <alignment horizontal="center"/>
    </xf>
    <xf numFmtId="164" fontId="25" fillId="0" borderId="9" xfId="0" applyNumberFormat="1" applyFont="1" applyBorder="1" applyAlignment="1">
      <alignment horizontal="center"/>
    </xf>
    <xf numFmtId="49" fontId="29" fillId="0" borderId="42" xfId="0" applyNumberFormat="1" applyFont="1" applyBorder="1" applyAlignment="1">
      <alignment horizontal="center"/>
    </xf>
    <xf numFmtId="0" fontId="29" fillId="0" borderId="40" xfId="0" applyFont="1" applyBorder="1" applyAlignment="1">
      <alignment horizontal="center"/>
    </xf>
    <xf numFmtId="0" fontId="16" fillId="0" borderId="3" xfId="0" applyFont="1" applyBorder="1"/>
    <xf numFmtId="0" fontId="16" fillId="0" borderId="12" xfId="0" applyFont="1" applyBorder="1"/>
    <xf numFmtId="0" fontId="16" fillId="0" borderId="25" xfId="0" applyFont="1" applyBorder="1"/>
    <xf numFmtId="0" fontId="16" fillId="0" borderId="24" xfId="0" applyFont="1" applyBorder="1"/>
    <xf numFmtId="164" fontId="29" fillId="0" borderId="32" xfId="0" applyNumberFormat="1" applyFont="1" applyBorder="1" applyAlignment="1">
      <alignment horizontal="center"/>
    </xf>
    <xf numFmtId="164" fontId="29" fillId="0" borderId="34" xfId="0" applyNumberFormat="1" applyFont="1" applyBorder="1" applyAlignment="1">
      <alignment horizontal="center"/>
    </xf>
    <xf numFmtId="164" fontId="29" fillId="0" borderId="35" xfId="0" applyNumberFormat="1" applyFont="1" applyBorder="1" applyAlignment="1">
      <alignment horizontal="right"/>
    </xf>
    <xf numFmtId="164" fontId="29" fillId="0" borderId="36" xfId="0" applyNumberFormat="1" applyFont="1" applyBorder="1" applyAlignment="1">
      <alignment horizontal="right"/>
    </xf>
    <xf numFmtId="164" fontId="29" fillId="0" borderId="41" xfId="0" applyNumberFormat="1" applyFont="1" applyBorder="1" applyAlignment="1">
      <alignment horizontal="center"/>
    </xf>
    <xf numFmtId="164" fontId="29" fillId="0" borderId="40" xfId="0" applyNumberFormat="1" applyFont="1" applyBorder="1" applyAlignment="1">
      <alignment horizontal="center"/>
    </xf>
    <xf numFmtId="164" fontId="29" fillId="0" borderId="21" xfId="0" applyNumberFormat="1" applyFont="1" applyBorder="1" applyAlignment="1">
      <alignment horizontal="center"/>
    </xf>
    <xf numFmtId="164" fontId="29" fillId="0" borderId="20" xfId="0" applyNumberFormat="1" applyFont="1" applyBorder="1" applyAlignment="1">
      <alignment horizontal="center"/>
    </xf>
    <xf numFmtId="0" fontId="12" fillId="0" borderId="21" xfId="0" applyFont="1" applyBorder="1"/>
    <xf numFmtId="0" fontId="12" fillId="0" borderId="20" xfId="0" applyFont="1" applyBorder="1"/>
    <xf numFmtId="0" fontId="25" fillId="0" borderId="27" xfId="0" applyFont="1" applyBorder="1"/>
    <xf numFmtId="0" fontId="25" fillId="0" borderId="9" xfId="0" applyFont="1" applyBorder="1"/>
    <xf numFmtId="16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4" fontId="29" fillId="0" borderId="33" xfId="0" applyNumberFormat="1" applyFont="1" applyBorder="1" applyAlignment="1">
      <alignment horizontal="center"/>
    </xf>
    <xf numFmtId="164" fontId="29" fillId="16" borderId="35" xfId="0" applyNumberFormat="1" applyFont="1" applyFill="1" applyBorder="1"/>
    <xf numFmtId="164" fontId="29" fillId="16" borderId="36" xfId="0" applyNumberFormat="1" applyFont="1" applyFill="1" applyBorder="1"/>
    <xf numFmtId="0" fontId="29" fillId="0" borderId="40" xfId="0" applyFont="1" applyFill="1" applyBorder="1" applyAlignment="1">
      <alignment horizontal="center"/>
    </xf>
    <xf numFmtId="0" fontId="12" fillId="0" borderId="27" xfId="0" applyFont="1" applyBorder="1"/>
    <xf numFmtId="0" fontId="12" fillId="0" borderId="9" xfId="0" applyFont="1" applyBorder="1"/>
    <xf numFmtId="0" fontId="12" fillId="0" borderId="3" xfId="0" applyFont="1" applyBorder="1"/>
    <xf numFmtId="0" fontId="12" fillId="0" borderId="12" xfId="0" applyFont="1" applyBorder="1"/>
    <xf numFmtId="164" fontId="29" fillId="0" borderId="32" xfId="0" applyNumberFormat="1" applyFont="1" applyBorder="1"/>
    <xf numFmtId="164" fontId="29" fillId="0" borderId="34" xfId="0" applyNumberFormat="1" applyFont="1" applyBorder="1"/>
    <xf numFmtId="164" fontId="29" fillId="0" borderId="102" xfId="0" applyNumberFormat="1" applyFont="1" applyBorder="1" applyAlignment="1">
      <alignment horizontal="right"/>
    </xf>
    <xf numFmtId="164" fontId="29" fillId="16" borderId="102" xfId="0" applyNumberFormat="1" applyFont="1" applyFill="1" applyBorder="1"/>
    <xf numFmtId="164" fontId="29" fillId="0" borderId="35" xfId="0" applyNumberFormat="1" applyFont="1" applyBorder="1"/>
    <xf numFmtId="164" fontId="29" fillId="0" borderId="36" xfId="0" applyNumberFormat="1" applyFont="1" applyBorder="1"/>
    <xf numFmtId="164" fontId="29" fillId="0" borderId="2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/>
    </xf>
    <xf numFmtId="164" fontId="29" fillId="0" borderId="3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/>
    </xf>
    <xf numFmtId="164" fontId="29" fillId="0" borderId="36" xfId="0" applyNumberFormat="1" applyFont="1" applyBorder="1" applyAlignment="1">
      <alignment horizontal="center"/>
    </xf>
    <xf numFmtId="164" fontId="17" fillId="0" borderId="35" xfId="0" applyNumberFormat="1" applyFont="1" applyFill="1" applyBorder="1" applyAlignment="1">
      <alignment horizontal="right"/>
    </xf>
    <xf numFmtId="164" fontId="17" fillId="0" borderId="36" xfId="0" applyNumberFormat="1" applyFont="1" applyFill="1" applyBorder="1" applyAlignment="1">
      <alignment horizontal="right"/>
    </xf>
    <xf numFmtId="0" fontId="16" fillId="0" borderId="27" xfId="0" applyFont="1" applyBorder="1"/>
    <xf numFmtId="0" fontId="16" fillId="0" borderId="9" xfId="0" applyFont="1" applyBorder="1"/>
    <xf numFmtId="164" fontId="17" fillId="0" borderId="25" xfId="0" applyNumberFormat="1" applyFont="1" applyBorder="1" applyAlignment="1">
      <alignment horizontal="center"/>
    </xf>
    <xf numFmtId="164" fontId="17" fillId="0" borderId="24" xfId="0" applyNumberFormat="1" applyFont="1" applyBorder="1" applyAlignment="1">
      <alignment horizontal="center"/>
    </xf>
    <xf numFmtId="164" fontId="17" fillId="0" borderId="21" xfId="0" applyNumberFormat="1" applyFont="1" applyBorder="1" applyAlignment="1">
      <alignment horizontal="center"/>
    </xf>
    <xf numFmtId="164" fontId="17" fillId="0" borderId="20" xfId="0" applyNumberFormat="1" applyFont="1" applyBorder="1" applyAlignment="1">
      <alignment horizontal="center"/>
    </xf>
    <xf numFmtId="164" fontId="17" fillId="0" borderId="70" xfId="0" applyNumberFormat="1" applyFont="1" applyBorder="1" applyAlignment="1">
      <alignment horizontal="center"/>
    </xf>
    <xf numFmtId="164" fontId="17" fillId="0" borderId="44" xfId="0" applyNumberFormat="1" applyFont="1" applyBorder="1" applyAlignment="1">
      <alignment horizontal="center"/>
    </xf>
    <xf numFmtId="0" fontId="29" fillId="0" borderId="34" xfId="0" applyFont="1" applyFill="1" applyBorder="1" applyAlignment="1">
      <alignment horizontal="center"/>
    </xf>
    <xf numFmtId="0" fontId="16" fillId="0" borderId="27" xfId="0" applyFont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64" fontId="29" fillId="0" borderId="29" xfId="0" applyNumberFormat="1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164" fontId="29" fillId="0" borderId="22" xfId="0" applyNumberFormat="1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6" fillId="0" borderId="29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164" fontId="29" fillId="0" borderId="6" xfId="0" applyNumberFormat="1" applyFont="1" applyBorder="1" applyAlignment="1">
      <alignment horizontal="center" vertical="center"/>
    </xf>
    <xf numFmtId="0" fontId="16" fillId="0" borderId="27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25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7" fillId="0" borderId="42" xfId="0" applyFont="1" applyFill="1" applyBorder="1" applyAlignment="1">
      <alignment horizontal="center"/>
    </xf>
    <xf numFmtId="0" fontId="17" fillId="0" borderId="40" xfId="0" applyFont="1" applyFill="1" applyBorder="1" applyAlignment="1">
      <alignment horizontal="center"/>
    </xf>
    <xf numFmtId="164" fontId="17" fillId="0" borderId="8" xfId="0" applyNumberFormat="1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0" fontId="32" fillId="0" borderId="6" xfId="0" applyFont="1" applyBorder="1" applyAlignment="1">
      <alignment horizontal="center"/>
    </xf>
    <xf numFmtId="0" fontId="32" fillId="0" borderId="28" xfId="0" applyFont="1" applyBorder="1" applyAlignment="1">
      <alignment horizontal="center"/>
    </xf>
    <xf numFmtId="0" fontId="16" fillId="0" borderId="21" xfId="0" applyFont="1" applyBorder="1"/>
    <xf numFmtId="0" fontId="16" fillId="0" borderId="20" xfId="0" applyFont="1" applyBorder="1"/>
    <xf numFmtId="0" fontId="29" fillId="0" borderId="22" xfId="0" applyFont="1" applyBorder="1"/>
    <xf numFmtId="0" fontId="29" fillId="0" borderId="6" xfId="0" applyFont="1" applyBorder="1"/>
    <xf numFmtId="0" fontId="29" fillId="0" borderId="28" xfId="0" applyFont="1" applyBorder="1"/>
    <xf numFmtId="164" fontId="17" fillId="0" borderId="27" xfId="0" applyNumberFormat="1" applyFont="1" applyBorder="1" applyAlignment="1">
      <alignment horizontal="center"/>
    </xf>
    <xf numFmtId="164" fontId="17" fillId="0" borderId="29" xfId="0" applyNumberFormat="1" applyFont="1" applyBorder="1" applyAlignment="1">
      <alignment horizontal="center"/>
    </xf>
    <xf numFmtId="164" fontId="17" fillId="0" borderId="9" xfId="0" applyNumberFormat="1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164" fontId="17" fillId="0" borderId="3" xfId="0" applyNumberFormat="1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4" fontId="17" fillId="0" borderId="12" xfId="0" applyNumberFormat="1" applyFont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164" fontId="17" fillId="0" borderId="22" xfId="0" applyNumberFormat="1" applyFont="1" applyBorder="1"/>
    <xf numFmtId="164" fontId="17" fillId="0" borderId="6" xfId="0" applyNumberFormat="1" applyFont="1" applyBorder="1"/>
    <xf numFmtId="164" fontId="17" fillId="0" borderId="28" xfId="0" applyNumberFormat="1" applyFont="1" applyBorder="1"/>
    <xf numFmtId="0" fontId="16" fillId="0" borderId="8" xfId="0" applyFont="1" applyBorder="1"/>
    <xf numFmtId="0" fontId="32" fillId="0" borderId="22" xfId="0" applyFont="1" applyBorder="1"/>
    <xf numFmtId="0" fontId="32" fillId="0" borderId="6" xfId="0" applyFont="1" applyBorder="1"/>
    <xf numFmtId="0" fontId="32" fillId="0" borderId="28" xfId="0" applyFont="1" applyBorder="1"/>
    <xf numFmtId="0" fontId="1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4" fontId="11" fillId="0" borderId="39" xfId="5" applyNumberFormat="1" applyFont="1" applyBorder="1"/>
    <xf numFmtId="164" fontId="11" fillId="0" borderId="6" xfId="5" applyNumberFormat="1" applyFont="1" applyBorder="1"/>
    <xf numFmtId="164" fontId="11" fillId="0" borderId="37" xfId="5" applyNumberFormat="1" applyFont="1" applyBorder="1"/>
    <xf numFmtId="0" fontId="29" fillId="0" borderId="27" xfId="5" applyFont="1" applyBorder="1" applyAlignment="1">
      <alignment horizontal="center"/>
    </xf>
    <xf numFmtId="0" fontId="29" fillId="0" borderId="9" xfId="5" applyFont="1" applyBorder="1" applyAlignment="1">
      <alignment horizontal="center"/>
    </xf>
    <xf numFmtId="0" fontId="29" fillId="0" borderId="3" xfId="5" applyFont="1" applyBorder="1" applyAlignment="1">
      <alignment horizontal="center"/>
    </xf>
    <xf numFmtId="0" fontId="29" fillId="0" borderId="12" xfId="5" applyFont="1" applyBorder="1" applyAlignment="1">
      <alignment horizontal="center"/>
    </xf>
    <xf numFmtId="164" fontId="11" fillId="0" borderId="44" xfId="5" applyNumberFormat="1" applyFont="1" applyBorder="1"/>
    <xf numFmtId="164" fontId="11" fillId="0" borderId="40" xfId="5" applyNumberFormat="1" applyFont="1" applyBorder="1"/>
    <xf numFmtId="164" fontId="11" fillId="0" borderId="24" xfId="5" applyNumberFormat="1" applyFont="1" applyBorder="1"/>
    <xf numFmtId="0" fontId="17" fillId="0" borderId="3" xfId="5" applyFont="1" applyBorder="1" applyAlignment="1">
      <alignment horizontal="center"/>
    </xf>
    <xf numFmtId="0" fontId="17" fillId="0" borderId="12" xfId="5" applyFont="1" applyBorder="1" applyAlignment="1">
      <alignment horizontal="center"/>
    </xf>
    <xf numFmtId="0" fontId="16" fillId="0" borderId="3" xfId="5" applyFont="1" applyBorder="1" applyAlignment="1">
      <alignment horizontal="center"/>
    </xf>
    <xf numFmtId="0" fontId="16" fillId="0" borderId="12" xfId="5" applyFont="1" applyBorder="1" applyAlignment="1">
      <alignment horizontal="center"/>
    </xf>
    <xf numFmtId="0" fontId="29" fillId="0" borderId="27" xfId="5" applyFont="1" applyBorder="1" applyAlignment="1">
      <alignment horizontal="center" vertical="center"/>
    </xf>
    <xf numFmtId="0" fontId="3" fillId="0" borderId="9" xfId="5" applyBorder="1" applyAlignment="1">
      <alignment horizontal="center" vertical="center"/>
    </xf>
    <xf numFmtId="0" fontId="3" fillId="0" borderId="3" xfId="5" applyBorder="1" applyAlignment="1">
      <alignment horizontal="center" vertical="center"/>
    </xf>
    <xf numFmtId="0" fontId="3" fillId="0" borderId="12" xfId="5" applyBorder="1" applyAlignment="1">
      <alignment horizontal="center" vertical="center"/>
    </xf>
    <xf numFmtId="0" fontId="17" fillId="0" borderId="22" xfId="5" applyFont="1" applyBorder="1" applyAlignment="1">
      <alignment horizontal="center" vertical="center"/>
    </xf>
    <xf numFmtId="0" fontId="3" fillId="0" borderId="28" xfId="5" applyBorder="1" applyAlignment="1">
      <alignment horizontal="center" vertical="center"/>
    </xf>
    <xf numFmtId="0" fontId="16" fillId="0" borderId="27" xfId="5" applyFont="1" applyBorder="1" applyAlignment="1">
      <alignment horizontal="center"/>
    </xf>
    <xf numFmtId="0" fontId="16" fillId="0" borderId="9" xfId="5" applyFont="1" applyBorder="1" applyAlignment="1">
      <alignment horizontal="center"/>
    </xf>
    <xf numFmtId="0" fontId="29" fillId="0" borderId="29" xfId="5" applyFont="1" applyBorder="1" applyAlignment="1">
      <alignment horizontal="center" vertical="center"/>
    </xf>
    <xf numFmtId="0" fontId="29" fillId="0" borderId="9" xfId="5" applyFont="1" applyBorder="1" applyAlignment="1">
      <alignment horizontal="center" vertical="center"/>
    </xf>
    <xf numFmtId="0" fontId="29" fillId="0" borderId="3" xfId="5" applyFont="1" applyBorder="1" applyAlignment="1">
      <alignment horizontal="center" vertical="center"/>
    </xf>
    <xf numFmtId="0" fontId="29" fillId="0" borderId="2" xfId="5" applyFont="1" applyBorder="1" applyAlignment="1">
      <alignment horizontal="center" vertical="center"/>
    </xf>
    <xf numFmtId="0" fontId="29" fillId="0" borderId="12" xfId="5" applyFont="1" applyBorder="1" applyAlignment="1">
      <alignment horizontal="center" vertical="center"/>
    </xf>
    <xf numFmtId="0" fontId="16" fillId="0" borderId="22" xfId="5" applyFont="1" applyBorder="1" applyAlignment="1">
      <alignment horizontal="center" vertical="center"/>
    </xf>
    <xf numFmtId="0" fontId="29" fillId="0" borderId="42" xfId="5" applyFont="1" applyBorder="1" applyAlignment="1">
      <alignment horizontal="center"/>
    </xf>
    <xf numFmtId="0" fontId="29" fillId="0" borderId="33" xfId="5" applyFont="1" applyBorder="1" applyAlignment="1">
      <alignment horizontal="center"/>
    </xf>
    <xf numFmtId="49" fontId="29" fillId="0" borderId="33" xfId="5" applyNumberFormat="1" applyFont="1" applyBorder="1" applyAlignment="1">
      <alignment horizontal="center"/>
    </xf>
    <xf numFmtId="0" fontId="33" fillId="0" borderId="45" xfId="5" applyFont="1" applyBorder="1" applyAlignment="1">
      <alignment horizontal="right"/>
    </xf>
    <xf numFmtId="0" fontId="17" fillId="0" borderId="33" xfId="5" applyFont="1" applyBorder="1" applyAlignment="1">
      <alignment horizontal="center"/>
    </xf>
    <xf numFmtId="0" fontId="12" fillId="0" borderId="0" xfId="5" applyFont="1" applyAlignment="1">
      <alignment horizontal="center"/>
    </xf>
    <xf numFmtId="0" fontId="32" fillId="0" borderId="0" xfId="5" applyFont="1" applyBorder="1" applyAlignment="1">
      <alignment horizontal="center"/>
    </xf>
    <xf numFmtId="0" fontId="29" fillId="0" borderId="42" xfId="5" applyFont="1" applyFill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25" fillId="6" borderId="21" xfId="0" applyFont="1" applyFill="1" applyBorder="1" applyAlignment="1">
      <alignment horizontal="center"/>
    </xf>
    <xf numFmtId="0" fontId="25" fillId="6" borderId="8" xfId="0" applyFont="1" applyFill="1" applyBorder="1" applyAlignment="1">
      <alignment horizontal="center"/>
    </xf>
    <xf numFmtId="0" fontId="25" fillId="6" borderId="20" xfId="0" applyFont="1" applyFill="1" applyBorder="1" applyAlignment="1">
      <alignment horizontal="center"/>
    </xf>
    <xf numFmtId="0" fontId="17" fillId="0" borderId="42" xfId="0" applyFont="1" applyBorder="1" applyAlignment="1">
      <alignment horizontal="left"/>
    </xf>
    <xf numFmtId="0" fontId="15" fillId="0" borderId="32" xfId="0" applyFont="1" applyBorder="1" applyAlignment="1">
      <alignment vertical="center" wrapText="1"/>
    </xf>
    <xf numFmtId="0" fontId="15" fillId="0" borderId="33" xfId="0" applyFont="1" applyBorder="1" applyAlignment="1">
      <alignment vertical="center" wrapText="1"/>
    </xf>
    <xf numFmtId="0" fontId="15" fillId="0" borderId="34" xfId="0" applyFont="1" applyBorder="1" applyAlignment="1">
      <alignment vertical="center" wrapText="1"/>
    </xf>
    <xf numFmtId="0" fontId="39" fillId="0" borderId="25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24" xfId="0" applyFont="1" applyBorder="1" applyAlignment="1">
      <alignment horizontal="center" vertical="center" wrapText="1"/>
    </xf>
    <xf numFmtId="0" fontId="15" fillId="0" borderId="109" xfId="0" applyFont="1" applyBorder="1" applyAlignment="1">
      <alignment vertical="center" wrapText="1"/>
    </xf>
    <xf numFmtId="0" fontId="15" fillId="0" borderId="110" xfId="0" applyFont="1" applyBorder="1" applyAlignment="1">
      <alignment vertical="center" wrapText="1"/>
    </xf>
    <xf numFmtId="0" fontId="15" fillId="0" borderId="111" xfId="0" applyFont="1" applyBorder="1" applyAlignment="1">
      <alignment vertical="center" wrapText="1"/>
    </xf>
    <xf numFmtId="3" fontId="16" fillId="0" borderId="32" xfId="0" applyNumberFormat="1" applyFont="1" applyBorder="1" applyAlignment="1">
      <alignment horizontal="right" vertical="center" wrapText="1"/>
    </xf>
    <xf numFmtId="3" fontId="16" fillId="0" borderId="34" xfId="0" applyNumberFormat="1" applyFont="1" applyBorder="1" applyAlignment="1">
      <alignment horizontal="right" vertical="center" wrapText="1"/>
    </xf>
    <xf numFmtId="0" fontId="55" fillId="0" borderId="54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55" fillId="0" borderId="112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3" fontId="16" fillId="0" borderId="10" xfId="0" applyNumberFormat="1" applyFont="1" applyBorder="1" applyAlignment="1">
      <alignment horizontal="right" vertical="center" wrapText="1"/>
    </xf>
    <xf numFmtId="3" fontId="16" fillId="0" borderId="31" xfId="0" applyNumberFormat="1" applyFont="1" applyBorder="1" applyAlignment="1">
      <alignment horizontal="right" vertical="center" wrapText="1"/>
    </xf>
    <xf numFmtId="3" fontId="25" fillId="0" borderId="105" xfId="0" applyNumberFormat="1" applyFont="1" applyBorder="1" applyAlignment="1">
      <alignment horizontal="right"/>
    </xf>
    <xf numFmtId="3" fontId="25" fillId="0" borderId="106" xfId="0" applyNumberFormat="1" applyFont="1" applyBorder="1" applyAlignment="1">
      <alignment horizontal="right"/>
    </xf>
    <xf numFmtId="0" fontId="29" fillId="0" borderId="21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3" fontId="16" fillId="0" borderId="35" xfId="0" applyNumberFormat="1" applyFont="1" applyBorder="1" applyAlignment="1">
      <alignment horizontal="right" vertical="center" wrapText="1"/>
    </xf>
    <xf numFmtId="3" fontId="16" fillId="0" borderId="36" xfId="0" applyNumberFormat="1" applyFont="1" applyBorder="1" applyAlignment="1">
      <alignment horizontal="right" vertical="center" wrapText="1"/>
    </xf>
    <xf numFmtId="0" fontId="55" fillId="0" borderId="105" xfId="0" applyFont="1" applyBorder="1" applyAlignment="1">
      <alignment horizontal="center"/>
    </xf>
    <xf numFmtId="0" fontId="55" fillId="0" borderId="113" xfId="0" applyFont="1" applyBorder="1" applyAlignment="1">
      <alignment horizontal="center"/>
    </xf>
    <xf numFmtId="0" fontId="55" fillId="0" borderId="106" xfId="0" applyFont="1" applyBorder="1" applyAlignment="1">
      <alignment horizontal="center"/>
    </xf>
    <xf numFmtId="0" fontId="16" fillId="0" borderId="53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14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3" fontId="25" fillId="0" borderId="105" xfId="0" applyNumberFormat="1" applyFont="1" applyBorder="1" applyAlignment="1">
      <alignment horizontal="right" vertical="center" wrapText="1"/>
    </xf>
    <xf numFmtId="3" fontId="25" fillId="0" borderId="106" xfId="0" applyNumberFormat="1" applyFont="1" applyBorder="1" applyAlignment="1">
      <alignment horizontal="right" vertical="center" wrapText="1"/>
    </xf>
    <xf numFmtId="3" fontId="16" fillId="0" borderId="107" xfId="0" applyNumberFormat="1" applyFont="1" applyBorder="1" applyAlignment="1">
      <alignment horizontal="right" vertical="center" wrapText="1"/>
    </xf>
    <xf numFmtId="3" fontId="16" fillId="0" borderId="108" xfId="0" applyNumberFormat="1" applyFont="1" applyBorder="1" applyAlignment="1">
      <alignment horizontal="right" vertical="center" wrapText="1"/>
    </xf>
    <xf numFmtId="0" fontId="12" fillId="0" borderId="0" xfId="0" applyFont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3" fontId="15" fillId="0" borderId="6" xfId="0" applyNumberFormat="1" applyFont="1" applyBorder="1" applyAlignment="1">
      <alignment vertical="center" wrapText="1"/>
    </xf>
    <xf numFmtId="3" fontId="15" fillId="0" borderId="37" xfId="0" applyNumberFormat="1" applyFont="1" applyBorder="1" applyAlignment="1">
      <alignment vertical="center" wrapText="1"/>
    </xf>
    <xf numFmtId="0" fontId="17" fillId="0" borderId="32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164" fontId="17" fillId="0" borderId="10" xfId="0" applyNumberFormat="1" applyFont="1" applyBorder="1"/>
    <xf numFmtId="164" fontId="17" fillId="0" borderId="31" xfId="0" applyNumberFormat="1" applyFont="1" applyBorder="1"/>
    <xf numFmtId="0" fontId="16" fillId="0" borderId="2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32" fillId="0" borderId="27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49" fillId="0" borderId="19" xfId="0" applyNumberFormat="1" applyFont="1" applyBorder="1" applyAlignment="1">
      <alignment horizontal="center"/>
    </xf>
    <xf numFmtId="0" fontId="49" fillId="0" borderId="18" xfId="0" applyNumberFormat="1" applyFont="1" applyBorder="1" applyAlignment="1">
      <alignment horizontal="center"/>
    </xf>
    <xf numFmtId="0" fontId="49" fillId="0" borderId="96" xfId="0" applyNumberFormat="1" applyFont="1" applyBorder="1" applyAlignment="1">
      <alignment horizontal="center"/>
    </xf>
    <xf numFmtId="0" fontId="11" fillId="0" borderId="32" xfId="0" applyNumberFormat="1" applyFont="1" applyBorder="1" applyAlignment="1">
      <alignment horizontal="center"/>
    </xf>
    <xf numFmtId="0" fontId="11" fillId="0" borderId="33" xfId="0" applyNumberFormat="1" applyFont="1" applyBorder="1" applyAlignment="1">
      <alignment horizontal="center"/>
    </xf>
    <xf numFmtId="0" fontId="11" fillId="0" borderId="34" xfId="0" applyNumberFormat="1" applyFont="1" applyBorder="1" applyAlignment="1">
      <alignment horizontal="center"/>
    </xf>
    <xf numFmtId="0" fontId="11" fillId="0" borderId="109" xfId="0" applyNumberFormat="1" applyFont="1" applyBorder="1" applyAlignment="1">
      <alignment horizontal="center"/>
    </xf>
    <xf numFmtId="0" fontId="11" fillId="0" borderId="110" xfId="0" applyNumberFormat="1" applyFont="1" applyBorder="1" applyAlignment="1">
      <alignment horizontal="center"/>
    </xf>
    <xf numFmtId="0" fontId="11" fillId="0" borderId="111" xfId="0" applyNumberFormat="1" applyFont="1" applyBorder="1" applyAlignment="1">
      <alignment horizontal="center"/>
    </xf>
    <xf numFmtId="0" fontId="49" fillId="0" borderId="86" xfId="0" applyNumberFormat="1" applyFont="1" applyBorder="1" applyAlignment="1">
      <alignment horizontal="center"/>
    </xf>
    <xf numFmtId="0" fontId="49" fillId="0" borderId="115" xfId="0" applyNumberFormat="1" applyFont="1" applyBorder="1" applyAlignment="1">
      <alignment horizontal="center"/>
    </xf>
    <xf numFmtId="0" fontId="49" fillId="0" borderId="85" xfId="0" applyNumberFormat="1" applyFont="1" applyBorder="1" applyAlignment="1">
      <alignment horizontal="center"/>
    </xf>
    <xf numFmtId="0" fontId="29" fillId="0" borderId="27" xfId="0" applyNumberFormat="1" applyFont="1" applyBorder="1" applyAlignment="1">
      <alignment horizontal="center"/>
    </xf>
    <xf numFmtId="0" fontId="29" fillId="0" borderId="29" xfId="0" applyNumberFormat="1" applyFont="1" applyBorder="1" applyAlignment="1">
      <alignment horizontal="center"/>
    </xf>
    <xf numFmtId="0" fontId="29" fillId="0" borderId="9" xfId="0" applyNumberFormat="1" applyFont="1" applyBorder="1" applyAlignment="1">
      <alignment horizontal="center"/>
    </xf>
    <xf numFmtId="0" fontId="29" fillId="0" borderId="3" xfId="0" applyNumberFormat="1" applyFont="1" applyBorder="1" applyAlignment="1">
      <alignment horizontal="center"/>
    </xf>
    <xf numFmtId="0" fontId="29" fillId="0" borderId="2" xfId="0" applyNumberFormat="1" applyFont="1" applyBorder="1" applyAlignment="1">
      <alignment horizontal="center"/>
    </xf>
    <xf numFmtId="0" fontId="29" fillId="0" borderId="12" xfId="0" applyNumberFormat="1" applyFont="1" applyBorder="1" applyAlignment="1">
      <alignment horizontal="center"/>
    </xf>
    <xf numFmtId="0" fontId="29" fillId="0" borderId="34" xfId="0" applyNumberFormat="1" applyFont="1" applyBorder="1" applyAlignment="1">
      <alignment horizontal="center"/>
    </xf>
    <xf numFmtId="0" fontId="11" fillId="0" borderId="9" xfId="0" applyNumberFormat="1" applyFont="1" applyBorder="1" applyAlignment="1">
      <alignment horizontal="center" vertical="center" wrapText="1"/>
    </xf>
    <xf numFmtId="0" fontId="11" fillId="0" borderId="24" xfId="0" applyNumberFormat="1" applyFont="1" applyBorder="1" applyAlignment="1">
      <alignment horizontal="center" vertical="center" wrapText="1"/>
    </xf>
    <xf numFmtId="0" fontId="11" fillId="0" borderId="118" xfId="0" applyNumberFormat="1" applyFont="1" applyBorder="1" applyAlignment="1">
      <alignment horizontal="center" vertical="center" wrapText="1"/>
    </xf>
    <xf numFmtId="0" fontId="11" fillId="0" borderId="114" xfId="0" applyNumberFormat="1" applyFont="1" applyBorder="1" applyAlignment="1">
      <alignment horizontal="center" vertical="center" wrapText="1"/>
    </xf>
    <xf numFmtId="0" fontId="17" fillId="0" borderId="42" xfId="0" applyFont="1" applyFill="1" applyBorder="1" applyAlignment="1">
      <alignment horizontal="left"/>
    </xf>
    <xf numFmtId="0" fontId="12" fillId="0" borderId="0" xfId="0" applyNumberFormat="1" applyFont="1" applyBorder="1" applyAlignment="1">
      <alignment horizontal="center"/>
    </xf>
    <xf numFmtId="0" fontId="12" fillId="0" borderId="24" xfId="0" applyNumberFormat="1" applyFont="1" applyBorder="1" applyAlignment="1">
      <alignment horizontal="center"/>
    </xf>
    <xf numFmtId="0" fontId="11" fillId="0" borderId="119" xfId="0" applyNumberFormat="1" applyFont="1" applyBorder="1" applyAlignment="1">
      <alignment horizontal="center"/>
    </xf>
    <xf numFmtId="0" fontId="11" fillId="0" borderId="120" xfId="0" applyNumberFormat="1" applyFont="1" applyBorder="1" applyAlignment="1">
      <alignment horizontal="center"/>
    </xf>
    <xf numFmtId="0" fontId="17" fillId="0" borderId="121" xfId="0" applyNumberFormat="1" applyFont="1" applyBorder="1" applyAlignment="1">
      <alignment horizontal="center"/>
    </xf>
    <xf numFmtId="0" fontId="17" fillId="0" borderId="122" xfId="0" applyNumberFormat="1" applyFont="1" applyBorder="1" applyAlignment="1">
      <alignment horizontal="center"/>
    </xf>
    <xf numFmtId="0" fontId="11" fillId="0" borderId="123" xfId="0" applyNumberFormat="1" applyFont="1" applyBorder="1" applyAlignment="1">
      <alignment horizontal="center"/>
    </xf>
    <xf numFmtId="0" fontId="11" fillId="0" borderId="124" xfId="0" applyNumberFormat="1" applyFont="1" applyBorder="1" applyAlignment="1">
      <alignment horizontal="center"/>
    </xf>
    <xf numFmtId="0" fontId="11" fillId="0" borderId="116" xfId="0" applyNumberFormat="1" applyFont="1" applyBorder="1" applyAlignment="1">
      <alignment horizontal="center"/>
    </xf>
    <xf numFmtId="0" fontId="11" fillId="0" borderId="77" xfId="0" applyNumberFormat="1" applyFont="1" applyBorder="1" applyAlignment="1">
      <alignment horizontal="center"/>
    </xf>
    <xf numFmtId="0" fontId="11" fillId="0" borderId="22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0" fontId="11" fillId="0" borderId="81" xfId="0" applyNumberFormat="1" applyFont="1" applyBorder="1" applyAlignment="1">
      <alignment horizontal="center" vertical="center" wrapText="1"/>
    </xf>
    <xf numFmtId="0" fontId="11" fillId="0" borderId="27" xfId="0" applyNumberFormat="1" applyFont="1" applyBorder="1" applyAlignment="1">
      <alignment horizontal="center" vertical="center" wrapText="1"/>
    </xf>
    <xf numFmtId="0" fontId="11" fillId="0" borderId="25" xfId="0" applyNumberFormat="1" applyFont="1" applyBorder="1" applyAlignment="1">
      <alignment horizontal="center" vertical="center" wrapText="1"/>
    </xf>
    <xf numFmtId="0" fontId="11" fillId="0" borderId="117" xfId="0" applyNumberFormat="1" applyFont="1" applyBorder="1" applyAlignment="1">
      <alignment horizontal="center" vertical="center" wrapText="1"/>
    </xf>
    <xf numFmtId="0" fontId="62" fillId="0" borderId="17" xfId="0" applyNumberFormat="1" applyFont="1" applyBorder="1" applyAlignment="1">
      <alignment horizontal="center"/>
    </xf>
    <xf numFmtId="0" fontId="62" fillId="0" borderId="2" xfId="0" applyNumberFormat="1" applyFont="1" applyBorder="1" applyAlignment="1">
      <alignment horizontal="center"/>
    </xf>
    <xf numFmtId="0" fontId="17" fillId="0" borderId="25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17" fillId="0" borderId="24" xfId="0" applyNumberFormat="1" applyFont="1" applyBorder="1" applyAlignment="1">
      <alignment horizontal="center"/>
    </xf>
    <xf numFmtId="0" fontId="17" fillId="0" borderId="53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17" fillId="0" borderId="114" xfId="0" applyNumberFormat="1" applyFont="1" applyBorder="1" applyAlignment="1">
      <alignment horizontal="center"/>
    </xf>
    <xf numFmtId="0" fontId="11" fillId="0" borderId="125" xfId="0" applyNumberFormat="1" applyFont="1" applyBorder="1" applyAlignment="1">
      <alignment horizontal="center" vertical="center" wrapText="1"/>
    </xf>
    <xf numFmtId="0" fontId="11" fillId="0" borderId="57" xfId="0" applyNumberFormat="1" applyFont="1" applyBorder="1" applyAlignment="1">
      <alignment horizontal="center" vertical="center" wrapText="1"/>
    </xf>
    <xf numFmtId="0" fontId="11" fillId="0" borderId="126" xfId="0" applyNumberFormat="1" applyFont="1" applyBorder="1" applyAlignment="1">
      <alignment horizontal="center" vertical="center" wrapText="1"/>
    </xf>
    <xf numFmtId="0" fontId="11" fillId="0" borderId="121" xfId="0" applyNumberFormat="1" applyFont="1" applyBorder="1" applyAlignment="1">
      <alignment horizontal="center" vertical="center" wrapText="1"/>
    </xf>
    <xf numFmtId="0" fontId="11" fillId="0" borderId="122" xfId="0" applyNumberFormat="1" applyFont="1" applyBorder="1" applyAlignment="1">
      <alignment horizontal="center" vertical="center" wrapText="1"/>
    </xf>
    <xf numFmtId="0" fontId="11" fillId="0" borderId="123" xfId="0" applyNumberFormat="1" applyFont="1" applyBorder="1" applyAlignment="1">
      <alignment horizontal="center" vertical="center" wrapText="1"/>
    </xf>
    <xf numFmtId="0" fontId="11" fillId="0" borderId="124" xfId="0" applyNumberFormat="1" applyFont="1" applyBorder="1" applyAlignment="1">
      <alignment horizontal="center" vertical="center" wrapText="1"/>
    </xf>
    <xf numFmtId="0" fontId="11" fillId="0" borderId="127" xfId="0" applyNumberFormat="1" applyFont="1" applyBorder="1" applyAlignment="1">
      <alignment horizontal="center" wrapText="1"/>
    </xf>
    <xf numFmtId="0" fontId="11" fillId="0" borderId="128" xfId="0" applyNumberFormat="1" applyFont="1" applyBorder="1" applyAlignment="1">
      <alignment horizontal="center" wrapText="1"/>
    </xf>
    <xf numFmtId="164" fontId="16" fillId="0" borderId="27" xfId="0" applyNumberFormat="1" applyFont="1" applyBorder="1" applyAlignment="1">
      <alignment vertical="center"/>
    </xf>
    <xf numFmtId="164" fontId="16" fillId="0" borderId="9" xfId="0" applyNumberFormat="1" applyFont="1" applyBorder="1" applyAlignment="1">
      <alignment vertical="center"/>
    </xf>
    <xf numFmtId="164" fontId="16" fillId="0" borderId="25" xfId="0" applyNumberFormat="1" applyFont="1" applyBorder="1" applyAlignment="1">
      <alignment vertical="center"/>
    </xf>
    <xf numFmtId="164" fontId="16" fillId="0" borderId="24" xfId="0" applyNumberFormat="1" applyFont="1" applyBorder="1" applyAlignment="1">
      <alignment vertical="center"/>
    </xf>
    <xf numFmtId="164" fontId="16" fillId="0" borderId="3" xfId="0" applyNumberFormat="1" applyFont="1" applyBorder="1" applyAlignment="1">
      <alignment vertical="center"/>
    </xf>
    <xf numFmtId="164" fontId="16" fillId="0" borderId="12" xfId="0" applyNumberFormat="1" applyFont="1" applyBorder="1" applyAlignment="1">
      <alignment vertical="center"/>
    </xf>
    <xf numFmtId="0" fontId="83" fillId="0" borderId="0" xfId="0" applyFont="1" applyBorder="1"/>
    <xf numFmtId="0" fontId="84" fillId="0" borderId="0" xfId="0" applyFont="1" applyBorder="1"/>
    <xf numFmtId="15" fontId="36" fillId="0" borderId="0" xfId="0" applyNumberFormat="1" applyFont="1" applyBorder="1"/>
  </cellXfs>
  <cellStyles count="10">
    <cellStyle name="Milliers" xfId="1" builtinId="3"/>
    <cellStyle name="Milliers 2" xfId="2"/>
    <cellStyle name="Normal" xfId="0" builtinId="0"/>
    <cellStyle name="Normal 2" xfId="3"/>
    <cellStyle name="Normal 2 2" xfId="4"/>
    <cellStyle name="Normal 3" xfId="5"/>
    <cellStyle name="Normal_couverture Bilan" xfId="6"/>
    <cellStyle name="Normal_LIASSE SYSCOA ESSAI 1999" xfId="7"/>
    <cellStyle name="Pourcentage" xfId="8" builtinId="5"/>
    <cellStyle name="Pourcentage 2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TAFIRE2!$H$18:$I$18</c:f>
              <c:strCache>
                <c:ptCount val="1"/>
                <c:pt idx="0">
                  <c:v> 365 073 620   </c:v>
                </c:pt>
              </c:strCache>
            </c:strRef>
          </c:tx>
          <c:cat>
            <c:numRef>
              <c:f>TAFIRE2!$J$17</c:f>
              <c:numCache>
                <c:formatCode>_-* #,##0\ _F_-;\-* #,##0\ _F_-;_-* "-"\ _F_-;_-@_-</c:formatCode>
                <c:ptCount val="1"/>
              </c:numCache>
            </c:numRef>
          </c:cat>
          <c:val>
            <c:numRef>
              <c:f>TAFIRE2!$J$18</c:f>
              <c:numCache>
                <c:formatCode>_-* #,##0\ _F_-;\-* #,##0\ _F_-;_-* "-"\ _F_-;_-@_-</c:formatCode>
                <c:ptCount val="1"/>
                <c:pt idx="0">
                  <c:v>172087106</c:v>
                </c:pt>
              </c:numCache>
            </c:numRef>
          </c:val>
        </c:ser>
        <c:axId val="43614208"/>
        <c:axId val="43615744"/>
      </c:barChart>
      <c:catAx>
        <c:axId val="43614208"/>
        <c:scaling>
          <c:orientation val="minMax"/>
        </c:scaling>
        <c:axPos val="b"/>
        <c:numFmt formatCode="_-* #,##0\ _F_-;\-* #,##0\ _F_-;_-* &quot;-&quot;\ _F_-;_-@_-" sourceLinked="1"/>
        <c:tickLblPos val="nextTo"/>
        <c:crossAx val="43615744"/>
        <c:crosses val="autoZero"/>
        <c:auto val="1"/>
        <c:lblAlgn val="ctr"/>
        <c:lblOffset val="100"/>
      </c:catAx>
      <c:valAx>
        <c:axId val="43615744"/>
        <c:scaling>
          <c:orientation val="minMax"/>
        </c:scaling>
        <c:axPos val="l"/>
        <c:majorGridlines/>
        <c:numFmt formatCode="_-* #,##0\ _F_-;\-* #,##0\ _F_-;_-* &quot;-&quot;\ _F_-;_-@_-" sourceLinked="1"/>
        <c:tickLblPos val="nextTo"/>
        <c:crossAx val="4361420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15"/>
  </sheetPr>
  <sheetViews>
    <sheetView zoomScale="121" workbookViewId="0" zoomToFit="1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2</xdr:row>
      <xdr:rowOff>19050</xdr:rowOff>
    </xdr:from>
    <xdr:to>
      <xdr:col>2</xdr:col>
      <xdr:colOff>180975</xdr:colOff>
      <xdr:row>2</xdr:row>
      <xdr:rowOff>19050</xdr:rowOff>
    </xdr:to>
    <xdr:sp macro="" textlink="">
      <xdr:nvSpPr>
        <xdr:cNvPr id="1045" name="Line 1"/>
        <xdr:cNvSpPr>
          <a:spLocks noChangeShapeType="1"/>
        </xdr:cNvSpPr>
      </xdr:nvSpPr>
      <xdr:spPr bwMode="auto">
        <a:xfrm>
          <a:off x="723900" y="428625"/>
          <a:ext cx="428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285750</xdr:colOff>
      <xdr:row>19</xdr:row>
      <xdr:rowOff>66675</xdr:rowOff>
    </xdr:from>
    <xdr:to>
      <xdr:col>8</xdr:col>
      <xdr:colOff>285750</xdr:colOff>
      <xdr:row>19</xdr:row>
      <xdr:rowOff>66675</xdr:rowOff>
    </xdr:to>
    <xdr:sp macro="" textlink="">
      <xdr:nvSpPr>
        <xdr:cNvPr id="1046" name="Line 2"/>
        <xdr:cNvSpPr>
          <a:spLocks noChangeShapeType="1"/>
        </xdr:cNvSpPr>
      </xdr:nvSpPr>
      <xdr:spPr bwMode="auto">
        <a:xfrm>
          <a:off x="2876550" y="3571875"/>
          <a:ext cx="762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95250</xdr:colOff>
      <xdr:row>13</xdr:row>
      <xdr:rowOff>66675</xdr:rowOff>
    </xdr:from>
    <xdr:to>
      <xdr:col>7</xdr:col>
      <xdr:colOff>219075</xdr:colOff>
      <xdr:row>13</xdr:row>
      <xdr:rowOff>66675</xdr:rowOff>
    </xdr:to>
    <xdr:sp macro="" textlink="">
      <xdr:nvSpPr>
        <xdr:cNvPr id="1047" name="Line 3"/>
        <xdr:cNvSpPr>
          <a:spLocks noChangeShapeType="1"/>
        </xdr:cNvSpPr>
      </xdr:nvSpPr>
      <xdr:spPr bwMode="auto">
        <a:xfrm>
          <a:off x="2095500" y="2466975"/>
          <a:ext cx="714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152400</xdr:colOff>
      <xdr:row>13</xdr:row>
      <xdr:rowOff>66675</xdr:rowOff>
    </xdr:from>
    <xdr:to>
      <xdr:col>9</xdr:col>
      <xdr:colOff>9525</xdr:colOff>
      <xdr:row>13</xdr:row>
      <xdr:rowOff>66675</xdr:rowOff>
    </xdr:to>
    <xdr:sp macro="" textlink="">
      <xdr:nvSpPr>
        <xdr:cNvPr id="1048" name="Line 4"/>
        <xdr:cNvSpPr>
          <a:spLocks noChangeShapeType="1"/>
        </xdr:cNvSpPr>
      </xdr:nvSpPr>
      <xdr:spPr bwMode="auto">
        <a:xfrm>
          <a:off x="3505200" y="2466975"/>
          <a:ext cx="666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466725</xdr:colOff>
      <xdr:row>13</xdr:row>
      <xdr:rowOff>47625</xdr:rowOff>
    </xdr:from>
    <xdr:to>
      <xdr:col>7</xdr:col>
      <xdr:colOff>657225</xdr:colOff>
      <xdr:row>13</xdr:row>
      <xdr:rowOff>95250</xdr:rowOff>
    </xdr:to>
    <xdr:sp macro="" textlink="">
      <xdr:nvSpPr>
        <xdr:cNvPr id="1049" name="Oval 5"/>
        <xdr:cNvSpPr>
          <a:spLocks noChangeArrowheads="1"/>
        </xdr:cNvSpPr>
      </xdr:nvSpPr>
      <xdr:spPr bwMode="auto">
        <a:xfrm>
          <a:off x="3057525" y="2447925"/>
          <a:ext cx="190500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9525</xdr:rowOff>
    </xdr:from>
    <xdr:to>
      <xdr:col>2</xdr:col>
      <xdr:colOff>9525</xdr:colOff>
      <xdr:row>16</xdr:row>
      <xdr:rowOff>0</xdr:rowOff>
    </xdr:to>
    <xdr:sp macro="" textlink="">
      <xdr:nvSpPr>
        <xdr:cNvPr id="10245" name="Line 1"/>
        <xdr:cNvSpPr>
          <a:spLocks noChangeShapeType="1"/>
        </xdr:cNvSpPr>
      </xdr:nvSpPr>
      <xdr:spPr bwMode="auto">
        <a:xfrm>
          <a:off x="9525" y="1666875"/>
          <a:ext cx="2428875" cy="1076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9525</xdr:rowOff>
    </xdr:from>
    <xdr:to>
      <xdr:col>2</xdr:col>
      <xdr:colOff>9525</xdr:colOff>
      <xdr:row>15</xdr:row>
      <xdr:rowOff>0</xdr:rowOff>
    </xdr:to>
    <xdr:sp macro="" textlink="">
      <xdr:nvSpPr>
        <xdr:cNvPr id="11269" name="Line 1"/>
        <xdr:cNvSpPr>
          <a:spLocks noChangeShapeType="1"/>
        </xdr:cNvSpPr>
      </xdr:nvSpPr>
      <xdr:spPr bwMode="auto">
        <a:xfrm>
          <a:off x="9525" y="1676400"/>
          <a:ext cx="2495550" cy="942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9525</xdr:rowOff>
    </xdr:from>
    <xdr:to>
      <xdr:col>2</xdr:col>
      <xdr:colOff>9525</xdr:colOff>
      <xdr:row>16</xdr:row>
      <xdr:rowOff>0</xdr:rowOff>
    </xdr:to>
    <xdr:sp macro="" textlink="">
      <xdr:nvSpPr>
        <xdr:cNvPr id="12293" name="Line 1"/>
        <xdr:cNvSpPr>
          <a:spLocks noChangeShapeType="1"/>
        </xdr:cNvSpPr>
      </xdr:nvSpPr>
      <xdr:spPr bwMode="auto">
        <a:xfrm>
          <a:off x="9525" y="1676400"/>
          <a:ext cx="2886075" cy="1076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9525</xdr:rowOff>
    </xdr:from>
    <xdr:to>
      <xdr:col>2</xdr:col>
      <xdr:colOff>9525</xdr:colOff>
      <xdr:row>16</xdr:row>
      <xdr:rowOff>0</xdr:rowOff>
    </xdr:to>
    <xdr:sp macro="" textlink="">
      <xdr:nvSpPr>
        <xdr:cNvPr id="13321" name="Line 1"/>
        <xdr:cNvSpPr>
          <a:spLocks noChangeShapeType="1"/>
        </xdr:cNvSpPr>
      </xdr:nvSpPr>
      <xdr:spPr bwMode="auto">
        <a:xfrm>
          <a:off x="9525" y="1666875"/>
          <a:ext cx="2495550" cy="1076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28</xdr:row>
      <xdr:rowOff>19050</xdr:rowOff>
    </xdr:from>
    <xdr:to>
      <xdr:col>0</xdr:col>
      <xdr:colOff>666750</xdr:colOff>
      <xdr:row>28</xdr:row>
      <xdr:rowOff>19050</xdr:rowOff>
    </xdr:to>
    <xdr:sp macro="" textlink="">
      <xdr:nvSpPr>
        <xdr:cNvPr id="13322" name="Line 4"/>
        <xdr:cNvSpPr>
          <a:spLocks noChangeShapeType="1"/>
        </xdr:cNvSpPr>
      </xdr:nvSpPr>
      <xdr:spPr bwMode="auto">
        <a:xfrm>
          <a:off x="9525" y="5019675"/>
          <a:ext cx="657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31</xdr:row>
      <xdr:rowOff>190500</xdr:rowOff>
    </xdr:from>
    <xdr:to>
      <xdr:col>4</xdr:col>
      <xdr:colOff>819150</xdr:colOff>
      <xdr:row>31</xdr:row>
      <xdr:rowOff>190500</xdr:rowOff>
    </xdr:to>
    <xdr:sp macro="" textlink="">
      <xdr:nvSpPr>
        <xdr:cNvPr id="14349" name="Line 2"/>
        <xdr:cNvSpPr>
          <a:spLocks noChangeShapeType="1"/>
        </xdr:cNvSpPr>
      </xdr:nvSpPr>
      <xdr:spPr bwMode="auto">
        <a:xfrm>
          <a:off x="3438525" y="5876925"/>
          <a:ext cx="762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209550</xdr:colOff>
      <xdr:row>31</xdr:row>
      <xdr:rowOff>190500</xdr:rowOff>
    </xdr:from>
    <xdr:to>
      <xdr:col>10</xdr:col>
      <xdr:colOff>180975</xdr:colOff>
      <xdr:row>31</xdr:row>
      <xdr:rowOff>190500</xdr:rowOff>
    </xdr:to>
    <xdr:sp macro="" textlink="">
      <xdr:nvSpPr>
        <xdr:cNvPr id="14350" name="Line 3"/>
        <xdr:cNvSpPr>
          <a:spLocks noChangeShapeType="1"/>
        </xdr:cNvSpPr>
      </xdr:nvSpPr>
      <xdr:spPr bwMode="auto">
        <a:xfrm>
          <a:off x="7019925" y="5876925"/>
          <a:ext cx="819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66675</xdr:colOff>
      <xdr:row>31</xdr:row>
      <xdr:rowOff>47625</xdr:rowOff>
    </xdr:from>
    <xdr:to>
      <xdr:col>0</xdr:col>
      <xdr:colOff>809625</xdr:colOff>
      <xdr:row>31</xdr:row>
      <xdr:rowOff>47625</xdr:rowOff>
    </xdr:to>
    <xdr:sp macro="" textlink="">
      <xdr:nvSpPr>
        <xdr:cNvPr id="14351" name="Line 4"/>
        <xdr:cNvSpPr>
          <a:spLocks noChangeShapeType="1"/>
        </xdr:cNvSpPr>
      </xdr:nvSpPr>
      <xdr:spPr bwMode="auto">
        <a:xfrm>
          <a:off x="66675" y="5734050"/>
          <a:ext cx="742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3</xdr:col>
      <xdr:colOff>809625</xdr:colOff>
      <xdr:row>9</xdr:row>
      <xdr:rowOff>161925</xdr:rowOff>
    </xdr:to>
    <xdr:sp macro="" textlink="">
      <xdr:nvSpPr>
        <xdr:cNvPr id="15369" name="Line 3"/>
        <xdr:cNvSpPr>
          <a:spLocks noChangeShapeType="1"/>
        </xdr:cNvSpPr>
      </xdr:nvSpPr>
      <xdr:spPr bwMode="auto">
        <a:xfrm>
          <a:off x="28575" y="1343025"/>
          <a:ext cx="459105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2057400</xdr:colOff>
      <xdr:row>31</xdr:row>
      <xdr:rowOff>152400</xdr:rowOff>
    </xdr:from>
    <xdr:to>
      <xdr:col>1</xdr:col>
      <xdr:colOff>571500</xdr:colOff>
      <xdr:row>31</xdr:row>
      <xdr:rowOff>152400</xdr:rowOff>
    </xdr:to>
    <xdr:sp macro="" textlink="">
      <xdr:nvSpPr>
        <xdr:cNvPr id="15370" name="Line 4"/>
        <xdr:cNvSpPr>
          <a:spLocks noChangeShapeType="1"/>
        </xdr:cNvSpPr>
      </xdr:nvSpPr>
      <xdr:spPr bwMode="auto">
        <a:xfrm>
          <a:off x="1828800" y="5267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9525</xdr:rowOff>
    </xdr:from>
    <xdr:to>
      <xdr:col>2</xdr:col>
      <xdr:colOff>0</xdr:colOff>
      <xdr:row>11</xdr:row>
      <xdr:rowOff>180975</xdr:rowOff>
    </xdr:to>
    <xdr:sp macro="" textlink="">
      <xdr:nvSpPr>
        <xdr:cNvPr id="16389" name="Line 1"/>
        <xdr:cNvSpPr>
          <a:spLocks noChangeShapeType="1"/>
        </xdr:cNvSpPr>
      </xdr:nvSpPr>
      <xdr:spPr bwMode="auto">
        <a:xfrm>
          <a:off x="180975" y="1352550"/>
          <a:ext cx="1381125" cy="714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28575</xdr:rowOff>
    </xdr:from>
    <xdr:to>
      <xdr:col>3</xdr:col>
      <xdr:colOff>561975</xdr:colOff>
      <xdr:row>14</xdr:row>
      <xdr:rowOff>104775</xdr:rowOff>
    </xdr:to>
    <xdr:sp macro="" textlink="">
      <xdr:nvSpPr>
        <xdr:cNvPr id="17413" name="Line 1"/>
        <xdr:cNvSpPr>
          <a:spLocks noChangeShapeType="1"/>
        </xdr:cNvSpPr>
      </xdr:nvSpPr>
      <xdr:spPr bwMode="auto">
        <a:xfrm>
          <a:off x="552450" y="1828800"/>
          <a:ext cx="1781175" cy="666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933450</xdr:colOff>
      <xdr:row>2</xdr:row>
      <xdr:rowOff>104775</xdr:rowOff>
    </xdr:from>
    <xdr:to>
      <xdr:col>1</xdr:col>
      <xdr:colOff>1619250</xdr:colOff>
      <xdr:row>2</xdr:row>
      <xdr:rowOff>104775</xdr:rowOff>
    </xdr:to>
    <xdr:sp macro="" textlink="">
      <xdr:nvSpPr>
        <xdr:cNvPr id="2069" name="Line 1"/>
        <xdr:cNvSpPr>
          <a:spLocks noChangeShapeType="1"/>
        </xdr:cNvSpPr>
      </xdr:nvSpPr>
      <xdr:spPr bwMode="auto">
        <a:xfrm>
          <a:off x="1114425" y="466725"/>
          <a:ext cx="6858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933450</xdr:colOff>
      <xdr:row>4</xdr:row>
      <xdr:rowOff>104775</xdr:rowOff>
    </xdr:from>
    <xdr:to>
      <xdr:col>1</xdr:col>
      <xdr:colOff>1619250</xdr:colOff>
      <xdr:row>4</xdr:row>
      <xdr:rowOff>104775</xdr:rowOff>
    </xdr:to>
    <xdr:sp macro="" textlink="">
      <xdr:nvSpPr>
        <xdr:cNvPr id="2070" name="Line 2"/>
        <xdr:cNvSpPr>
          <a:spLocks noChangeShapeType="1"/>
        </xdr:cNvSpPr>
      </xdr:nvSpPr>
      <xdr:spPr bwMode="auto">
        <a:xfrm>
          <a:off x="1114425" y="828675"/>
          <a:ext cx="6858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933450</xdr:colOff>
      <xdr:row>6</xdr:row>
      <xdr:rowOff>104775</xdr:rowOff>
    </xdr:from>
    <xdr:to>
      <xdr:col>1</xdr:col>
      <xdr:colOff>1619250</xdr:colOff>
      <xdr:row>6</xdr:row>
      <xdr:rowOff>104775</xdr:rowOff>
    </xdr:to>
    <xdr:sp macro="" textlink="">
      <xdr:nvSpPr>
        <xdr:cNvPr id="2071" name="Line 3"/>
        <xdr:cNvSpPr>
          <a:spLocks noChangeShapeType="1"/>
        </xdr:cNvSpPr>
      </xdr:nvSpPr>
      <xdr:spPr bwMode="auto">
        <a:xfrm>
          <a:off x="1114425" y="1190625"/>
          <a:ext cx="6858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2</xdr:col>
      <xdr:colOff>190500</xdr:colOff>
      <xdr:row>17</xdr:row>
      <xdr:rowOff>0</xdr:rowOff>
    </xdr:from>
    <xdr:to>
      <xdr:col>6</xdr:col>
      <xdr:colOff>428625</xdr:colOff>
      <xdr:row>17</xdr:row>
      <xdr:rowOff>0</xdr:rowOff>
    </xdr:to>
    <xdr:sp macro="" textlink="">
      <xdr:nvSpPr>
        <xdr:cNvPr id="2072" name="Line 4"/>
        <xdr:cNvSpPr>
          <a:spLocks noChangeShapeType="1"/>
        </xdr:cNvSpPr>
      </xdr:nvSpPr>
      <xdr:spPr bwMode="auto">
        <a:xfrm flipV="1">
          <a:off x="2419350" y="3105150"/>
          <a:ext cx="1228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228600</xdr:colOff>
      <xdr:row>20</xdr:row>
      <xdr:rowOff>0</xdr:rowOff>
    </xdr:from>
    <xdr:to>
      <xdr:col>6</xdr:col>
      <xdr:colOff>466725</xdr:colOff>
      <xdr:row>20</xdr:row>
      <xdr:rowOff>0</xdr:rowOff>
    </xdr:to>
    <xdr:sp macro="" textlink="">
      <xdr:nvSpPr>
        <xdr:cNvPr id="2073" name="Line 5"/>
        <xdr:cNvSpPr>
          <a:spLocks noChangeShapeType="1"/>
        </xdr:cNvSpPr>
      </xdr:nvSpPr>
      <xdr:spPr bwMode="auto">
        <a:xfrm flipV="1">
          <a:off x="2457450" y="3657600"/>
          <a:ext cx="1228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11</xdr:row>
      <xdr:rowOff>66675</xdr:rowOff>
    </xdr:from>
    <xdr:to>
      <xdr:col>0</xdr:col>
      <xdr:colOff>476250</xdr:colOff>
      <xdr:row>11</xdr:row>
      <xdr:rowOff>142875</xdr:rowOff>
    </xdr:to>
    <xdr:sp macro="" textlink="">
      <xdr:nvSpPr>
        <xdr:cNvPr id="3117" name="Oval 1"/>
        <xdr:cNvSpPr>
          <a:spLocks noChangeArrowheads="1"/>
        </xdr:cNvSpPr>
      </xdr:nvSpPr>
      <xdr:spPr bwMode="auto">
        <a:xfrm>
          <a:off x="400050" y="2057400"/>
          <a:ext cx="76200" cy="762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400050</xdr:colOff>
      <xdr:row>15</xdr:row>
      <xdr:rowOff>66675</xdr:rowOff>
    </xdr:from>
    <xdr:to>
      <xdr:col>0</xdr:col>
      <xdr:colOff>476250</xdr:colOff>
      <xdr:row>15</xdr:row>
      <xdr:rowOff>142875</xdr:rowOff>
    </xdr:to>
    <xdr:sp macro="" textlink="">
      <xdr:nvSpPr>
        <xdr:cNvPr id="3118" name="Oval 3"/>
        <xdr:cNvSpPr>
          <a:spLocks noChangeArrowheads="1"/>
        </xdr:cNvSpPr>
      </xdr:nvSpPr>
      <xdr:spPr bwMode="auto">
        <a:xfrm>
          <a:off x="400050" y="2781300"/>
          <a:ext cx="76200" cy="762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400050</xdr:colOff>
      <xdr:row>17</xdr:row>
      <xdr:rowOff>66675</xdr:rowOff>
    </xdr:from>
    <xdr:to>
      <xdr:col>0</xdr:col>
      <xdr:colOff>476250</xdr:colOff>
      <xdr:row>17</xdr:row>
      <xdr:rowOff>142875</xdr:rowOff>
    </xdr:to>
    <xdr:sp macro="" textlink="">
      <xdr:nvSpPr>
        <xdr:cNvPr id="3119" name="Oval 4"/>
        <xdr:cNvSpPr>
          <a:spLocks noChangeArrowheads="1"/>
        </xdr:cNvSpPr>
      </xdr:nvSpPr>
      <xdr:spPr bwMode="auto">
        <a:xfrm>
          <a:off x="400050" y="3143250"/>
          <a:ext cx="76200" cy="762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400050</xdr:colOff>
      <xdr:row>19</xdr:row>
      <xdr:rowOff>66675</xdr:rowOff>
    </xdr:from>
    <xdr:to>
      <xdr:col>0</xdr:col>
      <xdr:colOff>476250</xdr:colOff>
      <xdr:row>19</xdr:row>
      <xdr:rowOff>142875</xdr:rowOff>
    </xdr:to>
    <xdr:sp macro="" textlink="">
      <xdr:nvSpPr>
        <xdr:cNvPr id="3120" name="Oval 5"/>
        <xdr:cNvSpPr>
          <a:spLocks noChangeArrowheads="1"/>
        </xdr:cNvSpPr>
      </xdr:nvSpPr>
      <xdr:spPr bwMode="auto">
        <a:xfrm>
          <a:off x="400050" y="3505200"/>
          <a:ext cx="76200" cy="762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400050</xdr:colOff>
      <xdr:row>21</xdr:row>
      <xdr:rowOff>66675</xdr:rowOff>
    </xdr:from>
    <xdr:to>
      <xdr:col>0</xdr:col>
      <xdr:colOff>476250</xdr:colOff>
      <xdr:row>21</xdr:row>
      <xdr:rowOff>142875</xdr:rowOff>
    </xdr:to>
    <xdr:sp macro="" textlink="">
      <xdr:nvSpPr>
        <xdr:cNvPr id="3121" name="Oval 6"/>
        <xdr:cNvSpPr>
          <a:spLocks noChangeArrowheads="1"/>
        </xdr:cNvSpPr>
      </xdr:nvSpPr>
      <xdr:spPr bwMode="auto">
        <a:xfrm>
          <a:off x="400050" y="3867150"/>
          <a:ext cx="76200" cy="762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400050</xdr:colOff>
      <xdr:row>30</xdr:row>
      <xdr:rowOff>66675</xdr:rowOff>
    </xdr:from>
    <xdr:to>
      <xdr:col>0</xdr:col>
      <xdr:colOff>476250</xdr:colOff>
      <xdr:row>30</xdr:row>
      <xdr:rowOff>142875</xdr:rowOff>
    </xdr:to>
    <xdr:sp macro="" textlink="">
      <xdr:nvSpPr>
        <xdr:cNvPr id="3122" name="Oval 7"/>
        <xdr:cNvSpPr>
          <a:spLocks noChangeArrowheads="1"/>
        </xdr:cNvSpPr>
      </xdr:nvSpPr>
      <xdr:spPr bwMode="auto">
        <a:xfrm>
          <a:off x="400050" y="5495925"/>
          <a:ext cx="76200" cy="762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400050</xdr:colOff>
      <xdr:row>32</xdr:row>
      <xdr:rowOff>66675</xdr:rowOff>
    </xdr:from>
    <xdr:to>
      <xdr:col>0</xdr:col>
      <xdr:colOff>476250</xdr:colOff>
      <xdr:row>32</xdr:row>
      <xdr:rowOff>142875</xdr:rowOff>
    </xdr:to>
    <xdr:sp macro="" textlink="">
      <xdr:nvSpPr>
        <xdr:cNvPr id="3123" name="Oval 8"/>
        <xdr:cNvSpPr>
          <a:spLocks noChangeArrowheads="1"/>
        </xdr:cNvSpPr>
      </xdr:nvSpPr>
      <xdr:spPr bwMode="auto">
        <a:xfrm>
          <a:off x="400050" y="5857875"/>
          <a:ext cx="76200" cy="762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400050</xdr:colOff>
      <xdr:row>35</xdr:row>
      <xdr:rowOff>66675</xdr:rowOff>
    </xdr:from>
    <xdr:to>
      <xdr:col>0</xdr:col>
      <xdr:colOff>476250</xdr:colOff>
      <xdr:row>35</xdr:row>
      <xdr:rowOff>142875</xdr:rowOff>
    </xdr:to>
    <xdr:sp macro="" textlink="">
      <xdr:nvSpPr>
        <xdr:cNvPr id="3124" name="Oval 9"/>
        <xdr:cNvSpPr>
          <a:spLocks noChangeArrowheads="1"/>
        </xdr:cNvSpPr>
      </xdr:nvSpPr>
      <xdr:spPr bwMode="auto">
        <a:xfrm>
          <a:off x="400050" y="6400800"/>
          <a:ext cx="76200" cy="762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400050</xdr:colOff>
      <xdr:row>37</xdr:row>
      <xdr:rowOff>66675</xdr:rowOff>
    </xdr:from>
    <xdr:to>
      <xdr:col>0</xdr:col>
      <xdr:colOff>476250</xdr:colOff>
      <xdr:row>37</xdr:row>
      <xdr:rowOff>142875</xdr:rowOff>
    </xdr:to>
    <xdr:sp macro="" textlink="">
      <xdr:nvSpPr>
        <xdr:cNvPr id="3125" name="Oval 10"/>
        <xdr:cNvSpPr>
          <a:spLocks noChangeArrowheads="1"/>
        </xdr:cNvSpPr>
      </xdr:nvSpPr>
      <xdr:spPr bwMode="auto">
        <a:xfrm>
          <a:off x="400050" y="6762750"/>
          <a:ext cx="76200" cy="762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400050</xdr:colOff>
      <xdr:row>39</xdr:row>
      <xdr:rowOff>66675</xdr:rowOff>
    </xdr:from>
    <xdr:to>
      <xdr:col>0</xdr:col>
      <xdr:colOff>476250</xdr:colOff>
      <xdr:row>39</xdr:row>
      <xdr:rowOff>142875</xdr:rowOff>
    </xdr:to>
    <xdr:sp macro="" textlink="">
      <xdr:nvSpPr>
        <xdr:cNvPr id="3126" name="Oval 11"/>
        <xdr:cNvSpPr>
          <a:spLocks noChangeArrowheads="1"/>
        </xdr:cNvSpPr>
      </xdr:nvSpPr>
      <xdr:spPr bwMode="auto">
        <a:xfrm>
          <a:off x="400050" y="7124700"/>
          <a:ext cx="76200" cy="762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400050</xdr:colOff>
      <xdr:row>13</xdr:row>
      <xdr:rowOff>66675</xdr:rowOff>
    </xdr:from>
    <xdr:to>
      <xdr:col>0</xdr:col>
      <xdr:colOff>476250</xdr:colOff>
      <xdr:row>13</xdr:row>
      <xdr:rowOff>142875</xdr:rowOff>
    </xdr:to>
    <xdr:sp macro="" textlink="">
      <xdr:nvSpPr>
        <xdr:cNvPr id="3127" name="Oval 12"/>
        <xdr:cNvSpPr>
          <a:spLocks noChangeArrowheads="1"/>
        </xdr:cNvSpPr>
      </xdr:nvSpPr>
      <xdr:spPr bwMode="auto">
        <a:xfrm>
          <a:off x="400050" y="2419350"/>
          <a:ext cx="76200" cy="762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48</xdr:row>
      <xdr:rowOff>0</xdr:rowOff>
    </xdr:from>
    <xdr:to>
      <xdr:col>1</xdr:col>
      <xdr:colOff>2085975</xdr:colOff>
      <xdr:row>48</xdr:row>
      <xdr:rowOff>0</xdr:rowOff>
    </xdr:to>
    <xdr:sp macro="" textlink="">
      <xdr:nvSpPr>
        <xdr:cNvPr id="4101" name="Line 1"/>
        <xdr:cNvSpPr>
          <a:spLocks noChangeShapeType="1"/>
        </xdr:cNvSpPr>
      </xdr:nvSpPr>
      <xdr:spPr bwMode="auto">
        <a:xfrm>
          <a:off x="57150" y="9077325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47</xdr:row>
      <xdr:rowOff>9525</xdr:rowOff>
    </xdr:from>
    <xdr:to>
      <xdr:col>8</xdr:col>
      <xdr:colOff>28575</xdr:colOff>
      <xdr:row>48</xdr:row>
      <xdr:rowOff>47625</xdr:rowOff>
    </xdr:to>
    <xdr:sp macro="" textlink="">
      <xdr:nvSpPr>
        <xdr:cNvPr id="13313" name="Text Box 1"/>
        <xdr:cNvSpPr txBox="1">
          <a:spLocks noChangeArrowheads="1"/>
        </xdr:cNvSpPr>
      </xdr:nvSpPr>
      <xdr:spPr bwMode="auto">
        <a:xfrm>
          <a:off x="1819275" y="7667625"/>
          <a:ext cx="3238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Non</a:t>
          </a:r>
        </a:p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(refus)</a:t>
          </a:r>
        </a:p>
      </xdr:txBody>
    </xdr:sp>
    <xdr:clientData/>
  </xdr:twoCellAnchor>
  <xdr:twoCellAnchor editAs="oneCell">
    <xdr:from>
      <xdr:col>10</xdr:col>
      <xdr:colOff>57150</xdr:colOff>
      <xdr:row>47</xdr:row>
      <xdr:rowOff>38100</xdr:rowOff>
    </xdr:from>
    <xdr:to>
      <xdr:col>11</xdr:col>
      <xdr:colOff>168344</xdr:colOff>
      <xdr:row>49</xdr:row>
      <xdr:rowOff>0</xdr:rowOff>
    </xdr:to>
    <xdr:sp macro="" textlink="">
      <xdr:nvSpPr>
        <xdr:cNvPr id="13314" name="Text Box 2"/>
        <xdr:cNvSpPr txBox="1">
          <a:spLocks noChangeArrowheads="1"/>
        </xdr:cNvSpPr>
      </xdr:nvSpPr>
      <xdr:spPr bwMode="auto">
        <a:xfrm>
          <a:off x="2600325" y="7696200"/>
          <a:ext cx="4286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Oui avec</a:t>
          </a:r>
        </a:p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réserves</a:t>
          </a:r>
        </a:p>
        <a:p>
          <a:pPr algn="l" rtl="0">
            <a:defRPr sz="1000"/>
          </a:pPr>
          <a:endParaRPr lang="fr-FR" sz="6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13</xdr:col>
      <xdr:colOff>123825</xdr:colOff>
      <xdr:row>47</xdr:row>
      <xdr:rowOff>22225</xdr:rowOff>
    </xdr:from>
    <xdr:to>
      <xdr:col>15</xdr:col>
      <xdr:colOff>28575</xdr:colOff>
      <xdr:row>48</xdr:row>
      <xdr:rowOff>57243</xdr:rowOff>
    </xdr:to>
    <xdr:sp macro="" textlink="">
      <xdr:nvSpPr>
        <xdr:cNvPr id="13315" name="Text Box 3"/>
        <xdr:cNvSpPr txBox="1">
          <a:spLocks noChangeArrowheads="1"/>
        </xdr:cNvSpPr>
      </xdr:nvSpPr>
      <xdr:spPr bwMode="auto">
        <a:xfrm>
          <a:off x="3409950" y="7686675"/>
          <a:ext cx="4000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Oui sans</a:t>
          </a:r>
        </a:p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réserves</a:t>
          </a:r>
        </a:p>
      </xdr:txBody>
    </xdr:sp>
    <xdr:clientData/>
  </xdr:twoCellAnchor>
  <xdr:oneCellAnchor>
    <xdr:from>
      <xdr:col>18</xdr:col>
      <xdr:colOff>57150</xdr:colOff>
      <xdr:row>47</xdr:row>
      <xdr:rowOff>76200</xdr:rowOff>
    </xdr:from>
    <xdr:ext cx="564970" cy="119535"/>
    <xdr:sp macro="" textlink="">
      <xdr:nvSpPr>
        <xdr:cNvPr id="13316" name="Text Box 4"/>
        <xdr:cNvSpPr txBox="1">
          <a:spLocks noChangeArrowheads="1"/>
        </xdr:cNvSpPr>
      </xdr:nvSpPr>
      <xdr:spPr bwMode="auto">
        <a:xfrm>
          <a:off x="4394200" y="7810500"/>
          <a:ext cx="477888" cy="1069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Non assujetttie</a:t>
          </a:r>
        </a:p>
      </xdr:txBody>
    </xdr:sp>
    <xdr:clientData/>
  </xdr:oneCellAnchor>
  <xdr:twoCellAnchor editAs="oneCell">
    <xdr:from>
      <xdr:col>23</xdr:col>
      <xdr:colOff>111125</xdr:colOff>
      <xdr:row>47</xdr:row>
      <xdr:rowOff>9525</xdr:rowOff>
    </xdr:from>
    <xdr:to>
      <xdr:col>24</xdr:col>
      <xdr:colOff>85959</xdr:colOff>
      <xdr:row>48</xdr:row>
      <xdr:rowOff>19050</xdr:rowOff>
    </xdr:to>
    <xdr:sp macro="" textlink="">
      <xdr:nvSpPr>
        <xdr:cNvPr id="13317" name="Text Box 5"/>
        <xdr:cNvSpPr txBox="1">
          <a:spLocks noChangeArrowheads="1"/>
        </xdr:cNvSpPr>
      </xdr:nvSpPr>
      <xdr:spPr bwMode="auto">
        <a:xfrm>
          <a:off x="5410200" y="7667625"/>
          <a:ext cx="2190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Non</a:t>
          </a:r>
          <a:endParaRPr lang="fr-FR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fr-FR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56</xdr:row>
      <xdr:rowOff>161925</xdr:rowOff>
    </xdr:from>
    <xdr:to>
      <xdr:col>4</xdr:col>
      <xdr:colOff>133350</xdr:colOff>
      <xdr:row>56</xdr:row>
      <xdr:rowOff>161925</xdr:rowOff>
    </xdr:to>
    <xdr:sp macro="" textlink="">
      <xdr:nvSpPr>
        <xdr:cNvPr id="6153" name="Line 1"/>
        <xdr:cNvSpPr>
          <a:spLocks noChangeShapeType="1"/>
        </xdr:cNvSpPr>
      </xdr:nvSpPr>
      <xdr:spPr bwMode="auto">
        <a:xfrm>
          <a:off x="47625" y="9220200"/>
          <a:ext cx="15430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771525</xdr:colOff>
      <xdr:row>6</xdr:row>
      <xdr:rowOff>0</xdr:rowOff>
    </xdr:from>
    <xdr:to>
      <xdr:col>6</xdr:col>
      <xdr:colOff>28575</xdr:colOff>
      <xdr:row>6</xdr:row>
      <xdr:rowOff>0</xdr:rowOff>
    </xdr:to>
    <xdr:sp macro="" textlink="">
      <xdr:nvSpPr>
        <xdr:cNvPr id="6154" name="Line 2"/>
        <xdr:cNvSpPr>
          <a:spLocks noChangeShapeType="1"/>
        </xdr:cNvSpPr>
      </xdr:nvSpPr>
      <xdr:spPr bwMode="auto">
        <a:xfrm>
          <a:off x="2228850" y="1104900"/>
          <a:ext cx="285750" cy="0"/>
        </a:xfrm>
        <a:prstGeom prst="line">
          <a:avLst/>
        </a:prstGeom>
        <a:noFill/>
        <a:ln w="317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212725</xdr:colOff>
      <xdr:row>9</xdr:row>
      <xdr:rowOff>88900</xdr:rowOff>
    </xdr:from>
    <xdr:to>
      <xdr:col>3</xdr:col>
      <xdr:colOff>679326</xdr:colOff>
      <xdr:row>10</xdr:row>
      <xdr:rowOff>146050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1400175" y="1876425"/>
          <a:ext cx="48577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100" b="0" i="0" strike="noStrike">
              <a:solidFill>
                <a:srgbClr val="000000"/>
              </a:solidFill>
              <a:latin typeface="Arial"/>
              <a:cs typeface="Arial"/>
            </a:rPr>
            <a:t>ACTIF</a:t>
          </a:r>
        </a:p>
        <a:p>
          <a:pPr algn="l" rtl="0">
            <a:defRPr sz="1000"/>
          </a:pPr>
          <a:endParaRPr lang="fr-FR" sz="11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9</xdr:row>
      <xdr:rowOff>130175</xdr:rowOff>
    </xdr:from>
    <xdr:ext cx="388211" cy="225159"/>
    <xdr:sp macro="" textlink="">
      <xdr:nvSpPr>
        <xdr:cNvPr id="17409" name="Text Box 1"/>
        <xdr:cNvSpPr txBox="1">
          <a:spLocks noChangeArrowheads="1"/>
        </xdr:cNvSpPr>
      </xdr:nvSpPr>
      <xdr:spPr bwMode="auto">
        <a:xfrm>
          <a:off x="1219760" y="1849531"/>
          <a:ext cx="425950" cy="1853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fr-FR" sz="1100" b="0" i="0" strike="noStrike">
              <a:solidFill>
                <a:srgbClr val="000000"/>
              </a:solidFill>
              <a:latin typeface="Arial"/>
              <a:cs typeface="Arial"/>
            </a:rPr>
            <a:t>ACTIF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49</xdr:row>
      <xdr:rowOff>9525</xdr:rowOff>
    </xdr:from>
    <xdr:to>
      <xdr:col>1</xdr:col>
      <xdr:colOff>523875</xdr:colOff>
      <xdr:row>49</xdr:row>
      <xdr:rowOff>9525</xdr:rowOff>
    </xdr:to>
    <xdr:sp macro="" textlink="">
      <xdr:nvSpPr>
        <xdr:cNvPr id="9221" name="Line 2"/>
        <xdr:cNvSpPr>
          <a:spLocks noChangeShapeType="1"/>
        </xdr:cNvSpPr>
      </xdr:nvSpPr>
      <xdr:spPr bwMode="auto">
        <a:xfrm>
          <a:off x="28575" y="10258425"/>
          <a:ext cx="790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L48"/>
  <sheetViews>
    <sheetView showGridLines="0" view="pageBreakPreview" workbookViewId="0">
      <selection activeCell="A13" sqref="A13:L13"/>
    </sheetView>
  </sheetViews>
  <sheetFormatPr baseColWidth="10" defaultRowHeight="12.75"/>
  <cols>
    <col min="1" max="1" width="4.140625" style="1256" customWidth="1"/>
    <col min="2" max="2" width="10.42578125" style="1256" customWidth="1"/>
    <col min="3" max="3" width="4.140625" style="1256" customWidth="1"/>
    <col min="4" max="4" width="4.28515625" style="1256" customWidth="1"/>
    <col min="5" max="5" width="3.28515625" style="1256" customWidth="1"/>
    <col min="6" max="6" width="3.7109375" style="1256" customWidth="1"/>
    <col min="7" max="7" width="8.85546875" style="1256" customWidth="1"/>
    <col min="8" max="8" width="11.42578125" style="1256"/>
    <col min="9" max="9" width="12.140625" style="1256" bestFit="1" customWidth="1"/>
    <col min="10" max="16384" width="11.42578125" style="1256"/>
  </cols>
  <sheetData>
    <row r="1" spans="1:12" ht="16.5">
      <c r="A1" s="1255" t="s">
        <v>464</v>
      </c>
    </row>
    <row r="2" spans="1:12" ht="15.75">
      <c r="A2" s="1257" t="s">
        <v>465</v>
      </c>
    </row>
    <row r="13" spans="1:12" ht="29.25">
      <c r="A13" s="1458" t="s">
        <v>466</v>
      </c>
      <c r="B13" s="1458"/>
      <c r="C13" s="1458"/>
      <c r="D13" s="1458"/>
      <c r="E13" s="1458"/>
      <c r="F13" s="1458"/>
      <c r="G13" s="1458"/>
      <c r="H13" s="1458"/>
      <c r="I13" s="1458"/>
      <c r="J13" s="1458"/>
      <c r="K13" s="1458"/>
      <c r="L13" s="1458"/>
    </row>
    <row r="17" spans="1:12" ht="10.5" customHeight="1"/>
    <row r="19" spans="1:12" ht="25.5">
      <c r="A19" s="1459" t="s">
        <v>474</v>
      </c>
      <c r="B19" s="1459"/>
      <c r="C19" s="1459"/>
      <c r="D19" s="1459"/>
      <c r="E19" s="1459"/>
      <c r="F19" s="1459"/>
      <c r="G19" s="1459"/>
      <c r="H19" s="1459"/>
      <c r="I19" s="1459"/>
      <c r="J19" s="1459"/>
      <c r="K19" s="1459"/>
      <c r="L19" s="1459"/>
    </row>
    <row r="26" spans="1:12" ht="30">
      <c r="A26" s="1460" t="s">
        <v>467</v>
      </c>
      <c r="B26" s="1460"/>
      <c r="C26" s="1460"/>
      <c r="D26" s="1460"/>
      <c r="E26" s="1460"/>
      <c r="F26" s="1460"/>
      <c r="G26" s="1460"/>
      <c r="H26" s="1460"/>
      <c r="I26" s="1258"/>
    </row>
    <row r="35" spans="1:12" ht="8.25" customHeight="1"/>
    <row r="36" spans="1:12" ht="24.95" customHeight="1">
      <c r="C36" s="1256" t="s">
        <v>468</v>
      </c>
      <c r="G36" s="1461" t="str">
        <f>'Fiche dépot'!C25</f>
        <v>SOCIETE DEMBA &amp; FRERES</v>
      </c>
      <c r="H36" s="1461"/>
      <c r="I36" s="1461"/>
      <c r="J36" s="1461"/>
      <c r="K36" s="1461"/>
    </row>
    <row r="37" spans="1:12" ht="24.95" customHeight="1">
      <c r="C37" s="1256" t="s">
        <v>1424</v>
      </c>
      <c r="F37" s="1461" t="str">
        <f>'Fiche dépot'!C28</f>
        <v xml:space="preserve">SODEF </v>
      </c>
      <c r="G37" s="1461"/>
      <c r="H37" s="1461"/>
      <c r="I37" s="1461"/>
      <c r="J37" s="1461"/>
      <c r="K37" s="1461"/>
    </row>
    <row r="38" spans="1:12" ht="24.95" customHeight="1">
      <c r="C38" s="1256" t="s">
        <v>469</v>
      </c>
      <c r="H38" s="1462" t="str">
        <f>'Fiche iden'!G9</f>
        <v>1417292 J</v>
      </c>
      <c r="I38" s="1463"/>
      <c r="J38" s="1463"/>
      <c r="K38" s="1463"/>
    </row>
    <row r="39" spans="1:12" ht="24.95" customHeight="1">
      <c r="C39" s="1256" t="s">
        <v>470</v>
      </c>
      <c r="E39" s="1464" t="str">
        <f>'Fiche dépot'!C29</f>
        <v xml:space="preserve">19                  BP                  458              ABIDJAN </v>
      </c>
      <c r="F39" s="1464"/>
      <c r="G39" s="1464"/>
      <c r="H39" s="1464"/>
      <c r="I39" s="1464"/>
      <c r="J39" s="1464"/>
      <c r="K39" s="1464"/>
    </row>
    <row r="40" spans="1:12" ht="24.95" customHeight="1">
      <c r="C40" s="1256" t="s">
        <v>471</v>
      </c>
      <c r="F40" s="1463"/>
      <c r="G40" s="1463"/>
      <c r="H40" s="1463"/>
      <c r="I40" s="1463"/>
      <c r="J40" s="1463"/>
      <c r="K40" s="1463"/>
    </row>
    <row r="41" spans="1:12" ht="24.95" customHeight="1">
      <c r="C41" s="1256" t="s">
        <v>472</v>
      </c>
      <c r="D41" s="1461">
        <f>'Fiche iden'!E26</f>
        <v>7511234</v>
      </c>
      <c r="E41" s="1461"/>
      <c r="F41" s="1461"/>
      <c r="G41" s="1461"/>
      <c r="H41" s="1461"/>
      <c r="I41" s="1461"/>
      <c r="J41" s="1461"/>
      <c r="K41" s="1461"/>
    </row>
    <row r="46" spans="1:12" ht="16.5">
      <c r="A46" s="1466" t="s">
        <v>473</v>
      </c>
      <c r="B46" s="1466"/>
      <c r="C46" s="1466"/>
      <c r="D46" s="1466"/>
      <c r="E46" s="1466"/>
      <c r="F46" s="1466"/>
      <c r="G46" s="1466"/>
      <c r="H46" s="1466"/>
      <c r="I46" s="1466"/>
      <c r="J46" s="1466"/>
      <c r="K46" s="1466"/>
      <c r="L46" s="1466"/>
    </row>
    <row r="47" spans="1:12" ht="19.5" customHeight="1">
      <c r="C47" s="1465"/>
      <c r="D47" s="1465"/>
      <c r="E47" s="1465"/>
      <c r="F47" s="1465"/>
      <c r="G47" s="1465"/>
      <c r="H47" s="1465"/>
      <c r="I47" s="1465"/>
      <c r="J47" s="1465"/>
      <c r="K47" s="1465"/>
    </row>
    <row r="48" spans="1:12" ht="35.25" customHeight="1">
      <c r="A48" s="1259"/>
      <c r="B48" s="1259"/>
      <c r="C48" s="1457"/>
      <c r="D48" s="1457"/>
      <c r="E48" s="1457"/>
      <c r="F48" s="1457"/>
      <c r="G48" s="1457"/>
      <c r="H48" s="1457"/>
      <c r="I48" s="1457"/>
      <c r="J48" s="1457"/>
      <c r="K48" s="1457"/>
      <c r="L48" s="1259"/>
    </row>
  </sheetData>
  <mergeCells count="12">
    <mergeCell ref="C48:K48"/>
    <mergeCell ref="A13:L13"/>
    <mergeCell ref="A19:L19"/>
    <mergeCell ref="A26:H26"/>
    <mergeCell ref="G36:K36"/>
    <mergeCell ref="F37:K37"/>
    <mergeCell ref="H38:K38"/>
    <mergeCell ref="E39:K39"/>
    <mergeCell ref="C47:K47"/>
    <mergeCell ref="F40:K40"/>
    <mergeCell ref="D41:K41"/>
    <mergeCell ref="A46:L46"/>
  </mergeCells>
  <phoneticPr fontId="48" type="noConversion"/>
  <pageMargins left="0.52" right="0.28000000000000003" top="0.32" bottom="0.4" header="0.23" footer="0.27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euil9">
    <tabColor indexed="15"/>
  </sheetPr>
  <dimension ref="A1:AE48"/>
  <sheetViews>
    <sheetView showGridLines="0" showZeros="0" view="pageBreakPreview" topLeftCell="A25" zoomScale="110" zoomScaleSheetLayoutView="110" workbookViewId="0">
      <selection activeCell="J39" sqref="J39"/>
    </sheetView>
  </sheetViews>
  <sheetFormatPr baseColWidth="10" defaultRowHeight="15"/>
  <cols>
    <col min="1" max="1" width="5.7109375" customWidth="1"/>
    <col min="2" max="2" width="1.7109375" customWidth="1"/>
    <col min="3" max="4" width="10.7109375" customWidth="1"/>
    <col min="5" max="8" width="13.7109375" customWidth="1"/>
    <col min="9" max="9" width="0.85546875" customWidth="1"/>
    <col min="10" max="10" width="14.7109375" customWidth="1"/>
  </cols>
  <sheetData>
    <row r="1" spans="1:12">
      <c r="A1" s="1545" t="s">
        <v>1156</v>
      </c>
      <c r="B1" s="1545"/>
      <c r="C1" s="1545"/>
      <c r="D1" s="1545"/>
      <c r="E1" s="1545"/>
      <c r="F1" s="1545"/>
      <c r="G1" s="1545"/>
      <c r="H1" s="1545"/>
      <c r="I1" s="1545"/>
      <c r="J1" s="1545"/>
    </row>
    <row r="2" spans="1:12">
      <c r="A2" s="50"/>
      <c r="B2" s="50"/>
      <c r="C2" s="50"/>
      <c r="D2" s="50"/>
      <c r="E2" s="50"/>
      <c r="F2" s="50"/>
      <c r="H2" s="1584" t="s">
        <v>1151</v>
      </c>
      <c r="I2" s="1585"/>
      <c r="J2" s="1586"/>
    </row>
    <row r="3" spans="1:12">
      <c r="A3" s="50"/>
      <c r="B3" s="50"/>
      <c r="C3" s="50"/>
      <c r="D3" s="50"/>
      <c r="E3" s="50"/>
      <c r="F3" s="50"/>
      <c r="H3" s="1521" t="s">
        <v>1155</v>
      </c>
      <c r="I3" s="1522"/>
      <c r="J3" s="1523"/>
    </row>
    <row r="4" spans="1:12" ht="15.75">
      <c r="A4" s="1630" t="s">
        <v>1147</v>
      </c>
      <c r="B4" s="1630"/>
      <c r="C4" s="1630"/>
      <c r="D4" s="1630"/>
      <c r="E4" s="1630"/>
      <c r="F4" s="1630"/>
      <c r="G4" s="1630"/>
      <c r="H4" s="1630"/>
      <c r="I4" s="1630"/>
      <c r="J4" s="1630"/>
    </row>
    <row r="5" spans="1:12" ht="15" customHeight="1">
      <c r="A5" s="588" t="s">
        <v>1107</v>
      </c>
      <c r="B5" s="393"/>
      <c r="C5" s="395"/>
      <c r="D5" s="393"/>
      <c r="E5" s="1578" t="str">
        <f>+'Actif-Immo'!E5</f>
        <v>SOCIETE DEMBA &amp; FRERES</v>
      </c>
      <c r="F5" s="1578"/>
      <c r="G5" s="1578"/>
      <c r="H5" s="1578"/>
      <c r="I5" s="1578"/>
      <c r="J5" s="1578"/>
      <c r="K5" s="38"/>
      <c r="L5" s="19"/>
    </row>
    <row r="6" spans="1:12" ht="15" customHeight="1">
      <c r="A6" s="1535" t="str">
        <f>+'Actif-Immo'!A6:E6</f>
        <v>-</v>
      </c>
      <c r="B6" s="1535"/>
      <c r="C6" s="1535"/>
      <c r="D6" s="1535"/>
      <c r="E6" s="1535"/>
      <c r="F6" s="965"/>
      <c r="G6" s="395" t="s">
        <v>1109</v>
      </c>
      <c r="H6" s="1532" t="str">
        <f>+'Actif-Immo'!H6</f>
        <v xml:space="preserve">SODEF </v>
      </c>
      <c r="I6" s="1532"/>
      <c r="J6" s="1532"/>
      <c r="K6" s="38"/>
      <c r="L6" s="19"/>
    </row>
    <row r="7" spans="1:12" ht="15" customHeight="1">
      <c r="A7" s="588" t="s">
        <v>1136</v>
      </c>
      <c r="B7" s="967"/>
      <c r="C7" s="1578" t="str">
        <f>+'Actif-Immo'!C7:J7</f>
        <v xml:space="preserve">19                  BP                  458              ABIDJAN </v>
      </c>
      <c r="D7" s="1578"/>
      <c r="E7" s="1578"/>
      <c r="F7" s="1578"/>
      <c r="G7" s="1578"/>
      <c r="H7" s="1578"/>
      <c r="I7" s="1578"/>
      <c r="J7" s="1578"/>
      <c r="K7" s="38"/>
      <c r="L7" s="19"/>
    </row>
    <row r="8" spans="1:12" ht="15" customHeight="1">
      <c r="A8" s="588" t="s">
        <v>1131</v>
      </c>
      <c r="B8" s="393"/>
      <c r="C8" s="393"/>
      <c r="D8" s="710"/>
      <c r="E8" s="429" t="str">
        <f>+'Actif-Immo'!E8</f>
        <v>1417292 J</v>
      </c>
      <c r="F8" s="708" t="s">
        <v>1124</v>
      </c>
      <c r="G8" s="607" t="str">
        <f>+'Actif-Immo'!G8</f>
        <v>31/12/2016</v>
      </c>
      <c r="H8" s="395" t="s">
        <v>1111</v>
      </c>
      <c r="I8" s="969"/>
      <c r="J8" s="431">
        <f>+'Actif-Immo'!J8</f>
        <v>12</v>
      </c>
      <c r="K8" s="38"/>
      <c r="L8" s="19"/>
    </row>
    <row r="10" spans="1:12" ht="18" customHeight="1">
      <c r="A10" s="1631" t="s">
        <v>809</v>
      </c>
      <c r="B10" s="134"/>
      <c r="C10" s="143"/>
      <c r="D10" s="143"/>
      <c r="E10" s="151"/>
      <c r="F10" s="480" t="s">
        <v>632</v>
      </c>
      <c r="G10" s="469"/>
      <c r="H10" s="444"/>
      <c r="I10" s="486"/>
      <c r="J10" s="486" t="s">
        <v>633</v>
      </c>
    </row>
    <row r="11" spans="1:12" ht="18" customHeight="1">
      <c r="A11" s="1632"/>
      <c r="B11" s="48"/>
      <c r="C11" s="47"/>
      <c r="D11" s="47"/>
      <c r="E11" s="487"/>
      <c r="F11" s="219" t="s">
        <v>635</v>
      </c>
      <c r="G11" s="219" t="s">
        <v>636</v>
      </c>
      <c r="H11" s="237" t="s">
        <v>637</v>
      </c>
      <c r="I11" s="477"/>
      <c r="J11" s="477" t="s">
        <v>637</v>
      </c>
    </row>
    <row r="12" spans="1:12" ht="18" customHeight="1">
      <c r="A12" s="182"/>
      <c r="B12" s="132"/>
      <c r="C12" s="42"/>
      <c r="D12" s="42"/>
      <c r="E12" s="976"/>
      <c r="F12" s="235"/>
      <c r="G12" s="218"/>
      <c r="H12" s="235"/>
      <c r="I12" s="55"/>
      <c r="J12" s="487"/>
    </row>
    <row r="13" spans="1:12" ht="18" customHeight="1">
      <c r="A13" s="182" t="s">
        <v>678</v>
      </c>
      <c r="B13" s="132"/>
      <c r="C13" s="1478" t="s">
        <v>733</v>
      </c>
      <c r="D13" s="1478"/>
      <c r="E13" s="1555"/>
      <c r="F13" s="319">
        <v>28999908</v>
      </c>
      <c r="G13" s="316">
        <v>19092964</v>
      </c>
      <c r="H13" s="320">
        <f>F13-G13</f>
        <v>9906944</v>
      </c>
      <c r="I13" s="1094"/>
      <c r="J13" s="314">
        <f>'Actif-Immo'!J46</f>
        <v>19453426</v>
      </c>
    </row>
    <row r="14" spans="1:12" ht="9.9499999999999993" customHeight="1">
      <c r="A14" s="985"/>
      <c r="B14" s="977"/>
      <c r="C14" s="978"/>
      <c r="D14" s="978"/>
      <c r="E14" s="979"/>
      <c r="F14" s="1009"/>
      <c r="G14" s="1010"/>
      <c r="H14" s="1009"/>
      <c r="I14" s="1010"/>
      <c r="J14" s="1011"/>
    </row>
    <row r="15" spans="1:12" ht="18" customHeight="1">
      <c r="A15" s="971"/>
      <c r="B15" s="268"/>
      <c r="C15" s="44"/>
      <c r="D15" s="44"/>
      <c r="E15" s="980"/>
      <c r="F15" s="1012"/>
      <c r="G15" s="1012"/>
      <c r="H15" s="1012"/>
      <c r="I15" s="1012"/>
      <c r="J15" s="1012"/>
    </row>
    <row r="16" spans="1:12" ht="18" customHeight="1">
      <c r="A16" s="182"/>
      <c r="B16" s="132"/>
      <c r="C16" s="44" t="s">
        <v>734</v>
      </c>
      <c r="D16" s="53"/>
      <c r="E16" s="981"/>
      <c r="F16" s="325"/>
      <c r="G16" s="1013"/>
      <c r="H16" s="325"/>
      <c r="I16" s="325"/>
      <c r="J16" s="325"/>
    </row>
    <row r="17" spans="1:31" ht="18" customHeight="1">
      <c r="A17" s="182"/>
      <c r="B17" s="132"/>
      <c r="C17" s="42"/>
      <c r="D17" s="53"/>
      <c r="E17" s="622"/>
      <c r="F17" s="325"/>
      <c r="G17" s="325"/>
      <c r="H17" s="325"/>
      <c r="I17" s="325"/>
      <c r="J17" s="325"/>
    </row>
    <row r="18" spans="1:31" ht="18" customHeight="1">
      <c r="A18" s="971" t="s">
        <v>735</v>
      </c>
      <c r="B18" s="268"/>
      <c r="C18" s="44" t="s">
        <v>736</v>
      </c>
      <c r="D18" s="982"/>
      <c r="E18" s="981"/>
      <c r="F18" s="316"/>
      <c r="G18" s="1095"/>
      <c r="H18" s="316"/>
      <c r="I18" s="325"/>
      <c r="J18" s="316"/>
    </row>
    <row r="19" spans="1:31" ht="18" customHeight="1">
      <c r="A19" s="182"/>
      <c r="B19" s="132"/>
      <c r="C19" s="42"/>
      <c r="D19" s="53"/>
      <c r="E19" s="622"/>
      <c r="F19" s="325"/>
      <c r="G19" s="325"/>
      <c r="H19" s="325"/>
      <c r="I19" s="325"/>
      <c r="J19" s="325"/>
    </row>
    <row r="20" spans="1:31" ht="18" customHeight="1">
      <c r="A20" s="971" t="s">
        <v>737</v>
      </c>
      <c r="B20" s="268"/>
      <c r="C20" s="44" t="s">
        <v>738</v>
      </c>
      <c r="D20" s="982"/>
      <c r="E20" s="981"/>
      <c r="F20" s="1003">
        <f>SUM(F21:F25)</f>
        <v>0</v>
      </c>
      <c r="G20" s="1003">
        <f>SUM(G21:G25)</f>
        <v>0</v>
      </c>
      <c r="H20" s="1003">
        <f>SUM(H21:H25)</f>
        <v>0</v>
      </c>
      <c r="I20" s="1003"/>
      <c r="J20" s="1003">
        <f>SUM(J21:J25)</f>
        <v>0</v>
      </c>
    </row>
    <row r="21" spans="1:31" ht="18" customHeight="1">
      <c r="A21" s="182" t="s">
        <v>739</v>
      </c>
      <c r="B21" s="132"/>
      <c r="C21" s="42" t="s">
        <v>740</v>
      </c>
      <c r="D21" s="42"/>
      <c r="E21" s="129"/>
      <c r="F21" s="316"/>
      <c r="G21" s="316"/>
      <c r="H21" s="316">
        <f>F21-G21</f>
        <v>0</v>
      </c>
      <c r="I21" s="325"/>
      <c r="J21" s="316"/>
    </row>
    <row r="22" spans="1:31" ht="18" customHeight="1">
      <c r="A22" s="182" t="s">
        <v>741</v>
      </c>
      <c r="B22" s="132"/>
      <c r="C22" s="42" t="s">
        <v>742</v>
      </c>
      <c r="D22" s="42"/>
      <c r="E22" s="129"/>
      <c r="F22" s="321"/>
      <c r="G22" s="321"/>
      <c r="H22" s="321">
        <f>F22-G22</f>
        <v>0</v>
      </c>
      <c r="I22" s="325"/>
      <c r="J22" s="321"/>
    </row>
    <row r="23" spans="1:31" ht="18" customHeight="1">
      <c r="A23" s="182"/>
      <c r="B23" s="132"/>
      <c r="C23" s="42" t="s">
        <v>743</v>
      </c>
      <c r="D23" s="42"/>
      <c r="E23" s="129"/>
      <c r="F23" s="321"/>
      <c r="G23" s="321"/>
      <c r="H23" s="321"/>
      <c r="I23" s="325"/>
      <c r="J23" s="321"/>
    </row>
    <row r="24" spans="1:31" ht="18" customHeight="1">
      <c r="A24" s="182" t="s">
        <v>744</v>
      </c>
      <c r="B24" s="132"/>
      <c r="C24" s="42" t="s">
        <v>745</v>
      </c>
      <c r="D24" s="42"/>
      <c r="E24" s="129"/>
      <c r="F24" s="321"/>
      <c r="G24" s="321"/>
      <c r="H24" s="321">
        <f>F24-G24</f>
        <v>0</v>
      </c>
      <c r="I24" s="325"/>
      <c r="J24" s="321"/>
    </row>
    <row r="25" spans="1:31" ht="18" customHeight="1">
      <c r="A25" s="182" t="s">
        <v>746</v>
      </c>
      <c r="B25" s="132"/>
      <c r="C25" s="42" t="s">
        <v>747</v>
      </c>
      <c r="D25" s="42"/>
      <c r="E25" s="129"/>
      <c r="F25" s="321"/>
      <c r="G25" s="321"/>
      <c r="H25" s="321">
        <f>F25-G25</f>
        <v>0</v>
      </c>
      <c r="I25" s="325"/>
      <c r="J25" s="321"/>
    </row>
    <row r="26" spans="1:31" ht="18" customHeight="1">
      <c r="A26" s="182"/>
      <c r="B26" s="132"/>
      <c r="C26" s="42"/>
      <c r="D26" s="42"/>
      <c r="E26" s="129"/>
      <c r="F26" s="325"/>
      <c r="G26" s="325"/>
      <c r="H26" s="325"/>
      <c r="I26" s="325"/>
      <c r="J26" s="325"/>
    </row>
    <row r="27" spans="1:31" ht="18" customHeight="1">
      <c r="A27" s="971" t="s">
        <v>748</v>
      </c>
      <c r="B27" s="268"/>
      <c r="C27" s="44" t="s">
        <v>749</v>
      </c>
      <c r="D27" s="982"/>
      <c r="E27" s="981"/>
      <c r="F27" s="1003">
        <f>SUM(F28:F30)</f>
        <v>660623395</v>
      </c>
      <c r="G27" s="1003">
        <f>SUM(G28:G30)</f>
        <v>0</v>
      </c>
      <c r="H27" s="1003">
        <f>SUM(H28:H30)</f>
        <v>660623395</v>
      </c>
      <c r="I27" s="1003"/>
      <c r="J27" s="1003">
        <f>SUM(J28:J30)</f>
        <v>218632100</v>
      </c>
    </row>
    <row r="28" spans="1:31" ht="18" customHeight="1">
      <c r="A28" s="182" t="s">
        <v>750</v>
      </c>
      <c r="B28" s="132"/>
      <c r="C28" s="42" t="s">
        <v>751</v>
      </c>
      <c r="D28" s="42"/>
      <c r="E28" s="129"/>
      <c r="F28" s="316"/>
      <c r="G28" s="316"/>
      <c r="H28" s="316">
        <f>F28-G28</f>
        <v>0</v>
      </c>
      <c r="I28" s="325"/>
      <c r="J28" s="316"/>
    </row>
    <row r="29" spans="1:31" ht="18" customHeight="1">
      <c r="A29" s="182" t="s">
        <v>752</v>
      </c>
      <c r="B29" s="132"/>
      <c r="C29" s="42" t="s">
        <v>753</v>
      </c>
      <c r="D29" s="42"/>
      <c r="E29" s="129"/>
      <c r="F29" s="321">
        <v>595598250</v>
      </c>
      <c r="G29" s="321"/>
      <c r="H29" s="321">
        <f>F29-G29</f>
        <v>595598250</v>
      </c>
      <c r="I29" s="325"/>
      <c r="J29" s="321">
        <v>142304650</v>
      </c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8" customHeight="1">
      <c r="A30" s="182" t="s">
        <v>754</v>
      </c>
      <c r="B30" s="132"/>
      <c r="C30" s="42" t="s">
        <v>755</v>
      </c>
      <c r="D30" s="42"/>
      <c r="E30" s="129"/>
      <c r="F30" s="321">
        <v>65025145</v>
      </c>
      <c r="G30" s="321"/>
      <c r="H30" s="321">
        <f>F30-G30</f>
        <v>65025145</v>
      </c>
      <c r="I30" s="325"/>
      <c r="J30" s="321">
        <v>76327450</v>
      </c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6" customHeight="1">
      <c r="A31" s="182"/>
      <c r="B31" s="132"/>
      <c r="C31" s="42"/>
      <c r="D31" s="42"/>
      <c r="E31" s="129"/>
      <c r="F31" s="325"/>
      <c r="G31" s="325"/>
      <c r="H31" s="325"/>
      <c r="I31" s="325"/>
      <c r="J31" s="325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8" customHeight="1">
      <c r="A32" s="986" t="s">
        <v>756</v>
      </c>
      <c r="B32" s="983"/>
      <c r="C32" s="928" t="s">
        <v>757</v>
      </c>
      <c r="D32" s="928"/>
      <c r="E32" s="941"/>
      <c r="F32" s="1008">
        <f>F27+F20+F18</f>
        <v>660623395</v>
      </c>
      <c r="G32" s="1008">
        <f>G27+G20+G18</f>
        <v>0</v>
      </c>
      <c r="H32" s="1008">
        <f>H27+H20+H18</f>
        <v>660623395</v>
      </c>
      <c r="I32" s="1008"/>
      <c r="J32" s="1008">
        <f>J27+J20+J18</f>
        <v>218632100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8" customHeight="1">
      <c r="A33" s="182"/>
      <c r="B33" s="132"/>
      <c r="C33" s="42"/>
      <c r="D33" s="42"/>
      <c r="E33" s="129"/>
      <c r="F33" s="325"/>
      <c r="G33" s="325"/>
      <c r="H33" s="325"/>
      <c r="I33" s="325"/>
      <c r="J33" s="325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8" customHeight="1">
      <c r="A34" s="182"/>
      <c r="B34" s="132"/>
      <c r="C34" s="44" t="s">
        <v>758</v>
      </c>
      <c r="D34" s="42"/>
      <c r="E34" s="981"/>
      <c r="F34" s="1003"/>
      <c r="G34" s="1003"/>
      <c r="H34" s="1003"/>
      <c r="I34" s="1003"/>
      <c r="J34" s="1003"/>
    </row>
    <row r="35" spans="1:31" ht="18" customHeight="1">
      <c r="A35" s="971"/>
      <c r="B35" s="268"/>
      <c r="C35" s="44"/>
      <c r="D35" s="44"/>
      <c r="E35" s="980"/>
      <c r="F35" s="325"/>
      <c r="G35" s="325"/>
      <c r="H35" s="325"/>
      <c r="I35" s="325"/>
      <c r="J35" s="325"/>
    </row>
    <row r="36" spans="1:31" ht="18" customHeight="1">
      <c r="A36" s="182" t="s">
        <v>759</v>
      </c>
      <c r="B36" s="132"/>
      <c r="C36" s="42" t="s">
        <v>760</v>
      </c>
      <c r="D36" s="42"/>
      <c r="E36" s="129"/>
      <c r="F36" s="316"/>
      <c r="G36" s="316"/>
      <c r="H36" s="316">
        <f>F36-G36</f>
        <v>0</v>
      </c>
      <c r="I36" s="325"/>
      <c r="J36" s="316"/>
    </row>
    <row r="37" spans="1:31" ht="18" customHeight="1">
      <c r="A37" s="182" t="s">
        <v>761</v>
      </c>
      <c r="B37" s="132"/>
      <c r="C37" s="42" t="s">
        <v>762</v>
      </c>
      <c r="D37" s="42"/>
      <c r="E37" s="129"/>
      <c r="F37" s="321"/>
      <c r="G37" s="321"/>
      <c r="H37" s="321">
        <f>F37-G37</f>
        <v>0</v>
      </c>
      <c r="I37" s="325"/>
      <c r="J37" s="321"/>
    </row>
    <row r="38" spans="1:31" ht="18" customHeight="1">
      <c r="A38" s="182" t="s">
        <v>763</v>
      </c>
      <c r="B38" s="132"/>
      <c r="C38" s="42" t="s">
        <v>764</v>
      </c>
      <c r="D38" s="42"/>
      <c r="E38" s="129"/>
      <c r="F38" s="321">
        <v>18173775</v>
      </c>
      <c r="G38" s="321"/>
      <c r="H38" s="321">
        <f>F38-G38</f>
        <v>18173775</v>
      </c>
      <c r="I38" s="325"/>
      <c r="J38" s="321">
        <v>21441570</v>
      </c>
    </row>
    <row r="39" spans="1:31" ht="5.25" customHeight="1">
      <c r="A39" s="182"/>
      <c r="B39" s="132"/>
      <c r="C39" s="42"/>
      <c r="D39" s="42"/>
      <c r="E39" s="129"/>
      <c r="F39" s="325"/>
      <c r="G39" s="325"/>
      <c r="H39" s="325"/>
      <c r="I39" s="325"/>
      <c r="J39" s="325"/>
    </row>
    <row r="40" spans="1:31" ht="18" customHeight="1">
      <c r="A40" s="986" t="s">
        <v>765</v>
      </c>
      <c r="B40" s="983"/>
      <c r="C40" s="928" t="s">
        <v>766</v>
      </c>
      <c r="D40" s="928"/>
      <c r="E40" s="984"/>
      <c r="F40" s="1008">
        <f>SUM(F36:F38)</f>
        <v>18173775</v>
      </c>
      <c r="G40" s="1008">
        <f>SUM(G36:G38)</f>
        <v>0</v>
      </c>
      <c r="H40" s="1008">
        <f>SUM(H36:H38)</f>
        <v>18173775</v>
      </c>
      <c r="I40" s="1008"/>
      <c r="J40" s="1008">
        <f>SUM(J36:J38)</f>
        <v>21441570</v>
      </c>
    </row>
    <row r="41" spans="1:31" ht="18" customHeight="1">
      <c r="A41" s="182"/>
      <c r="B41" s="132"/>
      <c r="C41" s="42"/>
      <c r="D41" s="42"/>
      <c r="E41" s="129"/>
      <c r="F41" s="325"/>
      <c r="G41" s="325"/>
      <c r="H41" s="325"/>
      <c r="I41" s="325"/>
      <c r="J41" s="325"/>
    </row>
    <row r="42" spans="1:31" ht="18" customHeight="1">
      <c r="A42" s="971" t="s">
        <v>767</v>
      </c>
      <c r="B42" s="268"/>
      <c r="C42" s="44" t="s">
        <v>768</v>
      </c>
      <c r="D42" s="44"/>
      <c r="E42" s="981"/>
      <c r="F42" s="399">
        <f>SUM(F43)</f>
        <v>0</v>
      </c>
      <c r="G42" s="399">
        <f>SUM(G43)</f>
        <v>0</v>
      </c>
      <c r="H42" s="399">
        <f>SUM(H43)</f>
        <v>0</v>
      </c>
      <c r="I42" s="1007">
        <f>SUM(I43)</f>
        <v>0</v>
      </c>
      <c r="J42" s="399">
        <f>SUM(J43)</f>
        <v>0</v>
      </c>
    </row>
    <row r="43" spans="1:31" ht="18" customHeight="1">
      <c r="A43" s="182"/>
      <c r="B43" s="132"/>
      <c r="C43" s="42" t="s">
        <v>769</v>
      </c>
      <c r="D43" s="42"/>
      <c r="E43" s="129"/>
      <c r="F43" s="325"/>
      <c r="G43" s="325"/>
      <c r="H43" s="325"/>
      <c r="I43" s="325"/>
      <c r="J43" s="325"/>
    </row>
    <row r="44" spans="1:31" ht="18" customHeight="1">
      <c r="A44" s="986" t="s">
        <v>770</v>
      </c>
      <c r="B44" s="983"/>
      <c r="C44" s="928" t="s">
        <v>771</v>
      </c>
      <c r="D44" s="928"/>
      <c r="E44" s="984"/>
      <c r="F44" s="1008">
        <f>F13+F32+F40+F42</f>
        <v>707797078</v>
      </c>
      <c r="G44" s="1008">
        <f>G13+G32+G40+G42</f>
        <v>19092964</v>
      </c>
      <c r="H44" s="1008">
        <f>H13+H32+H40+H42</f>
        <v>688704114</v>
      </c>
      <c r="I44" s="1008"/>
      <c r="J44" s="1008">
        <f>J13+J32+J40+J42</f>
        <v>259527096</v>
      </c>
    </row>
    <row r="45" spans="1:31" ht="12" customHeight="1">
      <c r="A45" s="1"/>
      <c r="B45" s="1"/>
      <c r="C45" s="1"/>
      <c r="D45" s="1"/>
      <c r="E45" s="1"/>
      <c r="F45" s="1014"/>
      <c r="G45" s="1014"/>
      <c r="H45" s="1015"/>
      <c r="I45" s="1015"/>
      <c r="J45" s="1016"/>
    </row>
    <row r="46" spans="1:31">
      <c r="A46" s="1"/>
      <c r="B46" s="1"/>
      <c r="C46" s="1"/>
      <c r="D46" s="1"/>
      <c r="E46" s="1"/>
      <c r="F46" s="1"/>
      <c r="G46" s="1"/>
      <c r="H46" s="21"/>
      <c r="I46" s="21"/>
      <c r="J46" s="1"/>
    </row>
    <row r="47" spans="1:31">
      <c r="A47" s="1"/>
      <c r="B47" s="1"/>
      <c r="C47" s="1"/>
      <c r="D47" s="1"/>
      <c r="E47" s="1"/>
      <c r="G47" s="384" t="s">
        <v>897</v>
      </c>
      <c r="H47" s="382">
        <f>H44-'Passif-circul'!I37</f>
        <v>-2000000</v>
      </c>
      <c r="I47" s="382"/>
      <c r="J47" s="382">
        <f>J44-'Passif-circul'!K37</f>
        <v>0</v>
      </c>
    </row>
    <row r="48" spans="1:31">
      <c r="A48" s="3"/>
      <c r="B48" s="3"/>
      <c r="C48" s="3"/>
      <c r="D48" s="3"/>
      <c r="E48" s="7"/>
      <c r="F48" s="1"/>
      <c r="G48" s="1"/>
      <c r="H48" s="1" t="s">
        <v>713</v>
      </c>
      <c r="I48" s="1"/>
      <c r="J48" s="1"/>
    </row>
  </sheetData>
  <mergeCells count="10">
    <mergeCell ref="C13:E13"/>
    <mergeCell ref="A1:J1"/>
    <mergeCell ref="H2:J2"/>
    <mergeCell ref="H3:J3"/>
    <mergeCell ref="A4:J4"/>
    <mergeCell ref="A6:E6"/>
    <mergeCell ref="C7:J7"/>
    <mergeCell ref="E5:J5"/>
    <mergeCell ref="A10:A11"/>
    <mergeCell ref="H6:J6"/>
  </mergeCells>
  <phoneticPr fontId="48" type="noConversion"/>
  <printOptions horizontalCentered="1" gridLinesSet="0"/>
  <pageMargins left="0.28000000000000003" right="0.23" top="0.73" bottom="0.98425196850393704" header="0.51181102362204722" footer="0.51181102362204722"/>
  <pageSetup paperSize="9" scale="98" orientation="portrait" horizontalDpi="180" verticalDpi="18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euil10">
    <tabColor indexed="15"/>
  </sheetPr>
  <dimension ref="A1:U48"/>
  <sheetViews>
    <sheetView showGridLines="0" showZeros="0" view="pageBreakPreview" topLeftCell="A36" zoomScale="130" zoomScaleSheetLayoutView="130" workbookViewId="0">
      <selection activeCell="K26" sqref="K26"/>
    </sheetView>
  </sheetViews>
  <sheetFormatPr baseColWidth="10" defaultRowHeight="15"/>
  <cols>
    <col min="1" max="1" width="5.7109375" customWidth="1"/>
    <col min="2" max="2" width="1.7109375" customWidth="1"/>
    <col min="3" max="4" width="10.7109375" customWidth="1"/>
    <col min="5" max="5" width="13.7109375" customWidth="1"/>
    <col min="6" max="6" width="14.7109375" customWidth="1"/>
    <col min="7" max="7" width="10.7109375" customWidth="1"/>
    <col min="8" max="8" width="2.7109375" customWidth="1"/>
    <col min="9" max="9" width="14.7109375" customWidth="1"/>
    <col min="10" max="10" width="0.85546875" customWidth="1"/>
    <col min="11" max="11" width="14.7109375" customWidth="1"/>
    <col min="12" max="12" width="11.5703125" customWidth="1"/>
    <col min="13" max="13" width="0" hidden="1" customWidth="1"/>
  </cols>
  <sheetData>
    <row r="1" spans="1:21" ht="20.100000000000001" customHeight="1">
      <c r="A1" s="1545" t="s">
        <v>1153</v>
      </c>
      <c r="B1" s="1545"/>
      <c r="C1" s="1545"/>
      <c r="D1" s="1545"/>
      <c r="E1" s="1545"/>
      <c r="F1" s="1545"/>
      <c r="G1" s="1545"/>
      <c r="H1" s="1545"/>
      <c r="I1" s="1545"/>
      <c r="J1" s="1545"/>
      <c r="K1" s="36"/>
      <c r="L1" s="19"/>
      <c r="M1" s="19"/>
      <c r="N1" s="38"/>
      <c r="O1" s="19"/>
      <c r="P1" s="1"/>
      <c r="Q1" s="1"/>
      <c r="R1" s="1"/>
      <c r="S1" s="1"/>
      <c r="T1" s="1"/>
      <c r="U1" s="1"/>
    </row>
    <row r="2" spans="1:21" ht="20.100000000000001" customHeight="1">
      <c r="A2" s="50"/>
      <c r="B2" s="50"/>
      <c r="C2" s="50"/>
      <c r="D2" s="50"/>
      <c r="E2" s="50"/>
      <c r="F2" s="50"/>
      <c r="I2" s="1584" t="s">
        <v>1151</v>
      </c>
      <c r="J2" s="1585"/>
      <c r="K2" s="1586"/>
      <c r="L2" s="423"/>
      <c r="M2" s="423"/>
      <c r="N2" s="423"/>
      <c r="O2" s="423"/>
      <c r="P2" s="1"/>
      <c r="Q2" s="1"/>
      <c r="R2" s="1"/>
      <c r="S2" s="1"/>
      <c r="T2" s="1"/>
      <c r="U2" s="1"/>
    </row>
    <row r="3" spans="1:21" ht="20.100000000000001" customHeight="1">
      <c r="A3" s="50"/>
      <c r="B3" s="50"/>
      <c r="C3" s="50"/>
      <c r="D3" s="50"/>
      <c r="E3" s="50"/>
      <c r="F3" s="50"/>
      <c r="I3" s="1521" t="s">
        <v>1154</v>
      </c>
      <c r="J3" s="1522"/>
      <c r="K3" s="1523"/>
      <c r="L3" s="19"/>
      <c r="M3" s="305"/>
      <c r="N3" s="305"/>
      <c r="O3" s="305"/>
      <c r="P3" s="1"/>
      <c r="Q3" s="1"/>
      <c r="R3" s="1"/>
      <c r="S3" s="1"/>
      <c r="T3" s="1"/>
      <c r="U3" s="1"/>
    </row>
    <row r="4" spans="1:21" ht="20.100000000000001" customHeight="1">
      <c r="A4" s="1630" t="s">
        <v>1147</v>
      </c>
      <c r="B4" s="1630"/>
      <c r="C4" s="1630"/>
      <c r="D4" s="1630"/>
      <c r="E4" s="1630"/>
      <c r="F4" s="1630"/>
      <c r="G4" s="1630"/>
      <c r="H4" s="1630"/>
      <c r="I4" s="1630"/>
      <c r="J4" s="1630"/>
      <c r="K4" s="52"/>
      <c r="L4" s="19"/>
      <c r="M4" s="305"/>
      <c r="N4" s="305"/>
      <c r="O4" s="305"/>
      <c r="P4" s="1"/>
      <c r="Q4" s="1"/>
      <c r="R4" s="1"/>
      <c r="S4" s="1"/>
      <c r="T4" s="1"/>
      <c r="U4" s="1"/>
    </row>
    <row r="5" spans="1:21" ht="20.100000000000001" customHeight="1">
      <c r="A5" s="588" t="s">
        <v>1107</v>
      </c>
      <c r="B5" s="393"/>
      <c r="C5" s="393"/>
      <c r="D5" s="393"/>
      <c r="E5" s="1578" t="str">
        <f>+'Act-circul'!E5:J5</f>
        <v>SOCIETE DEMBA &amp; FRERES</v>
      </c>
      <c r="F5" s="1578"/>
      <c r="G5" s="1578"/>
      <c r="H5" s="1578"/>
      <c r="I5" s="1578"/>
      <c r="J5" s="1578"/>
      <c r="K5" s="1578"/>
      <c r="L5" s="423"/>
      <c r="M5" s="423"/>
      <c r="N5" s="423"/>
      <c r="O5" s="423"/>
      <c r="P5" s="1"/>
      <c r="Q5" s="1"/>
      <c r="R5" s="1"/>
      <c r="S5" s="1"/>
      <c r="T5" s="1"/>
      <c r="U5" s="1"/>
    </row>
    <row r="6" spans="1:21" ht="20.100000000000001" customHeight="1">
      <c r="A6" s="1535" t="str">
        <f>+'Act-circul'!A6:E6</f>
        <v>-</v>
      </c>
      <c r="B6" s="1535"/>
      <c r="C6" s="1535"/>
      <c r="D6" s="1535"/>
      <c r="E6" s="1535"/>
      <c r="F6" s="965"/>
      <c r="G6" s="395" t="s">
        <v>1109</v>
      </c>
      <c r="H6" s="608"/>
      <c r="I6" s="1634" t="str">
        <f>+'Act-circul'!H6</f>
        <v xml:space="preserve">SODEF </v>
      </c>
      <c r="J6" s="1634"/>
      <c r="K6" s="1634"/>
      <c r="L6" s="454"/>
      <c r="M6" s="454"/>
      <c r="N6" s="468"/>
      <c r="O6" s="467"/>
      <c r="P6" s="1"/>
      <c r="Q6" s="1"/>
      <c r="R6" s="1"/>
      <c r="S6" s="1"/>
      <c r="T6" s="1"/>
      <c r="U6" s="1"/>
    </row>
    <row r="7" spans="1:21" ht="20.100000000000001" customHeight="1">
      <c r="A7" s="588" t="s">
        <v>1136</v>
      </c>
      <c r="B7" s="967"/>
      <c r="C7" s="1578" t="str">
        <f>+'Act-circul'!C7:J7</f>
        <v xml:space="preserve">19                  BP                  458              ABIDJAN </v>
      </c>
      <c r="D7" s="1578"/>
      <c r="E7" s="1578"/>
      <c r="F7" s="1578"/>
      <c r="G7" s="1578"/>
      <c r="H7" s="1578"/>
      <c r="I7" s="1578"/>
      <c r="J7" s="1635"/>
      <c r="K7" s="988"/>
      <c r="L7" s="446"/>
      <c r="M7" s="425"/>
      <c r="N7" s="24"/>
      <c r="O7" s="24"/>
      <c r="P7" s="1"/>
      <c r="Q7" s="1"/>
      <c r="R7" s="1"/>
      <c r="S7" s="1"/>
      <c r="T7" s="1"/>
      <c r="U7" s="1"/>
    </row>
    <row r="8" spans="1:21" ht="20.100000000000001" customHeight="1">
      <c r="A8" s="588" t="s">
        <v>1131</v>
      </c>
      <c r="B8" s="393"/>
      <c r="C8" s="393"/>
      <c r="D8" s="1560" t="str">
        <f>+'Act-circul'!E8</f>
        <v>1417292 J</v>
      </c>
      <c r="E8" s="1560"/>
      <c r="F8" s="708" t="s">
        <v>1124</v>
      </c>
      <c r="G8" s="607" t="str">
        <f>+'Act-circul'!G8</f>
        <v>31/12/2016</v>
      </c>
      <c r="H8" s="395" t="s">
        <v>1111</v>
      </c>
      <c r="I8" s="969"/>
      <c r="J8" s="965"/>
      <c r="K8" s="591">
        <f>+'Act-circul'!J8</f>
        <v>12</v>
      </c>
      <c r="L8" s="180"/>
      <c r="M8" s="180"/>
      <c r="N8" s="180"/>
      <c r="O8" s="180"/>
      <c r="P8" s="1"/>
      <c r="Q8" s="1"/>
      <c r="R8" s="1"/>
      <c r="S8" s="1"/>
      <c r="T8" s="1"/>
      <c r="U8" s="1"/>
    </row>
    <row r="9" spans="1:21" ht="9.9499999999999993" customHeight="1"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8" customHeight="1">
      <c r="A10" s="1631" t="s">
        <v>809</v>
      </c>
      <c r="B10" s="1551" t="s">
        <v>680</v>
      </c>
      <c r="C10" s="1552"/>
      <c r="D10" s="1552"/>
      <c r="E10" s="1552"/>
      <c r="F10" s="1552"/>
      <c r="G10" s="1552"/>
      <c r="H10" s="1553"/>
      <c r="I10" s="479" t="s">
        <v>681</v>
      </c>
      <c r="J10" s="478"/>
      <c r="K10" s="58" t="s">
        <v>631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8" customHeight="1">
      <c r="A11" s="1632"/>
      <c r="B11" s="1556" t="s">
        <v>682</v>
      </c>
      <c r="C11" s="1557"/>
      <c r="D11" s="1557"/>
      <c r="E11" s="1557"/>
      <c r="F11" s="1557"/>
      <c r="G11" s="1557"/>
      <c r="H11" s="1558"/>
      <c r="I11" s="47" t="s">
        <v>683</v>
      </c>
      <c r="J11" s="142"/>
      <c r="K11" s="61" t="s">
        <v>684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" customHeight="1">
      <c r="A12" s="220"/>
      <c r="B12" s="132"/>
      <c r="C12" s="42"/>
      <c r="D12" s="42"/>
      <c r="E12" s="42"/>
      <c r="F12" s="42"/>
      <c r="G12" s="42"/>
      <c r="H12" s="264"/>
      <c r="I12" s="350"/>
      <c r="J12" s="341"/>
      <c r="K12" s="200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8" customHeight="1">
      <c r="A13" s="220"/>
      <c r="B13" s="132"/>
      <c r="C13" s="40" t="s">
        <v>685</v>
      </c>
      <c r="D13" s="42"/>
      <c r="E13" s="42"/>
      <c r="F13" s="42"/>
      <c r="G13" s="42"/>
      <c r="H13" s="481"/>
      <c r="I13" s="327"/>
      <c r="J13" s="325"/>
      <c r="K13" s="326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8" customHeight="1">
      <c r="A14" s="220"/>
      <c r="B14" s="132"/>
      <c r="C14" s="44" t="s">
        <v>686</v>
      </c>
      <c r="D14" s="42"/>
      <c r="E14" s="42"/>
      <c r="F14" s="42"/>
      <c r="G14" s="42"/>
      <c r="H14" s="482"/>
      <c r="I14" s="327"/>
      <c r="J14" s="325"/>
      <c r="K14" s="326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" customHeight="1">
      <c r="A15" s="999"/>
      <c r="B15" s="268"/>
      <c r="C15" s="44"/>
      <c r="D15" s="44"/>
      <c r="E15" s="44"/>
      <c r="F15" s="44"/>
      <c r="G15" s="44"/>
      <c r="H15" s="358"/>
      <c r="I15" s="327"/>
      <c r="J15" s="325"/>
      <c r="K15" s="326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8" customHeight="1">
      <c r="A16" s="999" t="s">
        <v>687</v>
      </c>
      <c r="B16" s="268"/>
      <c r="C16" s="44" t="s">
        <v>688</v>
      </c>
      <c r="D16" s="982"/>
      <c r="E16" s="982"/>
      <c r="F16" s="982"/>
      <c r="G16" s="982"/>
      <c r="H16" s="482"/>
      <c r="I16" s="1096">
        <v>1000000</v>
      </c>
      <c r="J16" s="1005"/>
      <c r="K16" s="1096">
        <v>1000000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8" customHeight="1">
      <c r="A17" s="220" t="s">
        <v>689</v>
      </c>
      <c r="B17" s="132"/>
      <c r="C17" s="42" t="s">
        <v>690</v>
      </c>
      <c r="D17" s="42"/>
      <c r="E17" s="42"/>
      <c r="F17" s="42"/>
      <c r="G17" s="42"/>
      <c r="H17" s="171"/>
      <c r="I17" s="321"/>
      <c r="J17" s="325"/>
      <c r="K17" s="32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8" customHeight="1">
      <c r="A18" s="999"/>
      <c r="B18" s="268"/>
      <c r="C18" s="44"/>
      <c r="D18" s="44"/>
      <c r="E18" s="44"/>
      <c r="F18" s="44"/>
      <c r="G18" s="44"/>
      <c r="H18" s="358"/>
      <c r="I18" s="327"/>
      <c r="J18" s="325"/>
      <c r="K18" s="1017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8" customHeight="1">
      <c r="A19" s="999" t="s">
        <v>691</v>
      </c>
      <c r="B19" s="268"/>
      <c r="C19" s="44" t="s">
        <v>692</v>
      </c>
      <c r="D19" s="982"/>
      <c r="E19" s="982"/>
      <c r="F19" s="982"/>
      <c r="G19" s="982"/>
      <c r="H19" s="482"/>
      <c r="I19" s="1004">
        <f>SUM(I20:I23)</f>
        <v>0</v>
      </c>
      <c r="J19" s="1005"/>
      <c r="K19" s="1005">
        <f>SUM(K20:K23)</f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8" customHeight="1">
      <c r="A20" s="220" t="s">
        <v>693</v>
      </c>
      <c r="B20" s="132"/>
      <c r="C20" s="42" t="s">
        <v>694</v>
      </c>
      <c r="D20" s="42"/>
      <c r="E20" s="42"/>
      <c r="F20" s="42"/>
      <c r="G20" s="42"/>
      <c r="H20" s="171"/>
      <c r="I20" s="316"/>
      <c r="J20" s="325"/>
      <c r="K20" s="316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8" customHeight="1">
      <c r="A21" s="220" t="s">
        <v>695</v>
      </c>
      <c r="B21" s="132"/>
      <c r="C21" s="42" t="s">
        <v>696</v>
      </c>
      <c r="D21" s="42"/>
      <c r="E21" s="42"/>
      <c r="F21" s="42"/>
      <c r="G21" s="42"/>
      <c r="H21" s="171"/>
      <c r="I21" s="316"/>
      <c r="J21" s="325"/>
      <c r="K21" s="32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8" customHeight="1">
      <c r="A22" s="220" t="s">
        <v>697</v>
      </c>
      <c r="B22" s="132"/>
      <c r="C22" s="42" t="s">
        <v>698</v>
      </c>
      <c r="D22" s="42"/>
      <c r="E22" s="42"/>
      <c r="F22" s="42"/>
      <c r="G22" s="42"/>
      <c r="H22" s="171"/>
      <c r="I22" s="321"/>
      <c r="J22" s="325"/>
      <c r="K22" s="32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8" customHeight="1">
      <c r="A23" s="220" t="s">
        <v>699</v>
      </c>
      <c r="B23" s="132"/>
      <c r="C23" s="42" t="s">
        <v>700</v>
      </c>
      <c r="D23" s="42"/>
      <c r="E23" s="42"/>
      <c r="F23" s="42"/>
      <c r="G23" s="42"/>
      <c r="H23" s="171"/>
      <c r="I23" s="321"/>
      <c r="J23" s="325"/>
      <c r="K23" s="32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8" customHeight="1">
      <c r="A24" s="220" t="s">
        <v>701</v>
      </c>
      <c r="B24" s="132"/>
      <c r="C24" s="42" t="s">
        <v>1512</v>
      </c>
      <c r="D24" s="42"/>
      <c r="E24" s="42"/>
      <c r="F24" s="42"/>
      <c r="G24" s="42"/>
      <c r="H24" s="171"/>
      <c r="I24" s="321">
        <v>191540532</v>
      </c>
      <c r="J24" s="325"/>
      <c r="K24" s="32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" customHeight="1">
      <c r="A25" s="999" t="s">
        <v>702</v>
      </c>
      <c r="B25" s="268"/>
      <c r="C25" s="44" t="s">
        <v>1511</v>
      </c>
      <c r="D25" s="44"/>
      <c r="E25" s="44"/>
      <c r="F25" s="44"/>
      <c r="G25" s="44"/>
      <c r="H25" s="482"/>
      <c r="I25" s="1004">
        <v>355527138</v>
      </c>
      <c r="J25" s="1005"/>
      <c r="K25" s="1018">
        <v>191540532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9" customHeight="1">
      <c r="A26" s="220"/>
      <c r="B26" s="132"/>
      <c r="C26" s="42"/>
      <c r="D26" s="42"/>
      <c r="E26" s="42"/>
      <c r="F26" s="42"/>
      <c r="G26" s="42"/>
      <c r="H26" s="171"/>
      <c r="I26" s="327"/>
      <c r="J26" s="325"/>
      <c r="K26" s="326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" customHeight="1">
      <c r="A27" s="999" t="s">
        <v>703</v>
      </c>
      <c r="B27" s="268"/>
      <c r="C27" s="44" t="s">
        <v>704</v>
      </c>
      <c r="D27" s="982"/>
      <c r="E27" s="982"/>
      <c r="F27" s="982"/>
      <c r="G27" s="982"/>
      <c r="H27" s="482"/>
      <c r="I27" s="1005">
        <f>SUM(I28:I29)</f>
        <v>0</v>
      </c>
      <c r="J27" s="1005"/>
      <c r="K27" s="1005">
        <f>SUM(K28:K29)</f>
        <v>0</v>
      </c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" customHeight="1">
      <c r="A28" s="220" t="s">
        <v>705</v>
      </c>
      <c r="B28" s="132"/>
      <c r="C28" s="42" t="s">
        <v>706</v>
      </c>
      <c r="D28" s="42"/>
      <c r="E28" s="42"/>
      <c r="F28" s="42"/>
      <c r="G28" s="42"/>
      <c r="H28" s="171"/>
      <c r="I28" s="316"/>
      <c r="J28" s="325"/>
      <c r="K28" s="31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8" customHeight="1">
      <c r="A29" s="220" t="s">
        <v>707</v>
      </c>
      <c r="B29" s="132"/>
      <c r="C29" s="42" t="s">
        <v>708</v>
      </c>
      <c r="D29" s="42"/>
      <c r="E29" s="42"/>
      <c r="F29" s="42"/>
      <c r="G29" s="42"/>
      <c r="H29" s="171"/>
      <c r="I29" s="321"/>
      <c r="J29" s="325"/>
      <c r="K29" s="32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4.5" customHeight="1">
      <c r="A30" s="220"/>
      <c r="B30" s="132"/>
      <c r="C30" s="42"/>
      <c r="D30" s="42"/>
      <c r="E30" s="42"/>
      <c r="F30" s="42"/>
      <c r="G30" s="42"/>
      <c r="H30" s="171"/>
      <c r="I30" s="327"/>
      <c r="J30" s="325"/>
      <c r="K30" s="32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" customHeight="1">
      <c r="A31" s="1000" t="s">
        <v>709</v>
      </c>
      <c r="B31" s="989"/>
      <c r="C31" s="990" t="s">
        <v>710</v>
      </c>
      <c r="D31" s="991"/>
      <c r="E31" s="991"/>
      <c r="F31" s="991"/>
      <c r="G31" s="991"/>
      <c r="H31" s="926"/>
      <c r="I31" s="1008">
        <f>I27+I25+I24+I19+I16+I17</f>
        <v>548067670</v>
      </c>
      <c r="J31" s="1008"/>
      <c r="K31" s="1008">
        <f>K27+K25+K24+K19+K16+K17</f>
        <v>192540532</v>
      </c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8" customHeight="1">
      <c r="A32" s="220"/>
      <c r="B32" s="132"/>
      <c r="C32" s="42"/>
      <c r="D32" s="42"/>
      <c r="E32" s="42"/>
      <c r="F32" s="42"/>
      <c r="G32" s="42"/>
      <c r="H32" s="171"/>
      <c r="I32" s="327"/>
      <c r="J32" s="325"/>
      <c r="K32" s="326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8" customHeight="1">
      <c r="A33" s="220"/>
      <c r="B33" s="132"/>
      <c r="C33" s="44" t="s">
        <v>711</v>
      </c>
      <c r="D33" s="42"/>
      <c r="E33" s="42"/>
      <c r="F33" s="42"/>
      <c r="G33" s="42"/>
      <c r="H33" s="482"/>
      <c r="I33" s="327"/>
      <c r="J33" s="325"/>
      <c r="K33" s="326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8" customHeight="1">
      <c r="A34" s="999"/>
      <c r="B34" s="268"/>
      <c r="C34" s="44" t="s">
        <v>712</v>
      </c>
      <c r="D34" s="44"/>
      <c r="E34" s="44"/>
      <c r="F34" s="44"/>
      <c r="G34" s="44"/>
      <c r="H34" s="482"/>
      <c r="I34" s="327"/>
      <c r="J34" s="325"/>
      <c r="K34" s="326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8" customHeight="1">
      <c r="A35" s="999"/>
      <c r="B35" s="268"/>
      <c r="C35" s="44"/>
      <c r="D35" s="44"/>
      <c r="E35" s="44"/>
      <c r="F35" s="44"/>
      <c r="G35" s="44"/>
      <c r="H35" s="358"/>
      <c r="I35" s="325" t="s">
        <v>713</v>
      </c>
      <c r="J35" s="325"/>
      <c r="K35" s="325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8" customHeight="1">
      <c r="A36" s="220" t="s">
        <v>714</v>
      </c>
      <c r="B36" s="132"/>
      <c r="C36" s="42" t="s">
        <v>715</v>
      </c>
      <c r="D36" s="42"/>
      <c r="E36" s="42"/>
      <c r="F36" s="42"/>
      <c r="G36" s="42"/>
      <c r="H36" s="171"/>
      <c r="I36" s="316"/>
      <c r="J36" s="325"/>
      <c r="K36" s="316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8" customHeight="1">
      <c r="A37" s="220" t="s">
        <v>716</v>
      </c>
      <c r="B37" s="132"/>
      <c r="C37" s="42" t="s">
        <v>717</v>
      </c>
      <c r="D37" s="42"/>
      <c r="E37" s="42"/>
      <c r="F37" s="42"/>
      <c r="G37" s="42"/>
      <c r="H37" s="171"/>
      <c r="I37" s="321" t="s">
        <v>713</v>
      </c>
      <c r="J37" s="325"/>
      <c r="K37" s="32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8" customHeight="1">
      <c r="A38" s="220" t="s">
        <v>718</v>
      </c>
      <c r="B38" s="132"/>
      <c r="C38" s="42" t="s">
        <v>719</v>
      </c>
      <c r="D38" s="42"/>
      <c r="E38" s="42"/>
      <c r="F38" s="42"/>
      <c r="G38" s="42"/>
      <c r="H38" s="171"/>
      <c r="I38" s="321" t="s">
        <v>713</v>
      </c>
      <c r="J38" s="325"/>
      <c r="K38" s="32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8" customHeight="1">
      <c r="A39" s="220" t="s">
        <v>720</v>
      </c>
      <c r="B39" s="132"/>
      <c r="C39" s="992" t="s">
        <v>721</v>
      </c>
      <c r="D39" s="42"/>
      <c r="E39" s="42"/>
      <c r="F39" s="42"/>
      <c r="G39" s="42"/>
      <c r="H39" s="483"/>
      <c r="I39" s="321" t="s">
        <v>713</v>
      </c>
      <c r="J39" s="325"/>
      <c r="K39" s="32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8" customHeight="1">
      <c r="A40" s="999"/>
      <c r="B40" s="268"/>
      <c r="C40" s="992" t="s">
        <v>722</v>
      </c>
      <c r="D40" s="44"/>
      <c r="E40" s="44"/>
      <c r="F40" s="44"/>
      <c r="G40" s="44"/>
      <c r="H40" s="483"/>
      <c r="I40" s="327"/>
      <c r="J40" s="325"/>
      <c r="K40" s="326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8" customHeight="1">
      <c r="A41" s="999"/>
      <c r="B41" s="268"/>
      <c r="C41" s="992"/>
      <c r="D41" s="44"/>
      <c r="E41" s="44"/>
      <c r="F41" s="44"/>
      <c r="G41" s="44"/>
      <c r="H41" s="483"/>
      <c r="I41" s="327"/>
      <c r="J41" s="325"/>
      <c r="K41" s="326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8" customHeight="1">
      <c r="A42" s="220" t="s">
        <v>727</v>
      </c>
      <c r="B42" s="132"/>
      <c r="C42" s="129" t="s">
        <v>728</v>
      </c>
      <c r="D42" s="42"/>
      <c r="E42" s="42"/>
      <c r="F42" s="1633"/>
      <c r="G42" s="1633"/>
      <c r="H42" s="171"/>
      <c r="I42" s="327"/>
      <c r="J42" s="325"/>
      <c r="K42" s="326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8" customHeight="1">
      <c r="A43" s="220"/>
      <c r="B43" s="132"/>
      <c r="C43" s="42"/>
      <c r="D43" s="47"/>
      <c r="E43" s="42"/>
      <c r="F43" s="42"/>
      <c r="G43" s="42"/>
      <c r="H43" s="171"/>
      <c r="I43" s="327"/>
      <c r="J43" s="325"/>
      <c r="K43" s="326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8" customHeight="1">
      <c r="A44" s="1000" t="s">
        <v>729</v>
      </c>
      <c r="B44" s="993"/>
      <c r="C44" s="994" t="s">
        <v>730</v>
      </c>
      <c r="D44" s="995"/>
      <c r="E44" s="995"/>
      <c r="F44" s="995"/>
      <c r="G44" s="995"/>
      <c r="H44" s="926"/>
      <c r="I44" s="1019">
        <f>SUM(I36:I39)</f>
        <v>0</v>
      </c>
      <c r="J44" s="1008"/>
      <c r="K44" s="1020">
        <f>SUM(K36:K39)</f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8" customHeight="1">
      <c r="A45" s="1001" t="s">
        <v>731</v>
      </c>
      <c r="B45" s="996"/>
      <c r="C45" s="997" t="s">
        <v>732</v>
      </c>
      <c r="D45" s="998"/>
      <c r="E45" s="998"/>
      <c r="F45" s="998"/>
      <c r="G45" s="998"/>
      <c r="H45" s="927"/>
      <c r="I45" s="1021">
        <f>I31+I44</f>
        <v>548067670</v>
      </c>
      <c r="J45" s="1022"/>
      <c r="K45" s="1023">
        <f>K31+K44</f>
        <v>192540532</v>
      </c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2" customHeight="1">
      <c r="A46" s="1002"/>
      <c r="B46" s="3"/>
      <c r="C46" s="3"/>
      <c r="D46" s="3"/>
      <c r="E46" s="3"/>
      <c r="F46" s="3"/>
      <c r="G46" s="3"/>
      <c r="H46" s="5"/>
      <c r="I46" s="2"/>
      <c r="J46" s="2"/>
      <c r="K46" s="35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964"/>
      <c r="I47" s="383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I48" s="383"/>
    </row>
  </sheetData>
  <mergeCells count="13">
    <mergeCell ref="A1:J1"/>
    <mergeCell ref="A4:J4"/>
    <mergeCell ref="A6:E6"/>
    <mergeCell ref="C7:J7"/>
    <mergeCell ref="E5:K5"/>
    <mergeCell ref="I2:K2"/>
    <mergeCell ref="B10:H10"/>
    <mergeCell ref="I3:K3"/>
    <mergeCell ref="F42:G42"/>
    <mergeCell ref="A10:A11"/>
    <mergeCell ref="B11:H11"/>
    <mergeCell ref="D8:E8"/>
    <mergeCell ref="I6:K6"/>
  </mergeCells>
  <phoneticPr fontId="48" type="noConversion"/>
  <printOptions horizontalCentered="1" gridLinesSet="0"/>
  <pageMargins left="0" right="0" top="0.47" bottom="0.33" header="0.38" footer="0.3"/>
  <pageSetup paperSize="9" scale="97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euil11">
    <tabColor indexed="15"/>
  </sheetPr>
  <dimension ref="A1:O47"/>
  <sheetViews>
    <sheetView showGridLines="0" showZeros="0" view="pageBreakPreview" topLeftCell="A37" zoomScale="140" zoomScaleSheetLayoutView="140" workbookViewId="0">
      <selection activeCell="K20" sqref="K20"/>
    </sheetView>
  </sheetViews>
  <sheetFormatPr baseColWidth="10" defaultRowHeight="15"/>
  <cols>
    <col min="1" max="1" width="5.7109375" customWidth="1"/>
    <col min="2" max="2" width="1.7109375" customWidth="1"/>
    <col min="3" max="3" width="10.7109375" customWidth="1"/>
    <col min="4" max="4" width="11.85546875" customWidth="1"/>
    <col min="6" max="6" width="14.7109375" customWidth="1"/>
    <col min="7" max="7" width="10.7109375" customWidth="1"/>
    <col min="8" max="8" width="2.7109375" customWidth="1"/>
    <col min="9" max="9" width="14.7109375" customWidth="1"/>
    <col min="10" max="10" width="0.85546875" customWidth="1"/>
    <col min="11" max="11" width="14.7109375" customWidth="1"/>
  </cols>
  <sheetData>
    <row r="1" spans="1:15" ht="15" customHeight="1">
      <c r="A1" s="41"/>
      <c r="B1" s="41"/>
      <c r="C1" s="41"/>
      <c r="D1" s="41"/>
      <c r="E1" s="41"/>
      <c r="F1" s="41"/>
      <c r="G1" s="41"/>
      <c r="H1" s="41"/>
      <c r="I1" s="36"/>
      <c r="J1" s="466"/>
      <c r="K1" s="36"/>
      <c r="L1" s="19"/>
      <c r="M1" s="19"/>
      <c r="N1" s="38"/>
      <c r="O1" s="19"/>
    </row>
    <row r="2" spans="1:15" ht="15" customHeight="1">
      <c r="A2" s="1545" t="s">
        <v>1158</v>
      </c>
      <c r="B2" s="1545"/>
      <c r="C2" s="1545"/>
      <c r="D2" s="1545"/>
      <c r="E2" s="1545"/>
      <c r="F2" s="1545"/>
      <c r="G2" s="1545"/>
      <c r="H2" s="1545"/>
      <c r="I2" s="1545"/>
      <c r="J2" s="1545"/>
      <c r="K2" s="36"/>
      <c r="L2" s="19"/>
      <c r="M2" s="19"/>
      <c r="N2" s="38"/>
      <c r="O2" s="19"/>
    </row>
    <row r="3" spans="1:15" ht="15" customHeight="1">
      <c r="A3" s="50"/>
      <c r="B3" s="50"/>
      <c r="C3" s="50"/>
      <c r="D3" s="50"/>
      <c r="E3" s="50"/>
      <c r="F3" s="50"/>
      <c r="I3" s="1584" t="s">
        <v>1151</v>
      </c>
      <c r="J3" s="1585"/>
      <c r="K3" s="1586"/>
      <c r="L3" s="423"/>
      <c r="M3" s="19"/>
      <c r="N3" s="38"/>
      <c r="O3" s="19"/>
    </row>
    <row r="4" spans="1:15" ht="15" customHeight="1">
      <c r="A4" s="50"/>
      <c r="B4" s="50"/>
      <c r="C4" s="50"/>
      <c r="D4" s="50"/>
      <c r="E4" s="50"/>
      <c r="F4" s="50"/>
      <c r="I4" s="1521" t="s">
        <v>1159</v>
      </c>
      <c r="J4" s="1522"/>
      <c r="K4" s="1523"/>
      <c r="L4" s="19"/>
      <c r="M4" s="19"/>
      <c r="N4" s="38"/>
      <c r="O4" s="19"/>
    </row>
    <row r="5" spans="1:15" ht="15" customHeight="1">
      <c r="A5" s="1630" t="s">
        <v>1147</v>
      </c>
      <c r="B5" s="1630"/>
      <c r="C5" s="1630"/>
      <c r="D5" s="1630"/>
      <c r="E5" s="1630"/>
      <c r="F5" s="1630"/>
      <c r="G5" s="1630"/>
      <c r="H5" s="1630"/>
      <c r="I5" s="1630"/>
      <c r="J5" s="1630"/>
      <c r="K5" s="52"/>
      <c r="L5" s="19"/>
      <c r="M5" s="19"/>
      <c r="N5" s="38"/>
      <c r="O5" s="19"/>
    </row>
    <row r="6" spans="1:15" ht="15" customHeight="1">
      <c r="A6" s="588" t="s">
        <v>1107</v>
      </c>
      <c r="B6" s="393"/>
      <c r="C6" s="393"/>
      <c r="D6" s="393"/>
      <c r="E6" s="1578" t="str">
        <f>+Capitaux!E5</f>
        <v>SOCIETE DEMBA &amp; FRERES</v>
      </c>
      <c r="F6" s="1578"/>
      <c r="G6" s="1578"/>
      <c r="H6" s="1578"/>
      <c r="I6" s="1578"/>
      <c r="J6" s="1578"/>
      <c r="K6" s="1578"/>
      <c r="L6" s="423"/>
      <c r="M6" s="19"/>
      <c r="N6" s="38"/>
      <c r="O6" s="19"/>
    </row>
    <row r="7" spans="1:15" ht="15" customHeight="1">
      <c r="A7" s="1535" t="str">
        <f>+Capitaux!A6</f>
        <v>-</v>
      </c>
      <c r="B7" s="1535"/>
      <c r="C7" s="1535"/>
      <c r="D7" s="1535"/>
      <c r="E7" s="1535"/>
      <c r="F7" s="965"/>
      <c r="G7" s="395" t="s">
        <v>1109</v>
      </c>
      <c r="H7" s="608"/>
      <c r="I7" s="1634" t="str">
        <f>+Capitaux!I6</f>
        <v xml:space="preserve">SODEF </v>
      </c>
      <c r="J7" s="1634"/>
      <c r="K7" s="1634"/>
      <c r="L7" s="454"/>
      <c r="M7" s="19"/>
      <c r="N7" s="38"/>
      <c r="O7" s="19"/>
    </row>
    <row r="8" spans="1:15" ht="15" customHeight="1">
      <c r="A8" s="588" t="s">
        <v>1136</v>
      </c>
      <c r="B8" s="967"/>
      <c r="C8" s="1578" t="str">
        <f>+Capitaux!C7</f>
        <v xml:space="preserve">19                  BP                  458              ABIDJAN </v>
      </c>
      <c r="D8" s="1578"/>
      <c r="E8" s="1578"/>
      <c r="F8" s="1578"/>
      <c r="G8" s="1578"/>
      <c r="H8" s="1578"/>
      <c r="I8" s="1578"/>
      <c r="J8" s="1635"/>
      <c r="K8" s="485"/>
      <c r="L8" s="446"/>
      <c r="M8" s="19"/>
      <c r="N8" s="38"/>
      <c r="O8" s="19"/>
    </row>
    <row r="9" spans="1:15" ht="15" customHeight="1">
      <c r="A9" s="588" t="s">
        <v>1131</v>
      </c>
      <c r="B9" s="393"/>
      <c r="C9" s="393"/>
      <c r="D9" s="1560" t="str">
        <f>+Capitaux!D8</f>
        <v>1417292 J</v>
      </c>
      <c r="E9" s="1560"/>
      <c r="F9" s="708" t="s">
        <v>1124</v>
      </c>
      <c r="G9" s="1580" t="str">
        <f>+Capitaux!G8</f>
        <v>31/12/2016</v>
      </c>
      <c r="H9" s="1560"/>
      <c r="I9" s="395" t="s">
        <v>1111</v>
      </c>
      <c r="J9" s="965"/>
      <c r="K9" s="591">
        <f>+Capitaux!K8</f>
        <v>12</v>
      </c>
      <c r="L9" s="180"/>
      <c r="M9" s="19"/>
      <c r="N9" s="19"/>
      <c r="O9" s="19"/>
    </row>
    <row r="11" spans="1:15" ht="18" customHeight="1">
      <c r="A11" s="1631" t="s">
        <v>809</v>
      </c>
      <c r="B11" s="469"/>
      <c r="C11" s="1552" t="s">
        <v>680</v>
      </c>
      <c r="D11" s="1552"/>
      <c r="E11" s="1552"/>
      <c r="F11" s="1552"/>
      <c r="G11" s="1552"/>
      <c r="H11" s="226"/>
      <c r="I11" s="212" t="s">
        <v>631</v>
      </c>
      <c r="J11" s="226"/>
      <c r="K11" s="486" t="s">
        <v>631</v>
      </c>
    </row>
    <row r="12" spans="1:15" ht="18" customHeight="1">
      <c r="A12" s="1632"/>
      <c r="B12" s="47"/>
      <c r="C12" s="1557" t="s">
        <v>772</v>
      </c>
      <c r="D12" s="1557"/>
      <c r="E12" s="1557"/>
      <c r="F12" s="1557"/>
      <c r="G12" s="1557"/>
      <c r="H12" s="235"/>
      <c r="I12" s="218" t="s">
        <v>773</v>
      </c>
      <c r="J12" s="235"/>
      <c r="K12" s="218" t="s">
        <v>774</v>
      </c>
    </row>
    <row r="13" spans="1:15" ht="18" customHeight="1">
      <c r="A13" s="182" t="s">
        <v>731</v>
      </c>
      <c r="B13" s="42"/>
      <c r="C13" s="52" t="s">
        <v>1149</v>
      </c>
      <c r="D13" s="52"/>
      <c r="E13" s="52"/>
      <c r="F13" s="52"/>
      <c r="G13" s="52"/>
      <c r="H13" s="52"/>
      <c r="I13" s="325"/>
      <c r="J13" s="327"/>
      <c r="K13" s="325"/>
    </row>
    <row r="14" spans="1:15" ht="18" customHeight="1">
      <c r="A14" s="985"/>
      <c r="B14" s="978"/>
      <c r="C14" s="978"/>
      <c r="D14" s="978"/>
      <c r="E14" s="978"/>
      <c r="F14" s="978"/>
      <c r="G14" s="1024" t="s">
        <v>1157</v>
      </c>
      <c r="H14" s="978"/>
      <c r="I14" s="1034">
        <v>548067670</v>
      </c>
      <c r="J14" s="1035"/>
      <c r="K14" s="1034">
        <v>192540532</v>
      </c>
    </row>
    <row r="15" spans="1:15" ht="18" customHeight="1">
      <c r="A15" s="182"/>
      <c r="B15" s="42"/>
      <c r="C15" s="44" t="s">
        <v>775</v>
      </c>
      <c r="D15" s="982"/>
      <c r="E15" s="982"/>
      <c r="F15" s="982"/>
      <c r="G15" s="982"/>
      <c r="H15" s="982"/>
      <c r="I15" s="325"/>
      <c r="J15" s="327"/>
      <c r="K15" s="325"/>
    </row>
    <row r="16" spans="1:15" ht="18" customHeight="1">
      <c r="A16" s="182"/>
      <c r="B16" s="42"/>
      <c r="C16" s="44"/>
      <c r="D16" s="44"/>
      <c r="E16" s="44"/>
      <c r="F16" s="44"/>
      <c r="G16" s="44"/>
      <c r="H16" s="44"/>
      <c r="I16" s="325"/>
      <c r="J16" s="327"/>
      <c r="K16" s="325"/>
    </row>
    <row r="17" spans="1:11" ht="18" customHeight="1">
      <c r="A17" s="182" t="s">
        <v>776</v>
      </c>
      <c r="B17" s="42"/>
      <c r="C17" s="42" t="s">
        <v>777</v>
      </c>
      <c r="D17" s="42"/>
      <c r="E17" s="42"/>
      <c r="F17" s="42"/>
      <c r="G17" s="42"/>
      <c r="H17" s="42"/>
      <c r="I17" s="316"/>
      <c r="J17" s="327"/>
      <c r="K17" s="1095"/>
    </row>
    <row r="18" spans="1:11" ht="18" customHeight="1">
      <c r="A18" s="182" t="s">
        <v>778</v>
      </c>
      <c r="B18" s="42"/>
      <c r="C18" s="42" t="s">
        <v>779</v>
      </c>
      <c r="D18" s="42"/>
      <c r="E18" s="42"/>
      <c r="F18" s="42"/>
      <c r="G18" s="42"/>
      <c r="H18" s="42"/>
      <c r="I18" s="321"/>
      <c r="J18" s="327"/>
      <c r="K18" s="321"/>
    </row>
    <row r="19" spans="1:11" ht="18" customHeight="1">
      <c r="A19" s="182" t="s">
        <v>780</v>
      </c>
      <c r="B19" s="42"/>
      <c r="C19" s="42" t="s">
        <v>781</v>
      </c>
      <c r="D19" s="42"/>
      <c r="E19" s="42"/>
      <c r="F19" s="42"/>
      <c r="G19" s="42"/>
      <c r="H19" s="42"/>
      <c r="I19" s="321">
        <v>19254580</v>
      </c>
      <c r="J19" s="327"/>
      <c r="K19" s="1097">
        <v>750050</v>
      </c>
    </row>
    <row r="20" spans="1:11" ht="18" customHeight="1">
      <c r="A20" s="182" t="s">
        <v>782</v>
      </c>
      <c r="B20" s="42"/>
      <c r="C20" s="42" t="s">
        <v>783</v>
      </c>
      <c r="D20" s="42"/>
      <c r="E20" s="42"/>
      <c r="F20" s="42"/>
      <c r="G20" s="42"/>
      <c r="H20" s="42"/>
      <c r="I20" s="321">
        <v>122601789</v>
      </c>
      <c r="J20" s="327"/>
      <c r="K20" s="321">
        <v>65456439</v>
      </c>
    </row>
    <row r="21" spans="1:11" ht="18" customHeight="1">
      <c r="A21" s="182" t="s">
        <v>784</v>
      </c>
      <c r="B21" s="42"/>
      <c r="C21" s="42" t="s">
        <v>785</v>
      </c>
      <c r="D21" s="42"/>
      <c r="E21" s="42"/>
      <c r="F21" s="42"/>
      <c r="G21" s="42"/>
      <c r="H21" s="42"/>
      <c r="I21" s="321">
        <v>780075</v>
      </c>
      <c r="J21" s="327"/>
      <c r="K21" s="321">
        <v>780075</v>
      </c>
    </row>
    <row r="22" spans="1:11" ht="18" customHeight="1">
      <c r="A22" s="182" t="s">
        <v>786</v>
      </c>
      <c r="B22" s="42"/>
      <c r="C22" s="42" t="s">
        <v>787</v>
      </c>
      <c r="D22" s="42"/>
      <c r="E22" s="42"/>
      <c r="F22" s="42"/>
      <c r="G22" s="42"/>
      <c r="H22" s="42"/>
      <c r="I22" s="321"/>
      <c r="J22" s="327"/>
      <c r="K22" s="321"/>
    </row>
    <row r="23" spans="1:11" ht="18" customHeight="1">
      <c r="A23" s="182" t="s">
        <v>788</v>
      </c>
      <c r="B23" s="42"/>
      <c r="C23" s="42" t="s">
        <v>790</v>
      </c>
      <c r="D23" s="42"/>
      <c r="E23" s="42"/>
      <c r="F23" s="42"/>
      <c r="G23" s="42"/>
      <c r="H23" s="42"/>
      <c r="I23" s="321"/>
      <c r="J23" s="327"/>
      <c r="K23" s="321"/>
    </row>
    <row r="24" spans="1:11" ht="6.75" customHeight="1">
      <c r="A24" s="182"/>
      <c r="B24" s="42"/>
      <c r="C24" s="42"/>
      <c r="D24" s="42"/>
      <c r="E24" s="42"/>
      <c r="F24" s="42"/>
      <c r="G24" s="42"/>
      <c r="H24" s="42"/>
      <c r="I24" s="325"/>
      <c r="J24" s="327"/>
      <c r="K24" s="325"/>
    </row>
    <row r="25" spans="1:11" ht="18" customHeight="1">
      <c r="A25" s="986" t="s">
        <v>791</v>
      </c>
      <c r="B25" s="928"/>
      <c r="C25" s="975" t="s">
        <v>792</v>
      </c>
      <c r="D25" s="1025"/>
      <c r="E25" s="1025"/>
      <c r="F25" s="1025"/>
      <c r="G25" s="1025"/>
      <c r="H25" s="1025"/>
      <c r="I25" s="1008">
        <f>SUM(I17:I23)</f>
        <v>142636444</v>
      </c>
      <c r="J25" s="1019"/>
      <c r="K25" s="1008">
        <f>SUM(K17:K23)</f>
        <v>66986564</v>
      </c>
    </row>
    <row r="26" spans="1:11" ht="18" customHeight="1">
      <c r="A26" s="182"/>
      <c r="B26" s="42"/>
      <c r="C26" s="42"/>
      <c r="D26" s="42"/>
      <c r="E26" s="42"/>
      <c r="F26" s="42"/>
      <c r="G26" s="42"/>
      <c r="H26" s="42"/>
      <c r="I26" s="325"/>
      <c r="J26" s="327"/>
      <c r="K26" s="325"/>
    </row>
    <row r="27" spans="1:11" ht="18" customHeight="1">
      <c r="A27" s="971"/>
      <c r="B27" s="44"/>
      <c r="C27" s="44" t="s">
        <v>793</v>
      </c>
      <c r="D27" s="982"/>
      <c r="E27" s="982"/>
      <c r="F27" s="982"/>
      <c r="G27" s="982"/>
      <c r="H27" s="982"/>
      <c r="I27" s="325"/>
      <c r="J27" s="327"/>
      <c r="K27" s="325"/>
    </row>
    <row r="28" spans="1:11" ht="18" customHeight="1">
      <c r="A28" s="971"/>
      <c r="B28" s="44"/>
      <c r="C28" s="44"/>
      <c r="D28" s="44"/>
      <c r="E28" s="44"/>
      <c r="F28" s="44"/>
      <c r="G28" s="44"/>
      <c r="H28" s="44"/>
      <c r="I28" s="325"/>
      <c r="J28" s="327"/>
      <c r="K28" s="325"/>
    </row>
    <row r="29" spans="1:11" ht="18" customHeight="1">
      <c r="A29" s="182" t="s">
        <v>794</v>
      </c>
      <c r="B29" s="42"/>
      <c r="C29" s="42" t="s">
        <v>795</v>
      </c>
      <c r="D29" s="42"/>
      <c r="E29" s="42"/>
      <c r="F29" s="42"/>
      <c r="G29" s="42"/>
      <c r="H29" s="42"/>
      <c r="I29" s="316"/>
      <c r="J29" s="327"/>
      <c r="K29" s="316"/>
    </row>
    <row r="30" spans="1:11" ht="18" customHeight="1">
      <c r="A30" s="182" t="s">
        <v>796</v>
      </c>
      <c r="B30" s="42"/>
      <c r="C30" s="42" t="s">
        <v>797</v>
      </c>
      <c r="D30" s="42"/>
      <c r="E30" s="42"/>
      <c r="F30" s="42"/>
      <c r="G30" s="42"/>
      <c r="H30" s="42"/>
      <c r="I30" s="321"/>
      <c r="J30" s="327"/>
      <c r="K30" s="321"/>
    </row>
    <row r="31" spans="1:11" ht="18" customHeight="1">
      <c r="A31" s="182" t="s">
        <v>798</v>
      </c>
      <c r="B31" s="42"/>
      <c r="C31" s="42" t="s">
        <v>206</v>
      </c>
      <c r="D31" s="42"/>
      <c r="E31" s="42"/>
      <c r="F31" s="42"/>
      <c r="G31" s="42"/>
      <c r="H31" s="42"/>
      <c r="I31" s="321"/>
      <c r="J31" s="327"/>
      <c r="K31" s="321"/>
    </row>
    <row r="32" spans="1:11" ht="5.25" customHeight="1">
      <c r="A32" s="182"/>
      <c r="B32" s="42"/>
      <c r="C32" s="42"/>
      <c r="D32" s="42"/>
      <c r="E32" s="42"/>
      <c r="F32" s="42"/>
      <c r="G32" s="42"/>
      <c r="H32" s="42"/>
      <c r="I32" s="325"/>
      <c r="J32" s="327"/>
      <c r="K32" s="325"/>
    </row>
    <row r="33" spans="1:11" ht="18" customHeight="1">
      <c r="A33" s="986" t="s">
        <v>799</v>
      </c>
      <c r="B33" s="928"/>
      <c r="C33" s="990" t="s">
        <v>800</v>
      </c>
      <c r="D33" s="975"/>
      <c r="E33" s="1025"/>
      <c r="F33" s="1025"/>
      <c r="G33" s="1025"/>
      <c r="H33" s="1025"/>
      <c r="I33" s="1008">
        <f>SUM(I29:I31)</f>
        <v>0</v>
      </c>
      <c r="J33" s="1019"/>
      <c r="K33" s="1008">
        <f>SUM(K29:K31)</f>
        <v>0</v>
      </c>
    </row>
    <row r="34" spans="1:11" ht="18" customHeight="1">
      <c r="A34" s="182"/>
      <c r="B34" s="42"/>
      <c r="C34" s="42"/>
      <c r="D34" s="42"/>
      <c r="E34" s="42"/>
      <c r="F34" s="42"/>
      <c r="G34" s="42"/>
      <c r="H34" s="42"/>
      <c r="I34" s="325"/>
      <c r="J34" s="327"/>
      <c r="K34" s="325"/>
    </row>
    <row r="35" spans="1:11" ht="18" customHeight="1">
      <c r="A35" s="1026" t="s">
        <v>801</v>
      </c>
      <c r="B35" s="1027"/>
      <c r="C35" s="992" t="s">
        <v>802</v>
      </c>
      <c r="D35" s="992"/>
      <c r="E35" s="992"/>
      <c r="F35" s="992"/>
      <c r="G35" s="992"/>
      <c r="H35" s="992"/>
      <c r="I35" s="316"/>
      <c r="J35" s="327"/>
      <c r="K35" s="316"/>
    </row>
    <row r="36" spans="1:11" ht="18" customHeight="1">
      <c r="A36" s="182"/>
      <c r="B36" s="42"/>
      <c r="C36" s="42" t="s">
        <v>803</v>
      </c>
      <c r="D36" s="42"/>
      <c r="E36" s="42"/>
      <c r="F36" s="42"/>
      <c r="G36" s="42"/>
      <c r="H36" s="42"/>
      <c r="I36" s="400"/>
      <c r="J36" s="327"/>
      <c r="K36" s="325"/>
    </row>
    <row r="37" spans="1:11" ht="18" customHeight="1">
      <c r="A37" s="986" t="s">
        <v>807</v>
      </c>
      <c r="B37" s="928"/>
      <c r="C37" s="975" t="s">
        <v>808</v>
      </c>
      <c r="D37" s="1025"/>
      <c r="E37" s="1025"/>
      <c r="F37" s="1025"/>
      <c r="G37" s="1025"/>
      <c r="H37" s="1025"/>
      <c r="I37" s="1008">
        <f>I14+I35+I25+I33</f>
        <v>690704114</v>
      </c>
      <c r="J37" s="1019"/>
      <c r="K37" s="1008">
        <f>K14+K35+K25+K33</f>
        <v>259527096</v>
      </c>
    </row>
    <row r="38" spans="1:11" ht="12" customHeight="1">
      <c r="A38" s="3"/>
      <c r="B38" s="3"/>
      <c r="C38" s="3"/>
      <c r="D38" s="3"/>
      <c r="E38" s="3"/>
      <c r="F38" s="3"/>
      <c r="G38" s="3"/>
      <c r="H38" s="3"/>
      <c r="I38" s="1036"/>
      <c r="J38" s="1036"/>
      <c r="K38" s="392"/>
    </row>
    <row r="39" spans="1:11">
      <c r="A39" s="3"/>
      <c r="B39" s="3"/>
      <c r="C39" s="3"/>
      <c r="D39" s="3"/>
      <c r="E39" s="3"/>
      <c r="F39" s="3"/>
      <c r="G39" s="3"/>
      <c r="H39" s="3"/>
      <c r="I39" s="1036"/>
      <c r="J39" s="1036"/>
      <c r="K39" s="1036"/>
    </row>
    <row r="40" spans="1:11">
      <c r="A40" s="4"/>
      <c r="B40" s="4"/>
      <c r="C40" s="4"/>
      <c r="D40" s="4"/>
      <c r="E40" s="4"/>
      <c r="F40" s="4"/>
      <c r="G40" s="4"/>
      <c r="H40" s="4"/>
      <c r="I40" s="21"/>
      <c r="J40" s="21"/>
      <c r="K40" s="1"/>
    </row>
    <row r="41" spans="1:11">
      <c r="A41" s="1"/>
      <c r="B41" s="1"/>
      <c r="C41" s="401"/>
      <c r="D41" s="401"/>
      <c r="E41" s="653" t="s">
        <v>896</v>
      </c>
      <c r="F41" s="401"/>
      <c r="G41" s="401"/>
      <c r="H41" s="401"/>
      <c r="I41" s="384">
        <f>I37-'Act-circul'!H44</f>
        <v>2000000</v>
      </c>
      <c r="J41" s="1"/>
      <c r="K41" s="382">
        <f>K37-'Act-circul'!J44</f>
        <v>0</v>
      </c>
    </row>
    <row r="42" spans="1:11">
      <c r="A42" s="4"/>
      <c r="B42" s="4"/>
      <c r="C42" s="4"/>
      <c r="D42" s="4"/>
      <c r="E42" s="4"/>
      <c r="F42" s="4"/>
      <c r="G42" s="4"/>
      <c r="H42" s="4"/>
      <c r="I42" s="21"/>
      <c r="J42" s="21"/>
      <c r="K42" s="1"/>
    </row>
    <row r="43" spans="1:11">
      <c r="A43" s="4"/>
      <c r="B43" s="4"/>
      <c r="C43" s="8"/>
      <c r="D43" s="8"/>
      <c r="E43" s="8"/>
      <c r="F43" s="8"/>
      <c r="G43" s="8"/>
      <c r="H43" s="8"/>
      <c r="I43" s="1"/>
      <c r="J43" s="1"/>
      <c r="K43" s="1"/>
    </row>
    <row r="44" spans="1:11">
      <c r="A44" s="3"/>
      <c r="B44" s="3"/>
      <c r="C44" s="8"/>
      <c r="D44" s="8"/>
      <c r="E44" s="8"/>
      <c r="F44" s="8"/>
      <c r="G44" s="8"/>
      <c r="H44" s="8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3"/>
      <c r="B46" s="3"/>
      <c r="C46" s="5"/>
      <c r="D46" s="5"/>
      <c r="E46" s="5"/>
      <c r="F46" s="5"/>
      <c r="G46" s="5"/>
      <c r="H46" s="5"/>
      <c r="I46" s="1"/>
      <c r="J46" s="1"/>
      <c r="K46" s="1"/>
    </row>
    <row r="47" spans="1:11">
      <c r="A47" s="3"/>
      <c r="B47" s="3"/>
      <c r="C47" s="5"/>
      <c r="D47" s="5"/>
      <c r="E47" s="5"/>
      <c r="F47" s="5"/>
      <c r="G47" s="5"/>
      <c r="H47" s="5"/>
      <c r="I47" s="1"/>
      <c r="J47" s="1"/>
      <c r="K47" s="1"/>
    </row>
  </sheetData>
  <mergeCells count="13">
    <mergeCell ref="I7:K7"/>
    <mergeCell ref="E6:K6"/>
    <mergeCell ref="C11:G11"/>
    <mergeCell ref="A2:J2"/>
    <mergeCell ref="I3:K3"/>
    <mergeCell ref="I4:K4"/>
    <mergeCell ref="A5:J5"/>
    <mergeCell ref="A11:A12"/>
    <mergeCell ref="A7:E7"/>
    <mergeCell ref="C8:J8"/>
    <mergeCell ref="G9:H9"/>
    <mergeCell ref="C12:G12"/>
    <mergeCell ref="D9:E9"/>
  </mergeCells>
  <phoneticPr fontId="48" type="noConversion"/>
  <printOptions horizontalCentered="1" gridLinesSet="0"/>
  <pageMargins left="0" right="0" top="0.76" bottom="0.98425196850393704" header="0.51181102362204722" footer="0.51181102362204722"/>
  <pageSetup paperSize="9" scale="9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Feuil12">
    <tabColor indexed="15"/>
  </sheetPr>
  <dimension ref="A1:L41"/>
  <sheetViews>
    <sheetView showGridLines="0" showZeros="0" view="pageBreakPreview" topLeftCell="A21" zoomScale="120" zoomScaleSheetLayoutView="120" workbookViewId="0">
      <selection activeCell="J16" sqref="J16"/>
    </sheetView>
  </sheetViews>
  <sheetFormatPr baseColWidth="10" defaultRowHeight="15"/>
  <cols>
    <col min="1" max="1" width="7.140625" customWidth="1"/>
    <col min="2" max="2" width="1.7109375" customWidth="1"/>
    <col min="3" max="3" width="16.7109375" customWidth="1"/>
    <col min="7" max="7" width="10.7109375" customWidth="1"/>
    <col min="8" max="8" width="14.7109375" customWidth="1"/>
    <col min="9" max="9" width="0.85546875" customWidth="1"/>
    <col min="10" max="10" width="14.7109375" customWidth="1"/>
    <col min="11" max="12" width="17.7109375" customWidth="1"/>
  </cols>
  <sheetData>
    <row r="1" spans="1:12" ht="15" customHeight="1">
      <c r="A1" s="1545" t="s">
        <v>1162</v>
      </c>
      <c r="B1" s="1545"/>
      <c r="C1" s="1545"/>
      <c r="D1" s="1545"/>
      <c r="E1" s="1545"/>
      <c r="F1" s="1545"/>
      <c r="G1" s="1545"/>
      <c r="H1" s="1545"/>
      <c r="I1" s="1545"/>
      <c r="J1" s="1545"/>
      <c r="K1" s="36"/>
      <c r="L1" s="19"/>
    </row>
    <row r="2" spans="1:12" ht="15" customHeight="1">
      <c r="A2" s="50"/>
      <c r="B2" s="50"/>
      <c r="C2" s="50"/>
      <c r="D2" s="50"/>
      <c r="E2" s="50"/>
      <c r="F2" s="50"/>
      <c r="G2" s="1584" t="s">
        <v>1160</v>
      </c>
      <c r="H2" s="1585"/>
      <c r="I2" s="1585"/>
      <c r="J2" s="1586"/>
      <c r="L2" s="423"/>
    </row>
    <row r="3" spans="1:12" ht="15" customHeight="1">
      <c r="A3" s="50"/>
      <c r="B3" s="50"/>
      <c r="C3" s="50"/>
      <c r="D3" s="50"/>
      <c r="E3" s="50"/>
      <c r="F3" s="50"/>
      <c r="G3" s="1521" t="s">
        <v>1152</v>
      </c>
      <c r="H3" s="1522"/>
      <c r="I3" s="1522"/>
      <c r="J3" s="1523"/>
      <c r="L3" s="19"/>
    </row>
    <row r="4" spans="1:12" ht="18.95" customHeight="1">
      <c r="A4" s="1545" t="s">
        <v>1161</v>
      </c>
      <c r="B4" s="1545"/>
      <c r="C4" s="1545"/>
      <c r="D4" s="1545"/>
      <c r="E4" s="1545"/>
      <c r="F4" s="1545"/>
      <c r="G4" s="1545"/>
      <c r="H4" s="1545"/>
      <c r="I4" s="1545"/>
      <c r="J4" s="1545"/>
      <c r="K4" s="52"/>
      <c r="L4" s="19"/>
    </row>
    <row r="5" spans="1:12" ht="15" customHeight="1">
      <c r="A5" s="588" t="s">
        <v>1107</v>
      </c>
      <c r="B5" s="393"/>
      <c r="C5" s="393"/>
      <c r="D5" s="592"/>
      <c r="E5" s="1621" t="str">
        <f>+'Passif-circul'!E6</f>
        <v>SOCIETE DEMBA &amp; FRERES</v>
      </c>
      <c r="F5" s="1621"/>
      <c r="G5" s="1621"/>
      <c r="H5" s="1621"/>
      <c r="I5" s="1621"/>
      <c r="J5" s="1621"/>
      <c r="K5" s="180"/>
      <c r="L5" s="423"/>
    </row>
    <row r="6" spans="1:12" ht="15" customHeight="1">
      <c r="A6" s="1535" t="str">
        <f>+'Passif-circul'!A7:E7</f>
        <v>-</v>
      </c>
      <c r="B6" s="1535"/>
      <c r="C6" s="1535"/>
      <c r="D6" s="1535"/>
      <c r="E6" s="1535"/>
      <c r="F6" s="1535"/>
      <c r="G6" s="395" t="s">
        <v>1109</v>
      </c>
      <c r="H6" s="1532" t="str">
        <f>+'Passif-circul'!I7</f>
        <v xml:space="preserve">SODEF </v>
      </c>
      <c r="I6" s="1532"/>
      <c r="J6" s="1532"/>
      <c r="K6" s="454"/>
      <c r="L6" s="454"/>
    </row>
    <row r="7" spans="1:12" ht="15" customHeight="1">
      <c r="A7" s="588" t="s">
        <v>1136</v>
      </c>
      <c r="B7" s="967"/>
      <c r="C7" s="1578" t="str">
        <f>+'Passif-circul'!C8:J8</f>
        <v xml:space="preserve">19                  BP                  458              ABIDJAN </v>
      </c>
      <c r="D7" s="1578"/>
      <c r="E7" s="1578"/>
      <c r="F7" s="1578"/>
      <c r="G7" s="1578"/>
      <c r="H7" s="1578"/>
      <c r="I7" s="1578"/>
      <c r="J7" s="1578"/>
      <c r="K7" s="19"/>
      <c r="L7" s="446"/>
    </row>
    <row r="8" spans="1:12" ht="15" customHeight="1">
      <c r="A8" s="588" t="s">
        <v>1131</v>
      </c>
      <c r="B8" s="393"/>
      <c r="C8" s="393"/>
      <c r="D8" s="591" t="str">
        <f>+'Passif-circul'!D9:E9</f>
        <v>1417292 J</v>
      </c>
      <c r="E8" s="591"/>
      <c r="F8" s="708" t="s">
        <v>1124</v>
      </c>
      <c r="G8" s="607" t="str">
        <f>+'Passif-circul'!G9:H9</f>
        <v>31/12/2016</v>
      </c>
      <c r="H8" s="395" t="s">
        <v>1111</v>
      </c>
      <c r="I8" s="1028"/>
      <c r="J8" s="591">
        <f>+'Passif-circul'!K9</f>
        <v>12</v>
      </c>
      <c r="K8" s="180"/>
      <c r="L8" s="180"/>
    </row>
    <row r="9" spans="1:12" ht="20.100000000000001" customHeight="1">
      <c r="A9" s="50"/>
      <c r="B9" s="50"/>
      <c r="C9" s="50"/>
      <c r="D9" s="50"/>
      <c r="E9" s="50"/>
      <c r="F9" s="50"/>
      <c r="G9" s="50"/>
      <c r="H9" s="50"/>
      <c r="I9" s="50"/>
      <c r="J9" s="50"/>
    </row>
    <row r="10" spans="1:12" ht="20.100000000000001" customHeight="1">
      <c r="A10" s="1631" t="s">
        <v>809</v>
      </c>
      <c r="B10" s="469" t="s">
        <v>810</v>
      </c>
      <c r="C10" s="469"/>
      <c r="D10" s="469"/>
      <c r="E10" s="469"/>
      <c r="F10" s="469"/>
      <c r="G10" s="469"/>
      <c r="H10" s="478" t="s">
        <v>681</v>
      </c>
      <c r="I10" s="479"/>
      <c r="J10" s="486" t="s">
        <v>631</v>
      </c>
    </row>
    <row r="11" spans="1:12" ht="20.100000000000001" customHeight="1">
      <c r="A11" s="1632"/>
      <c r="B11" s="470" t="s">
        <v>713</v>
      </c>
      <c r="C11" s="470"/>
      <c r="D11" s="470"/>
      <c r="E11" s="470"/>
      <c r="F11" s="470"/>
      <c r="G11" s="470"/>
      <c r="H11" s="142" t="s">
        <v>683</v>
      </c>
      <c r="I11" s="47"/>
      <c r="J11" s="142" t="s">
        <v>684</v>
      </c>
    </row>
    <row r="12" spans="1:12" ht="20.100000000000001" customHeight="1">
      <c r="A12" s="131"/>
      <c r="B12" s="1029"/>
      <c r="C12" s="1029"/>
      <c r="D12" s="1029"/>
      <c r="E12" s="1029"/>
      <c r="F12" s="1029"/>
      <c r="G12" s="1029"/>
      <c r="H12" s="325"/>
      <c r="I12" s="327"/>
      <c r="J12" s="325"/>
    </row>
    <row r="13" spans="1:12" ht="20.100000000000001" customHeight="1">
      <c r="A13" s="182"/>
      <c r="B13" s="40" t="s">
        <v>811</v>
      </c>
      <c r="C13" s="40"/>
      <c r="D13" s="1029"/>
      <c r="E13" s="1029"/>
      <c r="F13" s="1029"/>
      <c r="G13" s="1029"/>
      <c r="H13" s="325"/>
      <c r="I13" s="327"/>
      <c r="J13" s="325"/>
    </row>
    <row r="14" spans="1:12" ht="20.100000000000001" customHeight="1">
      <c r="A14" s="182"/>
      <c r="B14" s="42"/>
      <c r="C14" s="42"/>
      <c r="D14" s="42"/>
      <c r="E14" s="42"/>
      <c r="F14" s="42"/>
      <c r="G14" s="42"/>
      <c r="H14" s="325"/>
      <c r="I14" s="327"/>
      <c r="J14" s="325"/>
    </row>
    <row r="15" spans="1:12" ht="20.100000000000001" customHeight="1">
      <c r="A15" s="182" t="s">
        <v>812</v>
      </c>
      <c r="B15" s="42" t="s">
        <v>813</v>
      </c>
      <c r="C15" s="42"/>
      <c r="D15" s="42"/>
      <c r="E15" s="42"/>
      <c r="F15" s="42"/>
      <c r="G15" s="42"/>
      <c r="H15" s="316">
        <v>375825015</v>
      </c>
      <c r="I15" s="327"/>
      <c r="J15" s="316">
        <v>121151605</v>
      </c>
    </row>
    <row r="16" spans="1:12" ht="20.100000000000001" customHeight="1">
      <c r="A16" s="182" t="s">
        <v>814</v>
      </c>
      <c r="B16" s="42" t="s">
        <v>815</v>
      </c>
      <c r="C16" s="42"/>
      <c r="D16" s="42"/>
      <c r="E16" s="42"/>
      <c r="F16" s="42"/>
      <c r="G16" s="42" t="s">
        <v>816</v>
      </c>
      <c r="H16" s="321"/>
      <c r="I16" s="327"/>
      <c r="J16" s="321"/>
    </row>
    <row r="17" spans="1:12" ht="20.100000000000001" customHeight="1">
      <c r="A17" s="182"/>
      <c r="B17" s="648" t="s">
        <v>804</v>
      </c>
      <c r="C17" s="648"/>
      <c r="D17" s="648" t="s">
        <v>1513</v>
      </c>
      <c r="E17" s="42"/>
      <c r="F17" s="42"/>
      <c r="G17" s="42"/>
      <c r="H17" s="325"/>
      <c r="I17" s="327"/>
      <c r="J17" s="325"/>
    </row>
    <row r="18" spans="1:12" ht="20.100000000000001" customHeight="1">
      <c r="A18" s="182"/>
      <c r="B18" s="42"/>
      <c r="C18" s="42"/>
      <c r="D18" s="42"/>
      <c r="E18" s="42"/>
      <c r="F18" s="42"/>
      <c r="G18" s="42"/>
      <c r="H18" s="325"/>
      <c r="I18" s="327"/>
      <c r="J18" s="325"/>
    </row>
    <row r="19" spans="1:12" ht="20.100000000000001" customHeight="1">
      <c r="A19" s="182" t="s">
        <v>817</v>
      </c>
      <c r="B19" s="42" t="s">
        <v>818</v>
      </c>
      <c r="C19" s="42"/>
      <c r="D19" s="42"/>
      <c r="E19" s="42"/>
      <c r="F19" s="42"/>
      <c r="G19" s="42"/>
      <c r="H19" s="316"/>
      <c r="I19" s="327"/>
      <c r="J19" s="316"/>
    </row>
    <row r="20" spans="1:12" ht="20.100000000000001" customHeight="1">
      <c r="A20" s="182" t="s">
        <v>819</v>
      </c>
      <c r="B20" s="42" t="s">
        <v>820</v>
      </c>
      <c r="C20" s="42"/>
      <c r="D20" s="42"/>
      <c r="E20" s="42"/>
      <c r="F20" s="42"/>
      <c r="G20" s="42" t="s">
        <v>816</v>
      </c>
      <c r="H20" s="321"/>
      <c r="I20" s="327"/>
      <c r="J20" s="321"/>
    </row>
    <row r="21" spans="1:12" ht="20.100000000000001" customHeight="1">
      <c r="A21" s="182"/>
      <c r="B21" s="648" t="s">
        <v>1514</v>
      </c>
      <c r="C21" s="648"/>
      <c r="D21" s="42"/>
      <c r="E21" s="42"/>
      <c r="F21" s="42"/>
      <c r="G21" s="42"/>
      <c r="H21" s="325"/>
      <c r="I21" s="327"/>
      <c r="J21" s="325"/>
    </row>
    <row r="22" spans="1:12" ht="20.100000000000001" customHeight="1">
      <c r="A22" s="182"/>
      <c r="B22" s="42"/>
      <c r="C22" s="42"/>
      <c r="D22" s="42"/>
      <c r="E22" s="42"/>
      <c r="F22" s="42"/>
      <c r="G22" s="42"/>
      <c r="H22" s="325"/>
      <c r="I22" s="327"/>
      <c r="J22" s="325"/>
    </row>
    <row r="23" spans="1:12" ht="20.100000000000001" customHeight="1">
      <c r="A23" s="182" t="s">
        <v>821</v>
      </c>
      <c r="B23" s="42" t="s">
        <v>822</v>
      </c>
      <c r="C23" s="42"/>
      <c r="D23" s="42"/>
      <c r="E23" s="42"/>
      <c r="F23" s="42"/>
      <c r="G23" s="42"/>
      <c r="H23" s="316">
        <v>12134512</v>
      </c>
      <c r="I23" s="327"/>
      <c r="J23" s="316">
        <v>13550802</v>
      </c>
    </row>
    <row r="24" spans="1:12" ht="20.100000000000001" customHeight="1">
      <c r="A24" s="182" t="s">
        <v>823</v>
      </c>
      <c r="B24" s="42" t="s">
        <v>820</v>
      </c>
      <c r="C24" s="42"/>
      <c r="D24" s="42"/>
      <c r="E24" s="42"/>
      <c r="F24" s="42"/>
      <c r="G24" s="42" t="str">
        <f>G20</f>
        <v xml:space="preserve"> ( - ou + )</v>
      </c>
      <c r="H24" s="321"/>
      <c r="I24" s="327"/>
      <c r="J24" s="321"/>
    </row>
    <row r="25" spans="1:12" ht="20.100000000000001" customHeight="1">
      <c r="A25" s="182" t="s">
        <v>824</v>
      </c>
      <c r="B25" s="42" t="s">
        <v>825</v>
      </c>
      <c r="C25" s="42"/>
      <c r="D25" s="42"/>
      <c r="E25" s="42"/>
      <c r="F25" s="42"/>
      <c r="G25" s="42"/>
      <c r="H25" s="321"/>
      <c r="I25" s="327"/>
      <c r="J25" s="321"/>
    </row>
    <row r="26" spans="1:12" ht="20.100000000000001" customHeight="1">
      <c r="A26" s="182" t="s">
        <v>826</v>
      </c>
      <c r="B26" s="42" t="s">
        <v>827</v>
      </c>
      <c r="C26" s="42"/>
      <c r="D26" s="42"/>
      <c r="E26" s="42"/>
      <c r="F26" s="42"/>
      <c r="G26" s="42"/>
      <c r="H26" s="321">
        <v>4782885</v>
      </c>
      <c r="I26" s="327"/>
      <c r="J26" s="321">
        <v>9186762</v>
      </c>
    </row>
    <row r="27" spans="1:12" ht="20.100000000000001" customHeight="1">
      <c r="A27" s="182" t="s">
        <v>828</v>
      </c>
      <c r="B27" s="42" t="s">
        <v>829</v>
      </c>
      <c r="C27" s="42"/>
      <c r="D27" s="42"/>
      <c r="E27" s="42"/>
      <c r="F27" s="42"/>
      <c r="G27" s="42"/>
      <c r="H27" s="321">
        <v>18023633</v>
      </c>
      <c r="I27" s="327"/>
      <c r="J27" s="321">
        <v>18722371</v>
      </c>
    </row>
    <row r="28" spans="1:12" ht="20.100000000000001" customHeight="1">
      <c r="A28" s="182" t="s">
        <v>830</v>
      </c>
      <c r="B28" s="42" t="s">
        <v>831</v>
      </c>
      <c r="C28" s="42"/>
      <c r="D28" s="42"/>
      <c r="E28" s="42"/>
      <c r="F28" s="42"/>
      <c r="G28" s="42"/>
      <c r="H28" s="321">
        <v>785250</v>
      </c>
      <c r="I28" s="327"/>
      <c r="J28" s="321">
        <v>182500</v>
      </c>
    </row>
    <row r="29" spans="1:12" ht="20.100000000000001" customHeight="1">
      <c r="A29" s="182"/>
      <c r="B29" s="992"/>
      <c r="C29" s="992"/>
      <c r="D29" s="1030" t="s">
        <v>1515</v>
      </c>
      <c r="E29" s="1030"/>
      <c r="F29" s="992"/>
      <c r="G29" s="992"/>
      <c r="H29" s="325"/>
      <c r="I29" s="327"/>
      <c r="J29" s="325"/>
      <c r="K29" s="1328"/>
      <c r="L29" s="382"/>
    </row>
    <row r="30" spans="1:12" ht="20.100000000000001" customHeight="1">
      <c r="A30" s="182" t="s">
        <v>832</v>
      </c>
      <c r="B30" s="42" t="s">
        <v>833</v>
      </c>
      <c r="C30" s="42"/>
      <c r="D30" s="42"/>
      <c r="E30" s="42"/>
      <c r="F30" s="42"/>
      <c r="G30" s="42"/>
      <c r="H30" s="316">
        <v>21355440</v>
      </c>
      <c r="I30" s="327"/>
      <c r="J30" s="316">
        <v>21355440</v>
      </c>
      <c r="K30" s="1329"/>
      <c r="L30" s="1"/>
    </row>
    <row r="31" spans="1:12" ht="20.100000000000001" customHeight="1">
      <c r="A31" s="182"/>
      <c r="B31" s="42" t="s">
        <v>834</v>
      </c>
      <c r="C31" s="42"/>
      <c r="D31" s="42"/>
      <c r="E31" s="274"/>
      <c r="F31" s="1037"/>
      <c r="G31" s="42"/>
      <c r="H31" s="325"/>
      <c r="I31" s="327"/>
      <c r="J31" s="325"/>
      <c r="K31" s="1329"/>
      <c r="L31" s="1"/>
    </row>
    <row r="32" spans="1:12" ht="30" customHeight="1">
      <c r="A32" s="182" t="s">
        <v>835</v>
      </c>
      <c r="B32" s="1030" t="s">
        <v>1516</v>
      </c>
      <c r="C32" s="1030"/>
      <c r="D32" s="992"/>
      <c r="E32" s="992"/>
      <c r="F32" s="992"/>
      <c r="G32" s="992"/>
      <c r="H32" s="325"/>
      <c r="I32" s="327"/>
      <c r="J32" s="325"/>
      <c r="K32" s="1328"/>
      <c r="L32" s="382"/>
    </row>
    <row r="33" spans="1:10" ht="30" customHeight="1">
      <c r="A33" s="182" t="s">
        <v>836</v>
      </c>
      <c r="B33" s="42" t="s">
        <v>837</v>
      </c>
      <c r="C33" s="42"/>
      <c r="D33" s="42"/>
      <c r="E33" s="42"/>
      <c r="F33" s="42"/>
      <c r="G33" s="42"/>
      <c r="H33" s="316">
        <v>9546482</v>
      </c>
      <c r="I33" s="327"/>
      <c r="J33" s="316">
        <v>9546482</v>
      </c>
    </row>
    <row r="34" spans="1:10" ht="20.100000000000001" customHeight="1">
      <c r="A34" s="182"/>
      <c r="B34" s="42"/>
      <c r="C34" s="42"/>
      <c r="D34" s="42"/>
      <c r="E34" s="42"/>
      <c r="F34" s="42"/>
      <c r="G34" s="42"/>
      <c r="H34" s="325"/>
      <c r="I34" s="327"/>
      <c r="J34" s="325"/>
    </row>
    <row r="35" spans="1:10" ht="20.100000000000001" customHeight="1">
      <c r="A35" s="986" t="s">
        <v>838</v>
      </c>
      <c r="B35" s="928" t="s">
        <v>839</v>
      </c>
      <c r="C35" s="928"/>
      <c r="D35" s="1031"/>
      <c r="E35" s="1031"/>
      <c r="F35" s="1031"/>
      <c r="G35" s="1031"/>
      <c r="H35" s="1032">
        <f>SUM(H15:H34)</f>
        <v>442453217</v>
      </c>
      <c r="I35" s="1033"/>
      <c r="J35" s="1032">
        <f>SUM(J15:J34)</f>
        <v>193695962</v>
      </c>
    </row>
    <row r="36" spans="1:10" ht="24.95" customHeight="1">
      <c r="A36" s="698"/>
      <c r="B36" s="1098" t="s">
        <v>1517</v>
      </c>
      <c r="C36" s="1098"/>
      <c r="D36" s="104"/>
      <c r="E36" s="104"/>
      <c r="F36" s="104"/>
      <c r="G36" s="104"/>
      <c r="H36" s="1099"/>
      <c r="I36" s="1100"/>
      <c r="J36" s="1099"/>
    </row>
    <row r="37" spans="1:10" ht="12" customHeight="1">
      <c r="A37" s="752"/>
      <c r="B37" s="752"/>
      <c r="C37" s="752"/>
      <c r="D37" s="752"/>
      <c r="E37" s="752"/>
      <c r="F37" s="752"/>
      <c r="G37" s="752"/>
      <c r="H37" s="1"/>
      <c r="I37" s="1"/>
      <c r="J37" s="35"/>
    </row>
    <row r="38" spans="1:10">
      <c r="A38" s="752"/>
      <c r="B38" s="3"/>
      <c r="C38" s="3"/>
      <c r="D38" s="3"/>
      <c r="E38" s="3"/>
      <c r="F38" s="3"/>
      <c r="G38" s="3"/>
      <c r="H38" s="1"/>
      <c r="I38" s="1"/>
      <c r="J38" s="1"/>
    </row>
    <row r="39" spans="1:10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>
      <c r="A40" s="1"/>
      <c r="B40" s="1"/>
      <c r="C40" s="1"/>
      <c r="D40" s="9"/>
      <c r="E40" s="9"/>
      <c r="F40" s="9"/>
      <c r="G40" s="10"/>
      <c r="H40" s="1"/>
      <c r="I40" s="1"/>
      <c r="J40" s="1"/>
    </row>
    <row r="41" spans="1:10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mergeCells count="9">
    <mergeCell ref="A1:J1"/>
    <mergeCell ref="G2:J2"/>
    <mergeCell ref="G3:J3"/>
    <mergeCell ref="H6:J6"/>
    <mergeCell ref="A10:A11"/>
    <mergeCell ref="C7:J7"/>
    <mergeCell ref="A6:F6"/>
    <mergeCell ref="A4:J4"/>
    <mergeCell ref="E5:J5"/>
  </mergeCells>
  <phoneticPr fontId="48" type="noConversion"/>
  <printOptions horizontalCentered="1" gridLinesSet="0"/>
  <pageMargins left="0.25" right="0.28000000000000003" top="0.56999999999999995" bottom="0.98425196850393704" header="0.51181102362204722" footer="0.51181102362204722"/>
  <pageSetup paperSize="9" scale="97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Feuil13">
    <tabColor indexed="15"/>
  </sheetPr>
  <dimension ref="A1:L56"/>
  <sheetViews>
    <sheetView showGridLines="0" showZeros="0" view="pageBreakPreview" topLeftCell="D39" zoomScale="150" zoomScaleSheetLayoutView="150" workbookViewId="0">
      <selection activeCell="F38" sqref="F38"/>
    </sheetView>
  </sheetViews>
  <sheetFormatPr baseColWidth="10" defaultRowHeight="15"/>
  <cols>
    <col min="1" max="1" width="4.28515625" customWidth="1"/>
    <col min="2" max="2" width="1.7109375" customWidth="1"/>
    <col min="3" max="3" width="17.7109375" customWidth="1"/>
    <col min="4" max="5" width="10.7109375" customWidth="1"/>
    <col min="6" max="7" width="13.7109375" customWidth="1"/>
    <col min="8" max="8" width="14.7109375" customWidth="1"/>
    <col min="9" max="9" width="0.85546875" customWidth="1"/>
    <col min="10" max="10" width="14.7109375" customWidth="1"/>
    <col min="11" max="12" width="17.7109375" customWidth="1"/>
  </cols>
  <sheetData>
    <row r="1" spans="1:10" ht="15" customHeight="1">
      <c r="A1" s="41"/>
      <c r="B1" s="41"/>
      <c r="C1" s="41"/>
      <c r="D1" s="41"/>
      <c r="E1" s="41"/>
      <c r="F1" s="41"/>
      <c r="G1" s="41"/>
      <c r="H1" s="41"/>
      <c r="I1" s="36"/>
      <c r="J1" s="466"/>
    </row>
    <row r="2" spans="1:10" ht="15" customHeight="1">
      <c r="A2" s="1545" t="s">
        <v>1163</v>
      </c>
      <c r="B2" s="1545"/>
      <c r="C2" s="1545"/>
      <c r="D2" s="1545"/>
      <c r="E2" s="1545"/>
      <c r="F2" s="1545"/>
      <c r="G2" s="1545"/>
      <c r="H2" s="1545"/>
      <c r="I2" s="1545"/>
      <c r="J2" s="1545"/>
    </row>
    <row r="3" spans="1:10" ht="15" customHeight="1">
      <c r="A3" s="50"/>
      <c r="B3" s="50"/>
      <c r="C3" s="50"/>
      <c r="D3" s="50"/>
      <c r="E3" s="50"/>
      <c r="F3" s="50"/>
      <c r="G3" s="1584" t="s">
        <v>1160</v>
      </c>
      <c r="H3" s="1585"/>
      <c r="I3" s="1585"/>
      <c r="J3" s="1586"/>
    </row>
    <row r="4" spans="1:10" ht="15" customHeight="1">
      <c r="A4" s="50"/>
      <c r="B4" s="50"/>
      <c r="C4" s="50"/>
      <c r="D4" s="50"/>
      <c r="E4" s="50"/>
      <c r="F4" s="50"/>
      <c r="G4" s="1521" t="s">
        <v>1152</v>
      </c>
      <c r="H4" s="1522"/>
      <c r="I4" s="1522"/>
      <c r="J4" s="1523"/>
    </row>
    <row r="5" spans="1:10" ht="20.100000000000001" customHeight="1">
      <c r="A5" s="1545" t="s">
        <v>1161</v>
      </c>
      <c r="B5" s="1545"/>
      <c r="C5" s="1545"/>
      <c r="D5" s="1545"/>
      <c r="E5" s="1545"/>
      <c r="F5" s="1545"/>
      <c r="G5" s="1545"/>
      <c r="H5" s="1545"/>
      <c r="I5" s="1545"/>
      <c r="J5" s="1545"/>
    </row>
    <row r="6" spans="1:10" ht="15" customHeight="1">
      <c r="A6" s="588" t="s">
        <v>1107</v>
      </c>
      <c r="B6" s="393"/>
      <c r="C6" s="395"/>
      <c r="D6" s="431"/>
      <c r="E6" s="1578" t="str">
        <f>+Charge1!E5</f>
        <v>SOCIETE DEMBA &amp; FRERES</v>
      </c>
      <c r="F6" s="1578"/>
      <c r="G6" s="1578"/>
      <c r="H6" s="1578"/>
      <c r="I6" s="1578"/>
      <c r="J6" s="1578"/>
    </row>
    <row r="7" spans="1:10" ht="15" customHeight="1">
      <c r="A7" s="1535" t="str">
        <f>+Charge1!A6</f>
        <v>-</v>
      </c>
      <c r="B7" s="1535"/>
      <c r="C7" s="1535"/>
      <c r="D7" s="1535"/>
      <c r="E7" s="1535"/>
      <c r="F7" s="1535"/>
      <c r="G7" s="395" t="s">
        <v>1109</v>
      </c>
      <c r="H7" s="1532" t="str">
        <f>+Charge1!H6</f>
        <v xml:space="preserve">SODEF </v>
      </c>
      <c r="I7" s="1532"/>
      <c r="J7" s="1532"/>
    </row>
    <row r="8" spans="1:10" ht="15" customHeight="1">
      <c r="A8" s="588" t="s">
        <v>1136</v>
      </c>
      <c r="B8" s="967"/>
      <c r="C8" s="1578" t="str">
        <f>+Charge1!C7</f>
        <v xml:space="preserve">19                  BP                  458              ABIDJAN </v>
      </c>
      <c r="D8" s="1578"/>
      <c r="E8" s="1578"/>
      <c r="F8" s="1578"/>
      <c r="G8" s="1578"/>
      <c r="H8" s="1578"/>
      <c r="I8" s="1578"/>
      <c r="J8" s="1578"/>
    </row>
    <row r="9" spans="1:10" ht="15" customHeight="1">
      <c r="A9" s="588" t="s">
        <v>1131</v>
      </c>
      <c r="B9" s="393"/>
      <c r="C9" s="393"/>
      <c r="D9" s="1560" t="str">
        <f>+Charge1!D8</f>
        <v>1417292 J</v>
      </c>
      <c r="E9" s="1560"/>
      <c r="F9" s="708" t="s">
        <v>1124</v>
      </c>
      <c r="G9" s="607" t="str">
        <f>+Charge1!G8</f>
        <v>31/12/2016</v>
      </c>
      <c r="H9" s="395" t="s">
        <v>1111</v>
      </c>
      <c r="I9" s="1028"/>
      <c r="J9" s="591">
        <f>+Charge1!J8</f>
        <v>12</v>
      </c>
    </row>
    <row r="11" spans="1:10">
      <c r="A11" s="1636" t="s">
        <v>809</v>
      </c>
      <c r="B11" s="451"/>
      <c r="C11" s="452"/>
      <c r="D11" s="452"/>
      <c r="E11" s="452"/>
      <c r="F11" s="452"/>
      <c r="G11" s="452"/>
      <c r="H11" s="450"/>
      <c r="I11" s="452"/>
      <c r="J11" s="450"/>
    </row>
    <row r="12" spans="1:10" ht="15.75">
      <c r="A12" s="1637"/>
      <c r="B12" s="501"/>
      <c r="C12" s="39" t="s">
        <v>874</v>
      </c>
      <c r="D12" s="39"/>
      <c r="E12" s="39"/>
      <c r="F12" s="39"/>
      <c r="G12" s="39"/>
      <c r="H12" s="489" t="s">
        <v>681</v>
      </c>
      <c r="I12" s="493"/>
      <c r="J12" s="497" t="s">
        <v>631</v>
      </c>
    </row>
    <row r="13" spans="1:10" ht="15" customHeight="1">
      <c r="A13" s="1638"/>
      <c r="B13" s="502"/>
      <c r="C13" s="499" t="s">
        <v>713</v>
      </c>
      <c r="D13" s="499"/>
      <c r="E13" s="499"/>
      <c r="F13" s="499"/>
      <c r="G13" s="499"/>
      <c r="H13" s="498" t="s">
        <v>773</v>
      </c>
      <c r="I13" s="500"/>
      <c r="J13" s="498" t="s">
        <v>774</v>
      </c>
    </row>
    <row r="14" spans="1:10" ht="18" customHeight="1">
      <c r="A14" s="306"/>
      <c r="B14" s="303"/>
      <c r="C14" s="394"/>
      <c r="D14" s="394"/>
      <c r="E14" s="394"/>
      <c r="F14" s="39"/>
      <c r="G14" s="39"/>
      <c r="H14" s="490"/>
      <c r="I14" s="494"/>
      <c r="J14" s="490"/>
    </row>
    <row r="15" spans="1:10" ht="18" customHeight="1">
      <c r="A15" s="182"/>
      <c r="B15" s="220"/>
      <c r="C15" s="40" t="s">
        <v>875</v>
      </c>
      <c r="D15" s="40"/>
      <c r="E15" s="395"/>
      <c r="F15" s="41"/>
      <c r="G15" s="41"/>
      <c r="H15" s="491"/>
      <c r="I15" s="495"/>
      <c r="J15" s="491"/>
    </row>
    <row r="16" spans="1:10" ht="18" customHeight="1">
      <c r="A16" s="182"/>
      <c r="B16" s="220"/>
      <c r="C16" s="42"/>
      <c r="D16" s="42"/>
      <c r="E16" s="176"/>
      <c r="F16" s="42"/>
      <c r="G16" s="42"/>
      <c r="H16" s="491"/>
      <c r="I16" s="495"/>
      <c r="J16" s="491"/>
    </row>
    <row r="17" spans="1:10" ht="18" customHeight="1">
      <c r="A17" s="182" t="s">
        <v>876</v>
      </c>
      <c r="B17" s="220"/>
      <c r="C17" s="42" t="s">
        <v>877</v>
      </c>
      <c r="D17" s="42"/>
      <c r="E17" s="176"/>
      <c r="F17" s="42"/>
      <c r="G17" s="42"/>
      <c r="H17" s="1101">
        <v>916489355</v>
      </c>
      <c r="I17" s="495"/>
      <c r="J17" s="1101">
        <v>-451958459</v>
      </c>
    </row>
    <row r="18" spans="1:10" ht="18" customHeight="1">
      <c r="A18" s="182" t="s">
        <v>878</v>
      </c>
      <c r="B18" s="220"/>
      <c r="C18" s="1038" t="s">
        <v>879</v>
      </c>
      <c r="D18" s="1039"/>
      <c r="E18" s="396"/>
      <c r="F18" s="381">
        <v>540664340</v>
      </c>
      <c r="G18" s="381">
        <v>330806854</v>
      </c>
      <c r="H18" s="491"/>
      <c r="I18" s="495"/>
      <c r="J18" s="491"/>
    </row>
    <row r="19" spans="1:10" ht="18" customHeight="1">
      <c r="A19" s="182"/>
      <c r="B19" s="220"/>
      <c r="C19" s="42"/>
      <c r="D19" s="42"/>
      <c r="E19" s="176"/>
      <c r="F19" s="44"/>
      <c r="G19" s="42"/>
      <c r="H19" s="491"/>
      <c r="I19" s="495"/>
      <c r="J19" s="491"/>
    </row>
    <row r="20" spans="1:10" ht="18" customHeight="1">
      <c r="A20" s="182" t="s">
        <v>880</v>
      </c>
      <c r="B20" s="220"/>
      <c r="C20" s="42" t="s">
        <v>881</v>
      </c>
      <c r="D20" s="42"/>
      <c r="E20" s="176"/>
      <c r="F20" s="42"/>
      <c r="G20" s="42"/>
      <c r="H20" s="1101"/>
      <c r="I20" s="495"/>
      <c r="J20" s="1101"/>
    </row>
    <row r="21" spans="1:10" ht="18" customHeight="1">
      <c r="A21" s="182" t="s">
        <v>882</v>
      </c>
      <c r="B21" s="220"/>
      <c r="C21" s="42" t="s">
        <v>883</v>
      </c>
      <c r="D21" s="42"/>
      <c r="E21" s="176"/>
      <c r="F21" s="42"/>
      <c r="G21" s="42"/>
      <c r="H21" s="1102"/>
      <c r="I21" s="495"/>
      <c r="J21" s="1102"/>
    </row>
    <row r="22" spans="1:10" ht="18" customHeight="1">
      <c r="A22" s="182" t="s">
        <v>884</v>
      </c>
      <c r="B22" s="220"/>
      <c r="C22" s="42" t="s">
        <v>885</v>
      </c>
      <c r="D22" s="42"/>
      <c r="E22" s="176"/>
      <c r="F22" s="44"/>
      <c r="G22" s="54" t="s">
        <v>886</v>
      </c>
      <c r="H22" s="1102"/>
      <c r="I22" s="495"/>
      <c r="J22" s="1102"/>
    </row>
    <row r="23" spans="1:10" ht="18" customHeight="1">
      <c r="A23" s="182" t="s">
        <v>887</v>
      </c>
      <c r="B23" s="220"/>
      <c r="C23" s="42" t="s">
        <v>888</v>
      </c>
      <c r="D23" s="42"/>
      <c r="E23" s="176"/>
      <c r="F23" s="42"/>
      <c r="G23" s="44"/>
      <c r="H23" s="1102"/>
      <c r="I23" s="495"/>
      <c r="J23" s="1102"/>
    </row>
    <row r="24" spans="1:10" ht="18" customHeight="1">
      <c r="A24" s="182" t="s">
        <v>889</v>
      </c>
      <c r="B24" s="220"/>
      <c r="C24" s="44" t="s">
        <v>1519</v>
      </c>
      <c r="D24" s="42"/>
      <c r="E24" s="176"/>
      <c r="F24" s="381"/>
      <c r="G24" s="381"/>
      <c r="H24" s="491"/>
      <c r="I24" s="495"/>
      <c r="J24" s="491"/>
    </row>
    <row r="25" spans="1:10" ht="24.75" customHeight="1">
      <c r="A25" s="182" t="s">
        <v>909</v>
      </c>
      <c r="B25" s="220"/>
      <c r="C25" s="42" t="s">
        <v>910</v>
      </c>
      <c r="D25" s="42"/>
      <c r="E25" s="176"/>
      <c r="F25" s="44"/>
      <c r="G25" s="44"/>
      <c r="H25" s="1101"/>
      <c r="I25" s="495"/>
      <c r="J25" s="1101"/>
    </row>
    <row r="26" spans="1:10" ht="18" customHeight="1">
      <c r="A26" s="182"/>
      <c r="B26" s="220"/>
      <c r="C26" s="978"/>
      <c r="D26" s="978"/>
      <c r="E26" s="388"/>
      <c r="F26" s="45"/>
      <c r="G26" s="45"/>
      <c r="H26" s="491"/>
      <c r="I26" s="495"/>
      <c r="J26" s="491"/>
    </row>
    <row r="27" spans="1:10" ht="18" customHeight="1">
      <c r="A27" s="182"/>
      <c r="B27" s="220"/>
      <c r="C27" s="42"/>
      <c r="D27" s="42"/>
      <c r="E27" s="176"/>
      <c r="F27" s="42"/>
      <c r="G27" s="42"/>
      <c r="H27" s="491"/>
      <c r="I27" s="495"/>
      <c r="J27" s="491"/>
    </row>
    <row r="28" spans="1:10" ht="18" customHeight="1">
      <c r="A28" s="182" t="s">
        <v>911</v>
      </c>
      <c r="B28" s="220"/>
      <c r="C28" s="606" t="s">
        <v>912</v>
      </c>
      <c r="D28" s="42"/>
      <c r="E28" s="176"/>
      <c r="F28" s="377">
        <v>916489355</v>
      </c>
      <c r="G28" s="378">
        <v>451958459</v>
      </c>
      <c r="H28" s="491"/>
      <c r="I28" s="495"/>
      <c r="J28" s="491"/>
    </row>
    <row r="29" spans="1:10" ht="18" customHeight="1">
      <c r="A29" s="182"/>
      <c r="B29" s="220"/>
      <c r="C29" s="42"/>
      <c r="D29" s="42"/>
      <c r="E29" s="46"/>
      <c r="F29" s="43"/>
      <c r="G29" s="43"/>
      <c r="H29" s="491"/>
      <c r="I29" s="495"/>
      <c r="J29" s="491"/>
    </row>
    <row r="30" spans="1:10" ht="18" customHeight="1">
      <c r="A30" s="208" t="s">
        <v>913</v>
      </c>
      <c r="B30" s="261"/>
      <c r="C30" s="80" t="s">
        <v>914</v>
      </c>
      <c r="D30" s="47"/>
      <c r="E30" s="48"/>
      <c r="F30" s="42"/>
      <c r="G30" s="42"/>
      <c r="H30" s="491"/>
      <c r="I30" s="495"/>
      <c r="J30" s="491"/>
    </row>
    <row r="31" spans="1:10" ht="18" customHeight="1">
      <c r="A31" s="208"/>
      <c r="B31" s="261"/>
      <c r="C31" s="42"/>
      <c r="D31" s="42"/>
      <c r="E31" s="42"/>
      <c r="F31" s="42"/>
      <c r="G31" s="42"/>
      <c r="H31" s="491"/>
      <c r="I31" s="495"/>
      <c r="J31" s="491"/>
    </row>
    <row r="32" spans="1:10" ht="18" customHeight="1">
      <c r="A32" s="208"/>
      <c r="B32" s="261"/>
      <c r="C32" s="391"/>
      <c r="D32" s="391"/>
      <c r="E32" s="391"/>
      <c r="F32" s="49"/>
      <c r="G32" s="49"/>
      <c r="H32" s="491"/>
      <c r="I32" s="495"/>
      <c r="J32" s="491"/>
    </row>
    <row r="33" spans="1:12" ht="18" customHeight="1">
      <c r="A33" s="182" t="s">
        <v>915</v>
      </c>
      <c r="B33" s="220"/>
      <c r="C33" s="42" t="s">
        <v>916</v>
      </c>
      <c r="D33" s="42"/>
      <c r="E33" s="42"/>
      <c r="F33" s="42"/>
      <c r="G33" s="42"/>
      <c r="H33" s="1101"/>
      <c r="I33" s="495"/>
      <c r="J33" s="1101"/>
    </row>
    <row r="34" spans="1:12" ht="26.25" customHeight="1">
      <c r="A34" s="182" t="s">
        <v>917</v>
      </c>
      <c r="B34" s="220"/>
      <c r="C34" s="42" t="s">
        <v>918</v>
      </c>
      <c r="D34" s="42"/>
      <c r="E34" s="42"/>
      <c r="F34" s="44"/>
      <c r="G34" s="44"/>
      <c r="H34" s="1102"/>
      <c r="I34" s="495"/>
      <c r="J34" s="1102"/>
    </row>
    <row r="35" spans="1:12" ht="18" customHeight="1">
      <c r="A35" s="182" t="s">
        <v>919</v>
      </c>
      <c r="B35" s="220"/>
      <c r="C35" s="1040"/>
      <c r="D35" s="1040"/>
      <c r="E35" s="1041" t="s">
        <v>920</v>
      </c>
      <c r="F35" s="381">
        <v>504938060</v>
      </c>
      <c r="G35" s="381">
        <v>289164419</v>
      </c>
      <c r="H35" s="491"/>
      <c r="I35" s="495"/>
      <c r="J35" s="491"/>
      <c r="K35" s="496">
        <f>SUM(H17:H34)</f>
        <v>916489355</v>
      </c>
      <c r="L35" s="148">
        <f>SUM(J17:J34)</f>
        <v>-451958459</v>
      </c>
    </row>
    <row r="36" spans="1:12" ht="18" customHeight="1">
      <c r="A36" s="182"/>
      <c r="B36" s="220"/>
      <c r="C36" s="1040"/>
      <c r="D36" s="1040"/>
      <c r="E36" s="1040"/>
      <c r="F36" s="50"/>
      <c r="G36" s="488"/>
      <c r="H36" s="491"/>
      <c r="I36" s="495"/>
      <c r="J36" s="491"/>
    </row>
    <row r="37" spans="1:12" ht="18" customHeight="1">
      <c r="A37" s="182"/>
      <c r="B37" s="220"/>
      <c r="C37" s="1042"/>
      <c r="D37" s="1042"/>
      <c r="E37" s="1043" t="s">
        <v>921</v>
      </c>
      <c r="F37" s="381">
        <v>483582620</v>
      </c>
      <c r="G37" s="381">
        <v>267808979</v>
      </c>
      <c r="H37" s="491"/>
      <c r="I37" s="495"/>
      <c r="J37" s="491"/>
    </row>
    <row r="38" spans="1:12" ht="18" customHeight="1">
      <c r="A38" s="182"/>
      <c r="B38" s="220"/>
      <c r="C38" s="42"/>
      <c r="D38" s="42"/>
      <c r="E38" s="42"/>
      <c r="F38" s="42"/>
      <c r="G38" s="44"/>
      <c r="H38" s="491"/>
      <c r="I38" s="495"/>
      <c r="J38" s="491"/>
    </row>
    <row r="39" spans="1:12" ht="18" customHeight="1">
      <c r="A39" s="182" t="s">
        <v>922</v>
      </c>
      <c r="B39" s="220"/>
      <c r="C39" s="42" t="s">
        <v>923</v>
      </c>
      <c r="D39" s="42"/>
      <c r="E39" s="42"/>
      <c r="F39" s="42"/>
      <c r="G39" s="44"/>
      <c r="H39" s="1101"/>
      <c r="I39" s="495"/>
      <c r="J39" s="1101"/>
    </row>
    <row r="40" spans="1:12" ht="18" customHeight="1">
      <c r="A40" s="182" t="s">
        <v>924</v>
      </c>
      <c r="B40" s="220"/>
      <c r="C40" s="42" t="s">
        <v>925</v>
      </c>
      <c r="D40" s="42"/>
      <c r="E40" s="42"/>
      <c r="F40" s="42"/>
      <c r="G40" s="44"/>
      <c r="H40" s="1102"/>
      <c r="I40" s="495"/>
      <c r="J40" s="1102"/>
    </row>
    <row r="41" spans="1:12" ht="18" customHeight="1">
      <c r="A41" s="182"/>
      <c r="B41" s="220"/>
      <c r="C41" s="42"/>
      <c r="D41" s="42"/>
      <c r="E41" s="42"/>
      <c r="F41" s="42"/>
      <c r="G41" s="42"/>
      <c r="H41" s="491"/>
      <c r="I41" s="495"/>
      <c r="J41" s="491"/>
    </row>
    <row r="42" spans="1:12" ht="18" customHeight="1">
      <c r="A42" s="986" t="s">
        <v>926</v>
      </c>
      <c r="B42" s="1000"/>
      <c r="C42" s="928" t="s">
        <v>927</v>
      </c>
      <c r="D42" s="942"/>
      <c r="E42" s="942"/>
      <c r="F42" s="928"/>
      <c r="G42" s="928"/>
      <c r="H42" s="929">
        <f>SUM(H17:H41)</f>
        <v>916489355</v>
      </c>
      <c r="I42" s="930"/>
      <c r="J42" s="929">
        <f>SUM(J17:J41)</f>
        <v>-451958459</v>
      </c>
    </row>
    <row r="43" spans="1:12" ht="18" customHeight="1">
      <c r="A43" s="182"/>
      <c r="B43" s="220"/>
      <c r="C43" s="42"/>
      <c r="D43" s="42"/>
      <c r="E43" s="42"/>
      <c r="F43" s="42"/>
      <c r="G43" s="42"/>
      <c r="H43" s="491"/>
      <c r="I43" s="495"/>
      <c r="J43" s="491"/>
    </row>
    <row r="44" spans="1:12" ht="18" customHeight="1">
      <c r="A44" s="182" t="s">
        <v>928</v>
      </c>
      <c r="B44" s="220"/>
      <c r="C44" s="40" t="s">
        <v>1518</v>
      </c>
      <c r="D44" s="1042"/>
      <c r="E44" s="1043"/>
      <c r="F44" s="381">
        <v>474036138</v>
      </c>
      <c r="G44" s="381">
        <v>258262497</v>
      </c>
      <c r="H44" s="491"/>
      <c r="I44" s="495"/>
      <c r="J44" s="491"/>
    </row>
    <row r="45" spans="1:12" ht="18" customHeight="1">
      <c r="A45" s="182"/>
      <c r="B45" s="220"/>
      <c r="C45" s="52" t="s">
        <v>929</v>
      </c>
      <c r="D45" s="1042"/>
      <c r="E45" s="1042"/>
      <c r="F45" s="43"/>
      <c r="G45" s="43"/>
      <c r="H45" s="491"/>
      <c r="I45" s="495"/>
      <c r="J45" s="491"/>
    </row>
    <row r="46" spans="1:12" ht="18" customHeight="1">
      <c r="A46" s="218"/>
      <c r="B46" s="225"/>
      <c r="C46" s="503"/>
      <c r="D46" s="504"/>
      <c r="E46" s="504"/>
      <c r="F46" s="47"/>
      <c r="G46" s="47"/>
      <c r="H46" s="492"/>
      <c r="I46" s="505"/>
      <c r="J46" s="492"/>
    </row>
    <row r="47" spans="1:12" ht="12" customHeight="1">
      <c r="A47" s="752"/>
      <c r="B47" s="752"/>
      <c r="C47" s="1044"/>
      <c r="D47" s="1044"/>
      <c r="E47" s="1044"/>
      <c r="J47" s="35"/>
    </row>
    <row r="48" spans="1:12">
      <c r="A48" s="752"/>
      <c r="B48" s="752"/>
      <c r="C48" s="1044"/>
      <c r="D48" s="1044"/>
      <c r="E48" s="1044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</sheetData>
  <mergeCells count="10">
    <mergeCell ref="A11:A13"/>
    <mergeCell ref="D9:E9"/>
    <mergeCell ref="E6:J6"/>
    <mergeCell ref="A2:J2"/>
    <mergeCell ref="G3:J3"/>
    <mergeCell ref="G4:J4"/>
    <mergeCell ref="C8:J8"/>
    <mergeCell ref="A5:J5"/>
    <mergeCell ref="A7:F7"/>
    <mergeCell ref="H7:J7"/>
  </mergeCells>
  <phoneticPr fontId="48" type="noConversion"/>
  <printOptions horizontalCentered="1" gridLinesSet="0"/>
  <pageMargins left="3.937007874015748E-2" right="0.15748031496062992" top="0.63" bottom="0.45" header="0.51181102362204722" footer="0.33"/>
  <pageSetup paperSize="9" scale="95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Feuil14">
    <tabColor indexed="15"/>
  </sheetPr>
  <dimension ref="A1:L43"/>
  <sheetViews>
    <sheetView showGridLines="0" showZeros="0" view="pageBreakPreview" topLeftCell="A31" zoomScale="120" zoomScaleSheetLayoutView="120" workbookViewId="0">
      <selection activeCell="J34" sqref="J34"/>
    </sheetView>
  </sheetViews>
  <sheetFormatPr baseColWidth="10" defaultRowHeight="15"/>
  <cols>
    <col min="1" max="1" width="5.28515625" customWidth="1"/>
    <col min="2" max="2" width="1.7109375" customWidth="1"/>
    <col min="3" max="3" width="10.7109375" customWidth="1"/>
    <col min="4" max="5" width="15.7109375" customWidth="1"/>
    <col min="6" max="6" width="13.7109375" customWidth="1"/>
    <col min="7" max="7" width="2.7109375" customWidth="1"/>
    <col min="8" max="8" width="15.7109375" customWidth="1"/>
    <col min="9" max="9" width="0.85546875" customWidth="1"/>
    <col min="10" max="10" width="15.28515625" customWidth="1"/>
  </cols>
  <sheetData>
    <row r="1" spans="1:12" ht="15" customHeight="1">
      <c r="A1" s="1545" t="s">
        <v>805</v>
      </c>
      <c r="B1" s="1545"/>
      <c r="C1" s="1545"/>
      <c r="D1" s="1545"/>
      <c r="E1" s="1545"/>
      <c r="F1" s="1545"/>
      <c r="G1" s="1545"/>
      <c r="H1" s="1545"/>
      <c r="I1" s="1545"/>
      <c r="J1" s="1545"/>
      <c r="K1" s="19"/>
      <c r="L1" s="19"/>
    </row>
    <row r="2" spans="1:12" ht="15" customHeight="1">
      <c r="A2" s="50"/>
      <c r="B2" s="50"/>
      <c r="C2" s="50"/>
      <c r="D2" s="50"/>
      <c r="E2" s="50"/>
      <c r="F2" s="50"/>
      <c r="G2" s="1587" t="s">
        <v>1160</v>
      </c>
      <c r="H2" s="1588"/>
      <c r="I2" s="1588"/>
      <c r="J2" s="1589"/>
      <c r="K2" s="19"/>
      <c r="L2" s="19"/>
    </row>
    <row r="3" spans="1:12" ht="15" customHeight="1">
      <c r="A3" s="50"/>
      <c r="B3" s="50"/>
      <c r="C3" s="50"/>
      <c r="D3" s="50"/>
      <c r="E3" s="50"/>
      <c r="F3" s="50"/>
      <c r="G3" s="1528" t="s">
        <v>1154</v>
      </c>
      <c r="H3" s="1529"/>
      <c r="I3" s="1529"/>
      <c r="J3" s="1530"/>
      <c r="K3" s="19"/>
      <c r="L3" s="19"/>
    </row>
    <row r="4" spans="1:12" ht="15" customHeight="1">
      <c r="A4" s="1545" t="s">
        <v>1161</v>
      </c>
      <c r="B4" s="1545"/>
      <c r="C4" s="1545"/>
      <c r="D4" s="1545"/>
      <c r="E4" s="1545"/>
      <c r="F4" s="1545"/>
      <c r="G4" s="1545"/>
      <c r="H4" s="1545"/>
      <c r="I4" s="1545"/>
      <c r="J4" s="1545"/>
      <c r="K4" s="19"/>
      <c r="L4" s="19"/>
    </row>
    <row r="5" spans="1:12" ht="15" customHeight="1">
      <c r="A5" s="588" t="s">
        <v>1107</v>
      </c>
      <c r="B5" s="393"/>
      <c r="C5" s="393"/>
      <c r="D5" s="592"/>
      <c r="E5" s="1578" t="str">
        <f>+Produit1!E6</f>
        <v>SOCIETE DEMBA &amp; FRERES</v>
      </c>
      <c r="F5" s="1578"/>
      <c r="G5" s="1578"/>
      <c r="H5" s="1578"/>
      <c r="I5" s="1578"/>
      <c r="J5" s="1578"/>
      <c r="K5" s="19"/>
      <c r="L5" s="19"/>
    </row>
    <row r="6" spans="1:12" ht="15" customHeight="1">
      <c r="A6" s="1535" t="str">
        <f>+Produit1!A7</f>
        <v>-</v>
      </c>
      <c r="B6" s="1535"/>
      <c r="C6" s="1535"/>
      <c r="D6" s="1535"/>
      <c r="E6" s="1535"/>
      <c r="F6" s="395" t="s">
        <v>1109</v>
      </c>
      <c r="G6" s="969"/>
      <c r="H6" s="1532" t="str">
        <f>+Produit1!H7</f>
        <v xml:space="preserve">SODEF </v>
      </c>
      <c r="I6" s="1532"/>
      <c r="J6" s="1532"/>
      <c r="K6" s="19"/>
      <c r="L6" s="19"/>
    </row>
    <row r="7" spans="1:12" ht="15" customHeight="1">
      <c r="A7" s="588" t="s">
        <v>1136</v>
      </c>
      <c r="B7" s="967"/>
      <c r="C7" s="1578" t="str">
        <f>+Produit1!C8</f>
        <v xml:space="preserve">19                  BP                  458              ABIDJAN </v>
      </c>
      <c r="D7" s="1578"/>
      <c r="E7" s="1578"/>
      <c r="F7" s="1578"/>
      <c r="G7" s="1578"/>
      <c r="H7" s="1578"/>
      <c r="I7" s="1578"/>
      <c r="J7" s="1578"/>
      <c r="K7" s="19"/>
      <c r="L7" s="19"/>
    </row>
    <row r="8" spans="1:12" ht="15" customHeight="1">
      <c r="A8" s="588" t="s">
        <v>1131</v>
      </c>
      <c r="B8" s="393"/>
      <c r="C8" s="393"/>
      <c r="D8" s="591" t="str">
        <f>+Produit1!D9</f>
        <v>1417292 J</v>
      </c>
      <c r="E8" s="708" t="s">
        <v>1124</v>
      </c>
      <c r="F8" s="607" t="str">
        <f>+Produit1!G9</f>
        <v>31/12/2016</v>
      </c>
      <c r="G8" s="988"/>
      <c r="H8" s="395" t="s">
        <v>1111</v>
      </c>
      <c r="I8" s="1028"/>
      <c r="J8" s="591">
        <f>+Produit1!J9</f>
        <v>12</v>
      </c>
    </row>
    <row r="9" spans="1:12" ht="15" customHeight="1">
      <c r="A9" s="50"/>
      <c r="B9" s="50"/>
      <c r="C9" s="50"/>
      <c r="D9" s="50"/>
      <c r="E9" s="50"/>
      <c r="F9" s="50"/>
      <c r="G9" s="50"/>
      <c r="H9" s="50"/>
      <c r="I9" s="50"/>
      <c r="J9" s="50"/>
    </row>
    <row r="10" spans="1:12">
      <c r="A10" s="50"/>
      <c r="B10" s="50"/>
      <c r="C10" s="50"/>
      <c r="D10" s="50"/>
      <c r="E10" s="50"/>
      <c r="F10" s="50"/>
      <c r="G10" s="50"/>
      <c r="H10" s="50"/>
      <c r="I10" s="50"/>
      <c r="J10" s="50"/>
    </row>
    <row r="11" spans="1:12" ht="18" customHeight="1">
      <c r="A11" s="681" t="s">
        <v>634</v>
      </c>
      <c r="B11" s="693"/>
      <c r="C11" s="1639" t="s">
        <v>840</v>
      </c>
      <c r="D11" s="1639"/>
      <c r="E11" s="1639"/>
      <c r="F11" s="1639"/>
      <c r="G11" s="1639"/>
      <c r="H11" s="681" t="s">
        <v>631</v>
      </c>
      <c r="I11" s="688"/>
      <c r="J11" s="681" t="s">
        <v>631</v>
      </c>
    </row>
    <row r="12" spans="1:12" ht="12" customHeight="1">
      <c r="A12" s="682"/>
      <c r="B12" s="689"/>
      <c r="C12" s="677" t="s">
        <v>713</v>
      </c>
      <c r="D12" s="677"/>
      <c r="E12" s="677"/>
      <c r="F12" s="677"/>
      <c r="G12" s="677"/>
      <c r="H12" s="682" t="s">
        <v>773</v>
      </c>
      <c r="I12" s="689"/>
      <c r="J12" s="682" t="s">
        <v>774</v>
      </c>
    </row>
    <row r="13" spans="1:12" ht="21.95" customHeight="1">
      <c r="A13" s="696"/>
      <c r="B13" s="69"/>
      <c r="C13" s="390"/>
      <c r="D13" s="390"/>
      <c r="E13" s="390"/>
      <c r="F13" s="390"/>
      <c r="G13" s="390"/>
      <c r="H13" s="546"/>
      <c r="I13" s="372"/>
      <c r="J13" s="546"/>
    </row>
    <row r="14" spans="1:12" ht="21.95" customHeight="1">
      <c r="A14" s="696" t="s">
        <v>838</v>
      </c>
      <c r="B14" s="69"/>
      <c r="C14" s="695"/>
      <c r="D14" s="695"/>
      <c r="E14" s="695"/>
      <c r="F14" s="695" t="s">
        <v>841</v>
      </c>
      <c r="G14" s="390"/>
      <c r="H14" s="1103">
        <v>442453217</v>
      </c>
      <c r="I14" s="372"/>
      <c r="J14" s="1103">
        <v>-193695962</v>
      </c>
    </row>
    <row r="15" spans="1:12" ht="4.5" customHeight="1">
      <c r="A15" s="697"/>
      <c r="B15" s="694"/>
      <c r="C15" s="1045"/>
      <c r="D15" s="1045"/>
      <c r="E15" s="1045"/>
      <c r="F15" s="1045"/>
      <c r="G15" s="389"/>
      <c r="H15" s="683"/>
      <c r="I15" s="690"/>
      <c r="J15" s="683"/>
    </row>
    <row r="16" spans="1:12" ht="21.95" customHeight="1">
      <c r="A16" s="696"/>
      <c r="B16" s="69"/>
      <c r="C16" s="68" t="s">
        <v>842</v>
      </c>
      <c r="D16" s="71"/>
      <c r="E16" s="71"/>
      <c r="F16" s="71"/>
      <c r="G16" s="119"/>
      <c r="H16" s="546"/>
      <c r="I16" s="372"/>
      <c r="J16" s="546"/>
    </row>
    <row r="17" spans="1:10" ht="21.95" customHeight="1">
      <c r="A17" s="696" t="s">
        <v>843</v>
      </c>
      <c r="B17" s="69"/>
      <c r="C17" s="69" t="s">
        <v>844</v>
      </c>
      <c r="D17" s="69"/>
      <c r="E17" s="69"/>
      <c r="F17" s="69"/>
      <c r="G17" s="105"/>
      <c r="H17" s="1103"/>
      <c r="I17" s="372"/>
      <c r="J17" s="1103"/>
    </row>
    <row r="18" spans="1:10" ht="21.95" customHeight="1">
      <c r="A18" s="696" t="s">
        <v>845</v>
      </c>
      <c r="B18" s="69"/>
      <c r="C18" s="69" t="s">
        <v>846</v>
      </c>
      <c r="D18" s="69"/>
      <c r="E18" s="69"/>
      <c r="F18" s="69"/>
      <c r="G18" s="105"/>
      <c r="H18" s="1104"/>
      <c r="I18" s="372"/>
      <c r="J18" s="1104">
        <v>2875215</v>
      </c>
    </row>
    <row r="19" spans="1:10" ht="21.95" customHeight="1">
      <c r="A19" s="696" t="s">
        <v>847</v>
      </c>
      <c r="B19" s="69"/>
      <c r="C19" s="69" t="s">
        <v>837</v>
      </c>
      <c r="D19" s="69"/>
      <c r="E19" s="69"/>
      <c r="F19" s="69"/>
      <c r="G19" s="105"/>
      <c r="H19" s="1104"/>
      <c r="I19" s="372"/>
      <c r="J19" s="1105"/>
    </row>
    <row r="20" spans="1:10" ht="3.75" customHeight="1">
      <c r="A20" s="696"/>
      <c r="B20" s="69"/>
      <c r="C20" s="69"/>
      <c r="D20" s="69"/>
      <c r="E20" s="69"/>
      <c r="F20" s="69"/>
      <c r="G20" s="105"/>
      <c r="H20" s="546"/>
      <c r="I20" s="372"/>
      <c r="J20" s="684"/>
    </row>
    <row r="21" spans="1:10" ht="21.95" customHeight="1">
      <c r="A21" s="931" t="s">
        <v>848</v>
      </c>
      <c r="B21" s="932"/>
      <c r="C21" s="932" t="s">
        <v>849</v>
      </c>
      <c r="D21" s="1046"/>
      <c r="E21" s="1046"/>
      <c r="F21" s="1046"/>
      <c r="G21" s="933"/>
      <c r="H21" s="934">
        <f>SUM(H17:H19)</f>
        <v>0</v>
      </c>
      <c r="I21" s="935"/>
      <c r="J21" s="934">
        <f>SUM(J17:J19)</f>
        <v>2875215</v>
      </c>
    </row>
    <row r="22" spans="1:10" s="22" customFormat="1" ht="30" customHeight="1">
      <c r="A22" s="696"/>
      <c r="B22" s="695"/>
      <c r="C22" s="695"/>
      <c r="D22" s="695"/>
      <c r="E22" s="695"/>
      <c r="F22" s="1047" t="s">
        <v>850</v>
      </c>
      <c r="G22" s="390"/>
      <c r="H22" s="685"/>
      <c r="I22" s="594"/>
      <c r="J22" s="685"/>
    </row>
    <row r="23" spans="1:10" s="22" customFormat="1" ht="12" customHeight="1">
      <c r="A23" s="696"/>
      <c r="B23" s="695"/>
      <c r="C23" s="695"/>
      <c r="D23" s="695"/>
      <c r="E23" s="695"/>
      <c r="F23" s="1047"/>
      <c r="G23" s="390"/>
      <c r="H23" s="685"/>
      <c r="I23" s="594"/>
      <c r="J23" s="685"/>
    </row>
    <row r="24" spans="1:10" ht="21.95" customHeight="1">
      <c r="A24" s="931" t="s">
        <v>851</v>
      </c>
      <c r="B24" s="932"/>
      <c r="C24" s="932" t="s">
        <v>852</v>
      </c>
      <c r="D24" s="1046"/>
      <c r="E24" s="1046"/>
      <c r="F24" s="1046"/>
      <c r="G24" s="933"/>
      <c r="H24" s="934">
        <f>H14+H21</f>
        <v>442453217</v>
      </c>
      <c r="I24" s="935"/>
      <c r="J24" s="934">
        <f>J14+J21</f>
        <v>-190820747</v>
      </c>
    </row>
    <row r="25" spans="1:10" ht="21.95" customHeight="1">
      <c r="A25" s="696"/>
      <c r="B25" s="69"/>
      <c r="C25" s="695"/>
      <c r="D25" s="695"/>
      <c r="E25" s="695"/>
      <c r="F25" s="1047" t="s">
        <v>853</v>
      </c>
      <c r="G25" s="390"/>
      <c r="H25" s="546"/>
      <c r="I25" s="372"/>
      <c r="J25" s="546"/>
    </row>
    <row r="26" spans="1:10" ht="21.95" customHeight="1">
      <c r="A26" s="696"/>
      <c r="B26" s="69"/>
      <c r="C26" s="695"/>
      <c r="D26" s="695"/>
      <c r="E26" s="695"/>
      <c r="F26" s="1047"/>
      <c r="G26" s="390"/>
      <c r="H26" s="546"/>
      <c r="I26" s="372"/>
      <c r="J26" s="546"/>
    </row>
    <row r="27" spans="1:10" ht="39.950000000000003" customHeight="1">
      <c r="A27" s="696"/>
      <c r="B27" s="69"/>
      <c r="C27" s="69" t="s">
        <v>854</v>
      </c>
      <c r="D27" s="69"/>
      <c r="E27" s="69"/>
      <c r="F27" s="69"/>
      <c r="G27" s="105"/>
      <c r="H27" s="546"/>
      <c r="I27" s="372"/>
      <c r="J27" s="546"/>
    </row>
    <row r="28" spans="1:10" ht="21.95" customHeight="1">
      <c r="A28" s="696" t="s">
        <v>855</v>
      </c>
      <c r="B28" s="69"/>
      <c r="C28" s="69" t="s">
        <v>856</v>
      </c>
      <c r="D28" s="69"/>
      <c r="E28" s="69"/>
      <c r="F28" s="69"/>
      <c r="G28" s="105"/>
      <c r="H28" s="1103"/>
      <c r="I28" s="372"/>
      <c r="J28" s="1103"/>
    </row>
    <row r="29" spans="1:10" ht="21.95" customHeight="1">
      <c r="A29" s="696" t="s">
        <v>857</v>
      </c>
      <c r="B29" s="69"/>
      <c r="C29" s="1048" t="s">
        <v>858</v>
      </c>
      <c r="D29" s="1048"/>
      <c r="E29" s="1048"/>
      <c r="F29" s="1048"/>
      <c r="G29" s="110"/>
      <c r="H29" s="1104"/>
      <c r="I29" s="372"/>
      <c r="J29" s="1104"/>
    </row>
    <row r="30" spans="1:10" ht="21.95" customHeight="1">
      <c r="A30" s="696" t="s">
        <v>859</v>
      </c>
      <c r="B30" s="69"/>
      <c r="C30" s="69" t="s">
        <v>860</v>
      </c>
      <c r="D30" s="69"/>
      <c r="E30" s="69"/>
      <c r="F30" s="69"/>
      <c r="G30" s="105"/>
      <c r="H30" s="1104"/>
      <c r="I30" s="372"/>
      <c r="J30" s="1104"/>
    </row>
    <row r="31" spans="1:10" ht="21.95" customHeight="1">
      <c r="A31" s="696"/>
      <c r="B31" s="69"/>
      <c r="C31" s="69"/>
      <c r="D31" s="69"/>
      <c r="E31" s="69"/>
      <c r="F31" s="69"/>
      <c r="G31" s="105"/>
      <c r="H31" s="546"/>
      <c r="I31" s="372"/>
      <c r="J31" s="546"/>
    </row>
    <row r="32" spans="1:10" ht="21.95" customHeight="1">
      <c r="A32" s="931" t="s">
        <v>861</v>
      </c>
      <c r="B32" s="932"/>
      <c r="C32" s="932" t="s">
        <v>862</v>
      </c>
      <c r="D32" s="1046"/>
      <c r="E32" s="1046"/>
      <c r="F32" s="1046"/>
      <c r="G32" s="933"/>
      <c r="H32" s="934">
        <f>SUM(H28:H30)</f>
        <v>0</v>
      </c>
      <c r="I32" s="935"/>
      <c r="J32" s="934">
        <f>SUM(J28:J30)</f>
        <v>0</v>
      </c>
    </row>
    <row r="33" spans="1:10" ht="21.95" customHeight="1">
      <c r="A33" s="696"/>
      <c r="B33" s="69"/>
      <c r="C33" s="1049"/>
      <c r="D33" s="1049"/>
      <c r="E33" s="1049"/>
      <c r="F33" s="1050" t="s">
        <v>863</v>
      </c>
      <c r="G33" s="679"/>
      <c r="H33" s="546"/>
      <c r="I33" s="372"/>
      <c r="J33" s="546"/>
    </row>
    <row r="34" spans="1:10" ht="18" customHeight="1">
      <c r="A34" s="696" t="s">
        <v>864</v>
      </c>
      <c r="B34" s="69"/>
      <c r="C34" s="69" t="s">
        <v>865</v>
      </c>
      <c r="D34" s="69"/>
      <c r="E34" s="69"/>
      <c r="F34" s="69"/>
      <c r="G34" s="105"/>
      <c r="H34" s="1103"/>
      <c r="I34" s="372"/>
      <c r="J34" s="1103"/>
    </row>
    <row r="35" spans="1:10" ht="21.95" customHeight="1">
      <c r="A35" s="696" t="s">
        <v>866</v>
      </c>
      <c r="B35" s="69"/>
      <c r="C35" s="69" t="s">
        <v>867</v>
      </c>
      <c r="D35" s="69"/>
      <c r="E35" s="69"/>
      <c r="F35" s="69"/>
      <c r="G35" s="105"/>
      <c r="H35" s="1104">
        <v>118509000</v>
      </c>
      <c r="I35" s="372"/>
      <c r="J35" s="1104">
        <v>63846750</v>
      </c>
    </row>
    <row r="36" spans="1:10" ht="15" customHeight="1">
      <c r="A36" s="696"/>
      <c r="B36" s="69"/>
      <c r="C36" s="69"/>
      <c r="D36" s="69"/>
      <c r="E36" s="69"/>
      <c r="F36" s="69"/>
      <c r="G36" s="105"/>
      <c r="H36" s="546"/>
      <c r="I36" s="372"/>
      <c r="J36" s="546"/>
    </row>
    <row r="37" spans="1:10" ht="21.95" customHeight="1">
      <c r="A37" s="931" t="s">
        <v>868</v>
      </c>
      <c r="B37" s="932"/>
      <c r="C37" s="932" t="s">
        <v>869</v>
      </c>
      <c r="D37" s="1046"/>
      <c r="E37" s="1046"/>
      <c r="F37" s="1046"/>
      <c r="G37" s="933"/>
      <c r="H37" s="934">
        <f>H34+H35</f>
        <v>118509000</v>
      </c>
      <c r="I37" s="935"/>
      <c r="J37" s="934">
        <f>J34+J35</f>
        <v>63846750</v>
      </c>
    </row>
    <row r="38" spans="1:10" ht="21.95" customHeight="1">
      <c r="A38" s="936" t="s">
        <v>870</v>
      </c>
      <c r="B38" s="937"/>
      <c r="C38" s="937" t="s">
        <v>871</v>
      </c>
      <c r="D38" s="1051"/>
      <c r="E38" s="1051"/>
      <c r="F38" s="1051"/>
      <c r="G38" s="938"/>
      <c r="H38" s="939">
        <f>H24+H32+H37</f>
        <v>560962217</v>
      </c>
      <c r="I38" s="940"/>
      <c r="J38" s="939">
        <f>J24+J32+J37</f>
        <v>-126973997</v>
      </c>
    </row>
    <row r="39" spans="1:10" ht="30" customHeight="1">
      <c r="A39" s="698"/>
      <c r="B39" s="104"/>
      <c r="C39" s="1052"/>
      <c r="D39" s="1052"/>
      <c r="E39" s="1052"/>
      <c r="F39" s="1053" t="s">
        <v>873</v>
      </c>
      <c r="G39" s="678"/>
      <c r="H39" s="687"/>
      <c r="I39" s="680"/>
      <c r="J39" s="687"/>
    </row>
    <row r="40" spans="1:10" ht="12" customHeight="1">
      <c r="J40" s="35"/>
    </row>
    <row r="43" spans="1:10">
      <c r="H43" s="383"/>
    </row>
  </sheetData>
  <mergeCells count="9">
    <mergeCell ref="C11:G11"/>
    <mergeCell ref="A1:J1"/>
    <mergeCell ref="G2:J2"/>
    <mergeCell ref="G3:J3"/>
    <mergeCell ref="A4:J4"/>
    <mergeCell ref="H6:J6"/>
    <mergeCell ref="C7:J7"/>
    <mergeCell ref="A6:E6"/>
    <mergeCell ref="E5:J5"/>
  </mergeCells>
  <phoneticPr fontId="48" type="noConversion"/>
  <printOptions horizontalCentered="1" gridLinesSet="0"/>
  <pageMargins left="0.31" right="0.37" top="0.66" bottom="0.98425196850393704" header="0.51181102362204722" footer="0.51181102362204722"/>
  <pageSetup paperSize="9" scale="99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Feuil15">
    <tabColor indexed="15"/>
  </sheetPr>
  <dimension ref="A1:K55"/>
  <sheetViews>
    <sheetView showGridLines="0" showZeros="0" view="pageBreakPreview" topLeftCell="A34" zoomScale="120" zoomScaleSheetLayoutView="120" workbookViewId="0">
      <selection activeCell="H32" sqref="H32"/>
    </sheetView>
  </sheetViews>
  <sheetFormatPr baseColWidth="10" defaultRowHeight="15"/>
  <cols>
    <col min="1" max="1" width="4.7109375" customWidth="1"/>
    <col min="2" max="2" width="0.85546875" customWidth="1"/>
    <col min="3" max="3" width="14.7109375" customWidth="1"/>
    <col min="4" max="4" width="10.42578125" customWidth="1"/>
    <col min="5" max="6" width="9.7109375" customWidth="1"/>
    <col min="7" max="8" width="11.7109375" customWidth="1"/>
    <col min="9" max="9" width="14.28515625" customWidth="1"/>
    <col min="10" max="10" width="0.5703125" customWidth="1"/>
    <col min="11" max="11" width="14.28515625" customWidth="1"/>
    <col min="13" max="14" width="14.7109375" customWidth="1"/>
  </cols>
  <sheetData>
    <row r="1" spans="1:11" ht="15" customHeight="1">
      <c r="A1" s="41"/>
      <c r="B1" s="41"/>
      <c r="C1" s="41"/>
      <c r="D1" s="41"/>
      <c r="E1" s="41"/>
      <c r="F1" s="41"/>
      <c r="G1" s="41"/>
      <c r="H1" s="41"/>
      <c r="I1" s="36"/>
      <c r="J1" s="466"/>
      <c r="K1" s="506"/>
    </row>
    <row r="2" spans="1:11" ht="15" customHeight="1">
      <c r="A2" s="1545" t="s">
        <v>806</v>
      </c>
      <c r="B2" s="1545"/>
      <c r="C2" s="1545"/>
      <c r="D2" s="1545"/>
      <c r="E2" s="1545"/>
      <c r="F2" s="1545"/>
      <c r="G2" s="1545"/>
      <c r="H2" s="1545"/>
      <c r="I2" s="1545"/>
      <c r="J2" s="1545"/>
      <c r="K2" s="506"/>
    </row>
    <row r="3" spans="1:11" ht="15" customHeight="1">
      <c r="A3" s="50"/>
      <c r="B3" s="50"/>
      <c r="C3" s="50"/>
      <c r="D3" s="50"/>
      <c r="E3" s="50"/>
      <c r="F3" s="50"/>
      <c r="H3" s="1584" t="s">
        <v>1160</v>
      </c>
      <c r="I3" s="1585"/>
      <c r="J3" s="1585"/>
      <c r="K3" s="1586"/>
    </row>
    <row r="4" spans="1:11" ht="15" customHeight="1">
      <c r="A4" s="50"/>
      <c r="B4" s="50"/>
      <c r="C4" s="50"/>
      <c r="D4" s="50"/>
      <c r="E4" s="50"/>
      <c r="F4" s="50"/>
      <c r="H4" s="1521" t="s">
        <v>1159</v>
      </c>
      <c r="I4" s="1522"/>
      <c r="J4" s="1522"/>
      <c r="K4" s="1523"/>
    </row>
    <row r="5" spans="1:11" ht="15" customHeight="1">
      <c r="A5" s="1545" t="s">
        <v>1161</v>
      </c>
      <c r="B5" s="1545"/>
      <c r="C5" s="1545"/>
      <c r="D5" s="1545"/>
      <c r="E5" s="1545"/>
      <c r="F5" s="1545"/>
      <c r="G5" s="1545"/>
      <c r="H5" s="1545"/>
      <c r="I5" s="1545"/>
      <c r="J5" s="1545"/>
      <c r="K5" s="506"/>
    </row>
    <row r="6" spans="1:11" ht="15" customHeight="1">
      <c r="A6" s="588" t="s">
        <v>1107</v>
      </c>
      <c r="B6" s="393"/>
      <c r="C6" s="393"/>
      <c r="D6" s="592"/>
      <c r="E6" s="1621" t="str">
        <f>+Charge2!E5</f>
        <v>SOCIETE DEMBA &amp; FRERES</v>
      </c>
      <c r="F6" s="1621"/>
      <c r="G6" s="1621"/>
      <c r="H6" s="1621"/>
      <c r="I6" s="1621"/>
      <c r="J6" s="1621"/>
      <c r="K6" s="1621"/>
    </row>
    <row r="7" spans="1:11" ht="15" customHeight="1">
      <c r="A7" s="1640" t="str">
        <f>+Charge2!A6</f>
        <v>-</v>
      </c>
      <c r="B7" s="1640"/>
      <c r="C7" s="1640"/>
      <c r="D7" s="1640"/>
      <c r="E7" s="1640"/>
      <c r="F7" s="1640"/>
      <c r="G7" s="395" t="s">
        <v>1109</v>
      </c>
      <c r="H7" s="1532" t="str">
        <f>+Charge2!H6</f>
        <v xml:space="preserve">SODEF </v>
      </c>
      <c r="I7" s="1532"/>
      <c r="J7" s="1532"/>
      <c r="K7" s="1532"/>
    </row>
    <row r="8" spans="1:11" ht="15" customHeight="1">
      <c r="A8" s="588" t="s">
        <v>586</v>
      </c>
      <c r="B8" s="967"/>
      <c r="C8" s="431"/>
      <c r="D8" s="1578" t="str">
        <f>+Charge2!C7</f>
        <v xml:space="preserve">19                  BP                  458              ABIDJAN </v>
      </c>
      <c r="E8" s="1578"/>
      <c r="F8" s="1578"/>
      <c r="G8" s="1578"/>
      <c r="H8" s="1578"/>
      <c r="I8" s="1578"/>
      <c r="J8" s="1578"/>
      <c r="K8" s="1578"/>
    </row>
    <row r="9" spans="1:11" ht="15" customHeight="1">
      <c r="A9" s="588" t="s">
        <v>1131</v>
      </c>
      <c r="B9" s="393"/>
      <c r="C9" s="393"/>
      <c r="D9" s="1560" t="str">
        <f>+Charge2!D8</f>
        <v>1417292 J</v>
      </c>
      <c r="E9" s="1560"/>
      <c r="F9" s="747" t="s">
        <v>1124</v>
      </c>
      <c r="G9" s="1060"/>
      <c r="H9" s="674" t="str">
        <f>+Charge2!F8</f>
        <v>31/12/2016</v>
      </c>
      <c r="I9" s="395" t="s">
        <v>1111</v>
      </c>
      <c r="J9" s="969"/>
      <c r="K9" s="591">
        <f>+Charge2!J8</f>
        <v>12</v>
      </c>
    </row>
    <row r="10" spans="1:11" ht="15.75" thickBo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</row>
    <row r="11" spans="1:11">
      <c r="A11" s="224" t="s">
        <v>634</v>
      </c>
      <c r="B11" s="224"/>
      <c r="C11" s="469" t="s">
        <v>930</v>
      </c>
      <c r="D11" s="469"/>
      <c r="E11" s="469"/>
      <c r="F11" s="469"/>
      <c r="G11" s="510"/>
      <c r="H11" s="58"/>
      <c r="I11" s="478" t="s">
        <v>681</v>
      </c>
      <c r="J11" s="508"/>
      <c r="K11" s="486" t="s">
        <v>631</v>
      </c>
    </row>
    <row r="12" spans="1:11">
      <c r="A12" s="225"/>
      <c r="B12" s="225"/>
      <c r="C12" s="470" t="s">
        <v>713</v>
      </c>
      <c r="D12" s="470"/>
      <c r="E12" s="470"/>
      <c r="F12" s="470"/>
      <c r="G12" s="56"/>
      <c r="H12" s="487"/>
      <c r="I12" s="142" t="s">
        <v>683</v>
      </c>
      <c r="J12" s="47"/>
      <c r="K12" s="142" t="s">
        <v>684</v>
      </c>
    </row>
    <row r="13" spans="1:11">
      <c r="A13" s="220"/>
      <c r="B13" s="220"/>
      <c r="C13" s="52"/>
      <c r="D13" s="52"/>
      <c r="E13" s="52"/>
      <c r="F13" s="52"/>
      <c r="G13" s="72"/>
      <c r="H13" s="511"/>
      <c r="I13" s="341"/>
      <c r="J13" s="350"/>
      <c r="K13" s="341"/>
    </row>
    <row r="14" spans="1:11">
      <c r="A14" s="220" t="s">
        <v>926</v>
      </c>
      <c r="B14" s="220"/>
      <c r="C14" s="52" t="s">
        <v>931</v>
      </c>
      <c r="D14" s="52"/>
      <c r="E14" s="52"/>
      <c r="F14" s="52"/>
      <c r="G14" s="72"/>
      <c r="H14" s="511"/>
      <c r="I14" s="332">
        <v>916489355</v>
      </c>
      <c r="J14" s="350"/>
      <c r="K14" s="332">
        <v>451958459</v>
      </c>
    </row>
    <row r="15" spans="1:11">
      <c r="A15" s="520"/>
      <c r="B15" s="520"/>
      <c r="C15" s="77"/>
      <c r="D15" s="77"/>
      <c r="E15" s="77"/>
      <c r="F15" s="77"/>
      <c r="G15" s="73"/>
      <c r="H15" s="512"/>
      <c r="I15" s="509"/>
      <c r="J15" s="350"/>
      <c r="K15" s="507"/>
    </row>
    <row r="16" spans="1:11">
      <c r="A16" s="220"/>
      <c r="B16" s="220"/>
      <c r="C16" s="42"/>
      <c r="D16" s="42"/>
      <c r="E16" s="42"/>
      <c r="F16" s="42"/>
      <c r="G16" s="74"/>
      <c r="H16" s="513"/>
      <c r="I16" s="341"/>
      <c r="J16" s="350"/>
      <c r="K16" s="341"/>
    </row>
    <row r="17" spans="1:11">
      <c r="A17" s="220"/>
      <c r="B17" s="220"/>
      <c r="C17" s="44" t="s">
        <v>842</v>
      </c>
      <c r="D17" s="982"/>
      <c r="E17" s="982"/>
      <c r="F17" s="982"/>
      <c r="G17" s="74"/>
      <c r="H17" s="513"/>
      <c r="I17" s="341"/>
      <c r="J17" s="350"/>
      <c r="K17" s="341"/>
    </row>
    <row r="18" spans="1:11" ht="9.9499999999999993" customHeight="1">
      <c r="A18" s="220"/>
      <c r="B18" s="220"/>
      <c r="C18" s="44"/>
      <c r="D18" s="44"/>
      <c r="E18" s="44"/>
      <c r="F18" s="44"/>
      <c r="G18" s="74"/>
      <c r="H18" s="513"/>
      <c r="I18" s="341"/>
      <c r="J18" s="350"/>
      <c r="K18" s="341"/>
    </row>
    <row r="19" spans="1:11">
      <c r="A19" s="220" t="s">
        <v>932</v>
      </c>
      <c r="B19" s="220"/>
      <c r="C19" s="42" t="s">
        <v>933</v>
      </c>
      <c r="D19" s="42"/>
      <c r="E19" s="42"/>
      <c r="F19" s="42"/>
      <c r="G19" s="74"/>
      <c r="H19" s="513"/>
      <c r="I19" s="332"/>
      <c r="J19" s="350"/>
      <c r="K19" s="332"/>
    </row>
    <row r="20" spans="1:11">
      <c r="A20" s="220" t="s">
        <v>934</v>
      </c>
      <c r="B20" s="220"/>
      <c r="C20" s="42" t="s">
        <v>935</v>
      </c>
      <c r="D20" s="42"/>
      <c r="E20" s="42"/>
      <c r="F20" s="42"/>
      <c r="G20" s="74"/>
      <c r="H20" s="513"/>
      <c r="I20" s="334"/>
      <c r="J20" s="341"/>
      <c r="K20" s="1106"/>
    </row>
    <row r="21" spans="1:11">
      <c r="A21" s="220" t="s">
        <v>936</v>
      </c>
      <c r="B21" s="220"/>
      <c r="C21" s="42" t="s">
        <v>937</v>
      </c>
      <c r="D21" s="42"/>
      <c r="E21" s="42"/>
      <c r="F21" s="42"/>
      <c r="G21" s="74"/>
      <c r="H21" s="513"/>
      <c r="I21" s="334"/>
      <c r="J21" s="341"/>
      <c r="K21" s="334"/>
    </row>
    <row r="22" spans="1:11">
      <c r="A22" s="220" t="s">
        <v>938</v>
      </c>
      <c r="B22" s="220"/>
      <c r="C22" s="42" t="s">
        <v>925</v>
      </c>
      <c r="D22" s="42"/>
      <c r="E22" s="42"/>
      <c r="F22" s="42"/>
      <c r="G22" s="74"/>
      <c r="H22" s="513"/>
      <c r="I22" s="334"/>
      <c r="J22" s="341"/>
      <c r="K22" s="1106"/>
    </row>
    <row r="23" spans="1:11">
      <c r="A23" s="220"/>
      <c r="B23" s="220"/>
      <c r="C23" s="42"/>
      <c r="D23" s="42"/>
      <c r="E23" s="42"/>
      <c r="F23" s="42"/>
      <c r="G23" s="74"/>
      <c r="H23" s="513"/>
      <c r="I23" s="341"/>
      <c r="J23" s="350"/>
      <c r="K23" s="341"/>
    </row>
    <row r="24" spans="1:11">
      <c r="A24" s="1000" t="s">
        <v>939</v>
      </c>
      <c r="B24" s="1000"/>
      <c r="C24" s="928" t="s">
        <v>940</v>
      </c>
      <c r="D24" s="942"/>
      <c r="E24" s="942"/>
      <c r="F24" s="942"/>
      <c r="G24" s="928"/>
      <c r="H24" s="941"/>
      <c r="I24" s="924">
        <f>SUM(I19:I22)</f>
        <v>0</v>
      </c>
      <c r="J24" s="925"/>
      <c r="K24" s="924">
        <f>SUM(K19:K22)</f>
        <v>0</v>
      </c>
    </row>
    <row r="25" spans="1:11">
      <c r="A25" s="220"/>
      <c r="B25" s="220"/>
      <c r="C25" s="42"/>
      <c r="D25" s="42"/>
      <c r="E25" s="42"/>
      <c r="F25" s="42"/>
      <c r="G25" s="75"/>
      <c r="H25" s="514"/>
      <c r="I25" s="341"/>
      <c r="J25" s="350"/>
      <c r="K25" s="341"/>
    </row>
    <row r="26" spans="1:11">
      <c r="A26" s="999" t="s">
        <v>941</v>
      </c>
      <c r="B26" s="220"/>
      <c r="C26" s="44" t="s">
        <v>898</v>
      </c>
      <c r="D26" s="44"/>
      <c r="E26" s="44"/>
      <c r="F26" s="54" t="s">
        <v>886</v>
      </c>
      <c r="G26" s="375"/>
      <c r="H26" s="375">
        <v>-2875215</v>
      </c>
      <c r="I26" s="341"/>
      <c r="J26" s="350"/>
      <c r="K26" s="341"/>
    </row>
    <row r="27" spans="1:11">
      <c r="A27" s="220"/>
      <c r="B27" s="220"/>
      <c r="C27" s="44"/>
      <c r="D27" s="44"/>
      <c r="E27" s="44"/>
      <c r="F27" s="44"/>
      <c r="G27" s="75"/>
      <c r="H27" s="514"/>
      <c r="I27" s="341"/>
      <c r="J27" s="350"/>
      <c r="K27" s="341"/>
    </row>
    <row r="28" spans="1:11">
      <c r="A28" s="1000" t="s">
        <v>942</v>
      </c>
      <c r="B28" s="1000"/>
      <c r="C28" s="928" t="s">
        <v>970</v>
      </c>
      <c r="D28" s="942"/>
      <c r="E28" s="942"/>
      <c r="F28" s="942"/>
      <c r="G28" s="942"/>
      <c r="H28" s="941"/>
      <c r="I28" s="924">
        <f>I14+I24</f>
        <v>916489355</v>
      </c>
      <c r="J28" s="925"/>
      <c r="K28" s="924">
        <f>K14+K24</f>
        <v>451958459</v>
      </c>
    </row>
    <row r="29" spans="1:11">
      <c r="A29" s="999"/>
      <c r="B29" s="999"/>
      <c r="C29" s="75"/>
      <c r="D29" s="75"/>
      <c r="E29" s="75"/>
      <c r="F29" s="75"/>
      <c r="G29" s="75"/>
      <c r="H29" s="514"/>
      <c r="I29" s="474"/>
      <c r="J29" s="475"/>
      <c r="K29" s="474"/>
    </row>
    <row r="30" spans="1:11">
      <c r="A30" s="999" t="s">
        <v>971</v>
      </c>
      <c r="B30" s="999"/>
      <c r="C30" s="44" t="s">
        <v>972</v>
      </c>
      <c r="D30" s="982"/>
      <c r="E30" s="982"/>
      <c r="F30" s="982"/>
      <c r="G30" s="78"/>
      <c r="H30" s="514"/>
      <c r="I30" s="341"/>
      <c r="J30" s="350"/>
      <c r="K30" s="341"/>
    </row>
    <row r="31" spans="1:11">
      <c r="A31" s="220"/>
      <c r="B31" s="220"/>
      <c r="C31" s="752"/>
      <c r="D31" s="79"/>
      <c r="E31" s="752"/>
      <c r="F31" s="54" t="s">
        <v>973</v>
      </c>
      <c r="G31" s="376">
        <v>474036138</v>
      </c>
      <c r="H31" s="515">
        <v>255387282</v>
      </c>
      <c r="I31" s="341"/>
      <c r="J31" s="350"/>
      <c r="K31" s="341"/>
    </row>
    <row r="32" spans="1:11">
      <c r="A32" s="220"/>
      <c r="B32" s="220"/>
      <c r="C32" s="79"/>
      <c r="D32" s="79"/>
      <c r="E32" s="79"/>
      <c r="F32" s="79"/>
      <c r="G32" s="81"/>
      <c r="H32" s="516"/>
      <c r="I32" s="341"/>
      <c r="J32" s="350"/>
      <c r="K32" s="341"/>
    </row>
    <row r="33" spans="1:11">
      <c r="A33" s="220" t="s">
        <v>974</v>
      </c>
      <c r="B33" s="271" t="s">
        <v>975</v>
      </c>
      <c r="C33" s="17"/>
      <c r="D33" s="42"/>
      <c r="E33" s="61"/>
      <c r="F33" s="128"/>
      <c r="G33" s="74"/>
      <c r="H33" s="513"/>
      <c r="I33" s="341"/>
      <c r="J33" s="350"/>
      <c r="K33" s="341"/>
    </row>
    <row r="34" spans="1:11">
      <c r="A34" s="220"/>
      <c r="B34" s="220"/>
      <c r="C34" s="42"/>
      <c r="D34" s="42"/>
      <c r="E34" s="42"/>
      <c r="F34" s="42"/>
      <c r="G34" s="74"/>
      <c r="H34" s="513"/>
      <c r="I34" s="341"/>
      <c r="J34" s="350"/>
      <c r="K34" s="341"/>
    </row>
    <row r="35" spans="1:11">
      <c r="A35" s="220"/>
      <c r="B35" s="220"/>
      <c r="C35" s="44" t="s">
        <v>854</v>
      </c>
      <c r="D35" s="44"/>
      <c r="E35" s="44"/>
      <c r="F35" s="44"/>
      <c r="G35" s="76"/>
      <c r="H35" s="517"/>
      <c r="I35" s="341"/>
      <c r="J35" s="350"/>
      <c r="K35" s="341"/>
    </row>
    <row r="36" spans="1:11" ht="20.100000000000001" customHeight="1">
      <c r="A36" s="220" t="s">
        <v>976</v>
      </c>
      <c r="B36" s="220"/>
      <c r="C36" s="42" t="s">
        <v>977</v>
      </c>
      <c r="D36" s="42"/>
      <c r="E36" s="42"/>
      <c r="F36" s="42"/>
      <c r="G36" s="74"/>
      <c r="H36" s="513"/>
      <c r="I36" s="332"/>
      <c r="J36" s="350"/>
      <c r="K36" s="332"/>
    </row>
    <row r="37" spans="1:11">
      <c r="A37" s="1054" t="s">
        <v>978</v>
      </c>
      <c r="B37" s="1054"/>
      <c r="C37" s="74" t="s">
        <v>979</v>
      </c>
      <c r="D37" s="74"/>
      <c r="E37" s="74"/>
      <c r="F37" s="74"/>
      <c r="G37" s="74"/>
      <c r="H37" s="513"/>
      <c r="I37" s="1107"/>
      <c r="J37" s="475"/>
      <c r="K37" s="1107"/>
    </row>
    <row r="38" spans="1:11">
      <c r="A38" s="220" t="s">
        <v>980</v>
      </c>
      <c r="B38" s="220"/>
      <c r="C38" s="42" t="s">
        <v>981</v>
      </c>
      <c r="D38" s="42"/>
      <c r="E38" s="42"/>
      <c r="F38" s="42"/>
      <c r="G38" s="74"/>
      <c r="H38" s="513"/>
      <c r="I38" s="334"/>
      <c r="J38" s="350"/>
      <c r="K38" s="334"/>
    </row>
    <row r="39" spans="1:11">
      <c r="A39" s="1055" t="s">
        <v>982</v>
      </c>
      <c r="B39" s="1055"/>
      <c r="C39" s="992" t="s">
        <v>925</v>
      </c>
      <c r="D39" s="992"/>
      <c r="E39" s="992"/>
      <c r="F39" s="992"/>
      <c r="G39" s="74"/>
      <c r="H39" s="513"/>
      <c r="I39" s="334"/>
      <c r="J39" s="350"/>
      <c r="K39" s="334"/>
    </row>
    <row r="40" spans="1:11">
      <c r="A40" s="1055"/>
      <c r="B40" s="1055"/>
      <c r="C40" s="992"/>
      <c r="D40" s="992"/>
      <c r="E40" s="992"/>
      <c r="F40" s="992"/>
      <c r="G40" s="74"/>
      <c r="H40" s="513"/>
      <c r="I40" s="341"/>
      <c r="J40" s="350"/>
      <c r="K40" s="341"/>
    </row>
    <row r="41" spans="1:11">
      <c r="A41" s="1000" t="s">
        <v>983</v>
      </c>
      <c r="B41" s="1000"/>
      <c r="C41" s="928" t="s">
        <v>984</v>
      </c>
      <c r="D41" s="942"/>
      <c r="E41" s="942"/>
      <c r="F41" s="942"/>
      <c r="G41" s="928"/>
      <c r="H41" s="941"/>
      <c r="I41" s="924">
        <f>SUM(I36:I39)</f>
        <v>0</v>
      </c>
      <c r="J41" s="925"/>
      <c r="K41" s="924">
        <f>SUM(K36:K39)</f>
        <v>0</v>
      </c>
    </row>
    <row r="42" spans="1:11">
      <c r="A42" s="220"/>
      <c r="B42" s="220"/>
      <c r="C42" s="44"/>
      <c r="D42" s="44"/>
      <c r="E42" s="44"/>
      <c r="F42" s="44"/>
      <c r="G42" s="75"/>
      <c r="H42" s="514"/>
      <c r="I42" s="341"/>
      <c r="J42" s="350"/>
      <c r="K42" s="341"/>
    </row>
    <row r="43" spans="1:11">
      <c r="A43" s="999" t="s">
        <v>985</v>
      </c>
      <c r="B43" s="1056"/>
      <c r="C43" s="1057" t="s">
        <v>986</v>
      </c>
      <c r="D43" s="1058"/>
      <c r="E43" s="1058"/>
      <c r="F43" s="1058"/>
      <c r="G43" s="376"/>
      <c r="H43" s="515"/>
      <c r="I43" s="341"/>
      <c r="J43" s="350"/>
      <c r="K43" s="341"/>
    </row>
    <row r="44" spans="1:11">
      <c r="A44" s="220"/>
      <c r="B44" s="220"/>
      <c r="C44" s="1057"/>
      <c r="D44" s="1057"/>
      <c r="E44" s="1057"/>
      <c r="F44" s="1057"/>
      <c r="G44" s="74"/>
      <c r="H44" s="513"/>
      <c r="I44" s="341"/>
      <c r="J44" s="350"/>
      <c r="K44" s="341"/>
    </row>
    <row r="45" spans="1:11">
      <c r="A45" s="1000" t="s">
        <v>987</v>
      </c>
      <c r="B45" s="1000"/>
      <c r="C45" s="928" t="s">
        <v>988</v>
      </c>
      <c r="D45" s="942"/>
      <c r="E45" s="942"/>
      <c r="F45" s="942"/>
      <c r="G45" s="928"/>
      <c r="H45" s="941"/>
      <c r="I45" s="924">
        <f>I28+I41</f>
        <v>916489355</v>
      </c>
      <c r="J45" s="925"/>
      <c r="K45" s="924">
        <f>K28+K41</f>
        <v>451958459</v>
      </c>
    </row>
    <row r="46" spans="1:11">
      <c r="A46" s="220"/>
      <c r="B46" s="220"/>
      <c r="C46" s="44"/>
      <c r="D46" s="44"/>
      <c r="E46" s="44"/>
      <c r="F46" s="44"/>
      <c r="G46" s="75"/>
      <c r="H46" s="514"/>
      <c r="I46" s="341"/>
      <c r="J46" s="350"/>
      <c r="K46" s="341"/>
    </row>
    <row r="47" spans="1:11">
      <c r="A47" s="220" t="s">
        <v>989</v>
      </c>
      <c r="B47" s="220"/>
      <c r="C47" s="42"/>
      <c r="D47" s="1059"/>
      <c r="E47" s="42"/>
      <c r="F47" s="1043" t="s">
        <v>990</v>
      </c>
      <c r="G47" s="376">
        <v>355527138</v>
      </c>
      <c r="H47" s="515">
        <v>191540532</v>
      </c>
      <c r="I47" s="341"/>
      <c r="J47" s="350"/>
      <c r="K47" s="341"/>
    </row>
    <row r="48" spans="1:11">
      <c r="A48" s="220"/>
      <c r="B48" s="220"/>
      <c r="C48" s="1042"/>
      <c r="D48" s="1042"/>
      <c r="E48" s="42"/>
      <c r="F48" s="1042" t="s">
        <v>991</v>
      </c>
      <c r="G48" s="1249"/>
      <c r="H48" s="513"/>
      <c r="I48" s="341"/>
      <c r="J48" s="350"/>
      <c r="K48" s="341"/>
    </row>
    <row r="49" spans="1:11" ht="15.75" thickBot="1">
      <c r="A49" s="225"/>
      <c r="B49" s="225"/>
      <c r="C49" s="504"/>
      <c r="D49" s="504"/>
      <c r="E49" s="504"/>
      <c r="F49" s="504"/>
      <c r="G49" s="919"/>
      <c r="H49" s="519"/>
      <c r="I49" s="340"/>
      <c r="J49" s="374"/>
      <c r="K49" s="340"/>
    </row>
    <row r="50" spans="1:11" ht="12" customHeight="1">
      <c r="K50" s="35"/>
    </row>
    <row r="51" spans="1:11">
      <c r="H51" s="34"/>
      <c r="I51" s="383"/>
    </row>
    <row r="52" spans="1:11">
      <c r="G52" s="34"/>
    </row>
    <row r="53" spans="1:11">
      <c r="G53" s="398"/>
    </row>
    <row r="54" spans="1:11">
      <c r="G54" s="397"/>
    </row>
    <row r="55" spans="1:11">
      <c r="H55" s="705"/>
    </row>
  </sheetData>
  <mergeCells count="9">
    <mergeCell ref="A2:J2"/>
    <mergeCell ref="H3:K3"/>
    <mergeCell ref="H4:K4"/>
    <mergeCell ref="H7:K7"/>
    <mergeCell ref="D9:E9"/>
    <mergeCell ref="A5:J5"/>
    <mergeCell ref="A7:F7"/>
    <mergeCell ref="D8:K8"/>
    <mergeCell ref="E6:K6"/>
  </mergeCells>
  <phoneticPr fontId="48" type="noConversion"/>
  <printOptions gridLinesSet="0"/>
  <pageMargins left="3.937007874015748E-2" right="7.874015748031496E-2" top="0.98425196850393704" bottom="0.42" header="0.51181102362204722" footer="0.27"/>
  <pageSetup paperSize="9" scale="97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Feuil16">
    <tabColor indexed="15"/>
  </sheetPr>
  <dimension ref="A1:O54"/>
  <sheetViews>
    <sheetView showGridLines="0" showZeros="0" view="pageBreakPreview" topLeftCell="A39" zoomScale="120" zoomScaleSheetLayoutView="120" workbookViewId="0">
      <selection activeCell="O19" sqref="O19"/>
    </sheetView>
  </sheetViews>
  <sheetFormatPr baseColWidth="10" defaultRowHeight="15"/>
  <cols>
    <col min="1" max="1" width="4.42578125" customWidth="1"/>
    <col min="2" max="2" width="13.7109375" customWidth="1"/>
    <col min="3" max="4" width="7.7109375" customWidth="1"/>
    <col min="5" max="5" width="3.7109375" customWidth="1"/>
    <col min="6" max="6" width="13.7109375" customWidth="1"/>
    <col min="7" max="7" width="0.85546875" hidden="1" customWidth="1"/>
    <col min="8" max="8" width="5.7109375" hidden="1" customWidth="1"/>
    <col min="9" max="9" width="5.7109375" customWidth="1"/>
    <col min="10" max="10" width="14.7109375" customWidth="1"/>
    <col min="11" max="13" width="1.7109375" customWidth="1"/>
    <col min="14" max="14" width="8.28515625" customWidth="1"/>
    <col min="15" max="15" width="13.7109375" customWidth="1"/>
  </cols>
  <sheetData>
    <row r="1" spans="1:15" ht="15" customHeight="1">
      <c r="A1" s="1468" t="s">
        <v>589</v>
      </c>
      <c r="B1" s="1468"/>
      <c r="C1" s="1468"/>
      <c r="D1" s="1468"/>
      <c r="E1" s="1468"/>
      <c r="F1" s="1468"/>
      <c r="G1" s="1468"/>
      <c r="H1" s="1468"/>
      <c r="I1" s="1468"/>
      <c r="J1" s="1468"/>
      <c r="K1" s="1468"/>
      <c r="L1" s="1468"/>
      <c r="M1" s="1468"/>
      <c r="N1" s="1468"/>
      <c r="O1" s="1468"/>
    </row>
    <row r="2" spans="1:15" ht="15" customHeight="1">
      <c r="A2" s="521"/>
      <c r="B2" s="521"/>
      <c r="C2" s="521"/>
      <c r="D2" s="521"/>
      <c r="E2" s="521"/>
      <c r="F2" s="521"/>
      <c r="G2" s="521"/>
      <c r="H2" s="521"/>
      <c r="I2" s="521"/>
      <c r="J2" s="521"/>
      <c r="K2" s="1584" t="s">
        <v>588</v>
      </c>
      <c r="L2" s="1585"/>
      <c r="M2" s="1585"/>
      <c r="N2" s="1585"/>
      <c r="O2" s="1586"/>
    </row>
    <row r="3" spans="1:15" ht="1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521" t="s">
        <v>1152</v>
      </c>
      <c r="L3" s="1522"/>
      <c r="M3" s="1522"/>
      <c r="N3" s="1522"/>
      <c r="O3" s="1523"/>
    </row>
    <row r="4" spans="1:15" ht="8.1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6.5">
      <c r="A5" s="91" t="s">
        <v>992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</row>
    <row r="6" spans="1:15" ht="9.9499999999999993" customHeight="1">
      <c r="A6" s="96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</row>
    <row r="7" spans="1:15">
      <c r="A7" s="1061" t="s">
        <v>1107</v>
      </c>
      <c r="B7" s="393"/>
      <c r="C7" s="393"/>
      <c r="D7" s="430"/>
      <c r="E7" s="1578" t="str">
        <f>+Produit2!E6</f>
        <v>SOCIETE DEMBA &amp; FRERES</v>
      </c>
      <c r="F7" s="1578"/>
      <c r="G7" s="1578"/>
      <c r="H7" s="1578"/>
      <c r="I7" s="1578"/>
      <c r="J7" s="1578"/>
      <c r="K7" s="1578"/>
      <c r="L7" s="1578"/>
      <c r="M7" s="1578"/>
      <c r="N7" s="1578"/>
      <c r="O7" s="1578"/>
    </row>
    <row r="8" spans="1:15">
      <c r="A8" s="1578" t="str">
        <f>+Produit2!A7</f>
        <v>-</v>
      </c>
      <c r="B8" s="1578"/>
      <c r="C8" s="1578"/>
      <c r="D8" s="1578"/>
      <c r="E8" s="1578"/>
      <c r="F8" s="1578"/>
      <c r="G8" s="1578"/>
      <c r="H8" s="1578"/>
      <c r="I8" s="1578"/>
      <c r="J8" s="1067" t="s">
        <v>587</v>
      </c>
      <c r="K8" s="1532" t="str">
        <f>+Produit2!H7</f>
        <v xml:space="preserve">SODEF </v>
      </c>
      <c r="L8" s="1532"/>
      <c r="M8" s="1532"/>
      <c r="N8" s="1532"/>
      <c r="O8" s="1532"/>
    </row>
    <row r="9" spans="1:15">
      <c r="A9" s="1061" t="s">
        <v>586</v>
      </c>
      <c r="B9" s="987"/>
      <c r="C9" s="1560" t="str">
        <f>+Produit2!D8</f>
        <v xml:space="preserve">19                  BP                  458              ABIDJAN </v>
      </c>
      <c r="D9" s="1560"/>
      <c r="E9" s="1560"/>
      <c r="F9" s="1560"/>
      <c r="G9" s="1560"/>
      <c r="H9" s="1560"/>
      <c r="I9" s="1560"/>
      <c r="J9" s="1578"/>
      <c r="K9" s="1560"/>
      <c r="L9" s="1560"/>
      <c r="M9" s="1560"/>
      <c r="N9" s="1560"/>
      <c r="O9" s="1560"/>
    </row>
    <row r="10" spans="1:15">
      <c r="A10" s="1061" t="s">
        <v>1131</v>
      </c>
      <c r="B10" s="393"/>
      <c r="C10" s="1560" t="str">
        <f>+Produit2!D9</f>
        <v>1417292 J</v>
      </c>
      <c r="D10" s="1560"/>
      <c r="E10" s="1560"/>
      <c r="F10" s="430" t="s">
        <v>1124</v>
      </c>
      <c r="G10" s="1068"/>
      <c r="H10" s="1069"/>
      <c r="I10" s="1580" t="str">
        <f>+Produit2!H9</f>
        <v>31/12/2016</v>
      </c>
      <c r="J10" s="1560"/>
      <c r="K10" s="393" t="s">
        <v>1111</v>
      </c>
      <c r="L10" s="1070"/>
      <c r="M10" s="1070"/>
      <c r="N10" s="1070"/>
      <c r="O10" s="762">
        <f>+Produit2!K9</f>
        <v>12</v>
      </c>
    </row>
    <row r="12" spans="1:15" ht="18" customHeight="1">
      <c r="A12" s="1642" t="s">
        <v>993</v>
      </c>
      <c r="B12" s="1643"/>
      <c r="C12" s="1643"/>
      <c r="D12" s="1643"/>
      <c r="E12" s="1643"/>
      <c r="F12" s="1643"/>
      <c r="G12" s="1643"/>
      <c r="H12" s="1643"/>
      <c r="I12" s="1643"/>
      <c r="J12" s="1643"/>
      <c r="K12" s="1643"/>
      <c r="L12" s="1643"/>
      <c r="M12" s="1643"/>
      <c r="N12" s="1643"/>
      <c r="O12" s="1644"/>
    </row>
    <row r="13" spans="1:15" ht="21.95" customHeight="1">
      <c r="A13" s="82"/>
      <c r="B13" s="746" t="s">
        <v>994</v>
      </c>
      <c r="C13" s="97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1:15" ht="18" customHeight="1">
      <c r="A14" s="82"/>
      <c r="B14" s="82" t="s">
        <v>995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1:15" ht="18" customHeight="1">
      <c r="A15" s="82"/>
      <c r="B15" s="82" t="s">
        <v>1223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1:15" ht="18" customHeight="1">
      <c r="A16" s="82"/>
      <c r="B16" s="82" t="s">
        <v>1224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1:15" ht="5.0999999999999996" customHeight="1" thickBo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1:15" ht="18" customHeight="1">
      <c r="A18" s="783"/>
      <c r="B18" s="784"/>
      <c r="C18" s="784"/>
      <c r="D18" s="784"/>
      <c r="E18" s="785"/>
      <c r="F18" s="1331"/>
      <c r="G18" s="1115"/>
      <c r="H18" s="83"/>
      <c r="I18" s="783"/>
      <c r="J18" s="806" t="s">
        <v>996</v>
      </c>
      <c r="K18" s="784"/>
      <c r="L18" s="784"/>
      <c r="M18" s="784"/>
      <c r="N18" s="785"/>
      <c r="O18" s="1112">
        <v>483582620</v>
      </c>
    </row>
    <row r="19" spans="1:15" ht="18" customHeight="1">
      <c r="A19" s="786" t="s">
        <v>997</v>
      </c>
      <c r="B19" s="69" t="s">
        <v>998</v>
      </c>
      <c r="C19" s="69"/>
      <c r="D19" s="69"/>
      <c r="E19" s="787"/>
      <c r="F19" s="1109"/>
      <c r="G19" s="1108"/>
      <c r="H19" s="69" t="s">
        <v>999</v>
      </c>
      <c r="I19" s="786"/>
      <c r="J19" s="69" t="s">
        <v>1000</v>
      </c>
      <c r="K19" s="69"/>
      <c r="L19" s="69"/>
      <c r="M19" s="69"/>
      <c r="N19" s="787"/>
      <c r="O19" s="1330"/>
    </row>
    <row r="20" spans="1:15" ht="18" customHeight="1">
      <c r="A20" s="786"/>
      <c r="B20" s="69"/>
      <c r="C20" s="69"/>
      <c r="D20" s="69"/>
      <c r="E20" s="787"/>
      <c r="F20" s="1330"/>
      <c r="G20" s="1108"/>
      <c r="H20" s="69"/>
      <c r="I20" s="786"/>
      <c r="J20" s="69" t="s">
        <v>1001</v>
      </c>
      <c r="K20" s="69"/>
      <c r="L20" s="69"/>
      <c r="M20" s="69"/>
      <c r="N20" s="787"/>
      <c r="O20" s="1109"/>
    </row>
    <row r="21" spans="1:15" ht="18" customHeight="1">
      <c r="A21" s="786" t="s">
        <v>1002</v>
      </c>
      <c r="B21" s="69" t="s">
        <v>1003</v>
      </c>
      <c r="C21" s="69"/>
      <c r="D21" s="69"/>
      <c r="E21" s="787"/>
      <c r="F21" s="1109">
        <f>Charge2!H18</f>
        <v>0</v>
      </c>
      <c r="G21" s="1108"/>
      <c r="H21" s="69" t="s">
        <v>1004</v>
      </c>
      <c r="I21" s="786"/>
      <c r="J21" s="69" t="s">
        <v>1005</v>
      </c>
      <c r="K21" s="69"/>
      <c r="L21" s="69"/>
      <c r="M21" s="69"/>
      <c r="N21" s="787"/>
      <c r="O21" s="1109">
        <f>+Produit2!I19</f>
        <v>0</v>
      </c>
    </row>
    <row r="22" spans="1:15" ht="18" customHeight="1">
      <c r="A22" s="786" t="s">
        <v>1006</v>
      </c>
      <c r="B22" s="69" t="s">
        <v>1007</v>
      </c>
      <c r="C22" s="69"/>
      <c r="D22" s="69"/>
      <c r="E22" s="787"/>
      <c r="F22" s="1110"/>
      <c r="G22" s="1108"/>
      <c r="H22" s="69" t="s">
        <v>1008</v>
      </c>
      <c r="I22" s="786"/>
      <c r="J22" s="69" t="s">
        <v>1000</v>
      </c>
      <c r="K22" s="69"/>
      <c r="L22" s="69"/>
      <c r="M22" s="69"/>
      <c r="N22" s="787"/>
      <c r="O22" s="1330"/>
    </row>
    <row r="23" spans="1:15" ht="18" customHeight="1">
      <c r="A23" s="786"/>
      <c r="B23" s="69"/>
      <c r="C23" s="69"/>
      <c r="D23" s="69"/>
      <c r="E23" s="787"/>
      <c r="F23" s="1330"/>
      <c r="G23" s="1108"/>
      <c r="H23" s="69"/>
      <c r="I23" s="786"/>
      <c r="J23" s="69" t="s">
        <v>1009</v>
      </c>
      <c r="K23" s="69"/>
      <c r="L23" s="69"/>
      <c r="M23" s="69"/>
      <c r="N23" s="787"/>
      <c r="O23" s="1109">
        <f>+Produit2!I22</f>
        <v>0</v>
      </c>
    </row>
    <row r="24" spans="1:15" ht="18" customHeight="1">
      <c r="A24" s="786" t="s">
        <v>1010</v>
      </c>
      <c r="B24" s="69" t="s">
        <v>1011</v>
      </c>
      <c r="C24" s="69"/>
      <c r="D24" s="69"/>
      <c r="E24" s="787"/>
      <c r="F24" s="1109">
        <f>+Charge2!H34</f>
        <v>0</v>
      </c>
      <c r="G24" s="1108"/>
      <c r="H24" s="69" t="s">
        <v>1012</v>
      </c>
      <c r="I24" s="786"/>
      <c r="J24" s="69" t="s">
        <v>1013</v>
      </c>
      <c r="K24" s="69"/>
      <c r="L24" s="69"/>
      <c r="M24" s="69"/>
      <c r="N24" s="787"/>
      <c r="O24" s="1109">
        <f>Produit2!I20</f>
        <v>0</v>
      </c>
    </row>
    <row r="25" spans="1:15" ht="18" customHeight="1">
      <c r="A25" s="786" t="s">
        <v>1014</v>
      </c>
      <c r="B25" s="69" t="s">
        <v>1015</v>
      </c>
      <c r="C25" s="69"/>
      <c r="D25" s="69"/>
      <c r="E25" s="787"/>
      <c r="F25" s="1110">
        <v>118509000</v>
      </c>
      <c r="G25" s="1108"/>
      <c r="H25" s="69" t="s">
        <v>1016</v>
      </c>
      <c r="I25" s="786"/>
      <c r="J25" s="69" t="s">
        <v>1017</v>
      </c>
      <c r="K25" s="69"/>
      <c r="L25" s="69"/>
      <c r="M25" s="69"/>
      <c r="N25" s="787"/>
      <c r="O25" s="1109"/>
    </row>
    <row r="26" spans="1:15" ht="18" customHeight="1">
      <c r="A26" s="786"/>
      <c r="B26" s="69"/>
      <c r="C26" s="69"/>
      <c r="D26" s="69"/>
      <c r="E26" s="787"/>
      <c r="F26" s="1330"/>
      <c r="G26" s="1108"/>
      <c r="H26" s="69"/>
      <c r="I26" s="786"/>
      <c r="J26" s="69" t="s">
        <v>2516</v>
      </c>
      <c r="K26" s="69"/>
      <c r="L26" s="69"/>
      <c r="M26" s="69"/>
      <c r="N26" s="787"/>
      <c r="O26" s="1109">
        <f>+Produit2!I39</f>
        <v>0</v>
      </c>
    </row>
    <row r="27" spans="1:15" ht="5.25" customHeight="1">
      <c r="A27" s="786"/>
      <c r="B27" s="69"/>
      <c r="C27" s="69"/>
      <c r="D27" s="69"/>
      <c r="E27" s="787"/>
      <c r="F27" s="1116"/>
      <c r="G27" s="1108"/>
      <c r="H27" s="69"/>
      <c r="I27" s="786"/>
      <c r="J27" s="69"/>
      <c r="K27" s="69"/>
      <c r="L27" s="69"/>
      <c r="M27" s="69"/>
      <c r="N27" s="787"/>
      <c r="O27" s="1111"/>
    </row>
    <row r="28" spans="1:15" ht="18" customHeight="1" thickBot="1">
      <c r="A28" s="770"/>
      <c r="B28" s="689"/>
      <c r="C28" s="689"/>
      <c r="D28" s="689" t="s">
        <v>1018</v>
      </c>
      <c r="E28" s="771"/>
      <c r="F28" s="1113">
        <f>SUM(F18:F26)</f>
        <v>118509000</v>
      </c>
      <c r="G28" s="1114"/>
      <c r="H28" s="67"/>
      <c r="I28" s="770"/>
      <c r="J28" s="689"/>
      <c r="K28" s="689" t="s">
        <v>1019</v>
      </c>
      <c r="L28" s="689"/>
      <c r="M28" s="689"/>
      <c r="N28" s="771"/>
      <c r="O28" s="1113">
        <f>SUM(O18:O26)</f>
        <v>483582620</v>
      </c>
    </row>
    <row r="29" spans="1:15" ht="18" customHeight="1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1:15" ht="18" customHeight="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1:15" ht="18" customHeight="1">
      <c r="A31" s="82"/>
      <c r="B31" s="84" t="s">
        <v>1020</v>
      </c>
      <c r="C31" s="82" t="s">
        <v>580</v>
      </c>
      <c r="E31" s="82"/>
      <c r="F31" s="50"/>
      <c r="G31" s="82"/>
      <c r="H31" s="82"/>
      <c r="I31" s="86" t="s">
        <v>1026</v>
      </c>
      <c r="J31" s="1121">
        <f>+O28-F28</f>
        <v>365073620</v>
      </c>
      <c r="K31" s="1117"/>
      <c r="L31" s="1118"/>
      <c r="M31" s="69"/>
      <c r="N31" s="82" t="s">
        <v>1021</v>
      </c>
      <c r="O31" s="1121">
        <f>+Produit1!G37+Produit1!J40+Produit2!K19+Produit2!K22+Produit2!K20+Produit2!K37+Produit2!K39-Charge2!J17-Charge2!J18-Charge2!J29-Charge2!J34-Charge2!J35</f>
        <v>201087014</v>
      </c>
    </row>
    <row r="32" spans="1:15" ht="21.95" customHeight="1">
      <c r="A32" s="82"/>
      <c r="B32" s="746" t="s">
        <v>1022</v>
      </c>
      <c r="C32" s="97"/>
      <c r="D32" s="82"/>
      <c r="E32" s="82"/>
      <c r="F32" s="82"/>
      <c r="G32" s="82"/>
      <c r="H32" s="82"/>
      <c r="I32" s="82"/>
      <c r="J32" s="82"/>
      <c r="K32" s="1119"/>
      <c r="L32" s="1120"/>
      <c r="M32" s="69"/>
      <c r="N32" s="82"/>
      <c r="O32" s="373"/>
    </row>
    <row r="33" spans="1:15" ht="21.95" customHeight="1">
      <c r="A33" s="82"/>
      <c r="B33" s="82" t="s">
        <v>1023</v>
      </c>
      <c r="C33" s="82"/>
      <c r="D33" s="82"/>
      <c r="E33" s="82"/>
      <c r="F33" s="82"/>
      <c r="G33" s="82"/>
      <c r="H33" s="82"/>
      <c r="I33" s="82"/>
      <c r="J33" s="82"/>
      <c r="K33" s="1119"/>
      <c r="L33" s="1120"/>
      <c r="M33" s="69"/>
      <c r="N33" s="82"/>
      <c r="O33" s="373"/>
    </row>
    <row r="34" spans="1:15" ht="18" customHeight="1">
      <c r="A34" s="82"/>
      <c r="B34" s="84" t="s">
        <v>1024</v>
      </c>
      <c r="C34" s="1641">
        <f>+J31</f>
        <v>365073620</v>
      </c>
      <c r="D34" s="1641"/>
      <c r="E34" s="85" t="s">
        <v>1025</v>
      </c>
      <c r="F34" s="1121">
        <f>'TAB 10 AFF RESULT'!E17</f>
        <v>0</v>
      </c>
      <c r="G34" s="82"/>
      <c r="H34" s="86" t="s">
        <v>1026</v>
      </c>
      <c r="I34" s="86" t="s">
        <v>1026</v>
      </c>
      <c r="J34" s="1121">
        <f>C34-0</f>
        <v>365073620</v>
      </c>
      <c r="K34" s="1117"/>
      <c r="L34" s="1118"/>
      <c r="M34" s="69"/>
      <c r="N34" s="82" t="s">
        <v>1021</v>
      </c>
      <c r="O34" s="1122">
        <f>O31</f>
        <v>201087014</v>
      </c>
    </row>
    <row r="35" spans="1:15" ht="5.0999999999999996" customHeight="1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1:15" ht="18" customHeight="1">
      <c r="A36" s="82"/>
      <c r="B36" s="746" t="s">
        <v>1027</v>
      </c>
      <c r="C36" s="9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1:15" ht="18" customHeight="1">
      <c r="A37" s="82"/>
      <c r="B37" s="82" t="s">
        <v>1225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1:15" ht="5.0999999999999996" customHeight="1" thickBo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1:15" ht="18" customHeight="1">
      <c r="A39" s="783"/>
      <c r="B39" s="693"/>
      <c r="C39" s="693"/>
      <c r="D39" s="693"/>
      <c r="E39" s="693"/>
      <c r="F39" s="764"/>
      <c r="G39" s="83"/>
      <c r="H39" s="65" t="s">
        <v>1028</v>
      </c>
      <c r="I39" s="769"/>
      <c r="J39" s="1072" t="s">
        <v>1030</v>
      </c>
      <c r="K39" s="784"/>
      <c r="L39" s="785"/>
      <c r="M39" s="783"/>
      <c r="N39" s="693" t="s">
        <v>1031</v>
      </c>
      <c r="O39" s="764"/>
    </row>
    <row r="40" spans="1:15" ht="18" customHeight="1">
      <c r="A40" s="786"/>
      <c r="B40" s="98" t="s">
        <v>1032</v>
      </c>
      <c r="C40" s="98"/>
      <c r="D40" s="87"/>
      <c r="E40" s="87"/>
      <c r="F40" s="766"/>
      <c r="G40" s="69"/>
      <c r="H40" s="90" t="s">
        <v>1033</v>
      </c>
      <c r="I40" s="765"/>
      <c r="J40" s="329" t="s">
        <v>1033</v>
      </c>
      <c r="K40" s="69"/>
      <c r="L40" s="787"/>
      <c r="M40" s="786"/>
      <c r="N40" s="87" t="s">
        <v>1034</v>
      </c>
      <c r="O40" s="766"/>
    </row>
    <row r="41" spans="1:15" ht="18" customHeight="1" thickBot="1">
      <c r="A41" s="770"/>
      <c r="B41" s="677"/>
      <c r="C41" s="677"/>
      <c r="D41" s="677"/>
      <c r="E41" s="677"/>
      <c r="F41" s="768"/>
      <c r="G41" s="67"/>
      <c r="H41" s="62"/>
      <c r="I41" s="767"/>
      <c r="J41" s="1123"/>
      <c r="K41" s="689"/>
      <c r="L41" s="771"/>
      <c r="M41" s="770"/>
      <c r="N41" s="677"/>
      <c r="O41" s="768"/>
    </row>
    <row r="42" spans="1:15" ht="24.95" customHeight="1">
      <c r="A42" s="1124" t="s">
        <v>1035</v>
      </c>
      <c r="B42" s="784" t="s">
        <v>740</v>
      </c>
      <c r="C42" s="784"/>
      <c r="D42" s="784"/>
      <c r="E42" s="784"/>
      <c r="F42" s="785"/>
      <c r="G42" s="83"/>
      <c r="H42" s="66"/>
      <c r="I42" s="1655"/>
      <c r="J42" s="1652"/>
      <c r="K42" s="1656"/>
      <c r="L42" s="795" t="s">
        <v>1036</v>
      </c>
      <c r="M42" s="797"/>
      <c r="N42" s="1652"/>
      <c r="O42" s="1653"/>
    </row>
    <row r="43" spans="1:15" ht="24.95" customHeight="1">
      <c r="A43" s="1125" t="s">
        <v>1037</v>
      </c>
      <c r="B43" s="69" t="s">
        <v>1038</v>
      </c>
      <c r="C43" s="69"/>
      <c r="D43" s="69"/>
      <c r="E43" s="69"/>
      <c r="F43" s="787"/>
      <c r="G43" s="69"/>
      <c r="H43" s="63"/>
      <c r="I43" s="1645"/>
      <c r="J43" s="1646"/>
      <c r="K43" s="1647"/>
      <c r="L43" s="798" t="s">
        <v>1036</v>
      </c>
      <c r="M43" s="799"/>
      <c r="N43" s="1646"/>
      <c r="O43" s="1648"/>
    </row>
    <row r="44" spans="1:15" ht="24.95" customHeight="1">
      <c r="A44" s="1125" t="s">
        <v>1039</v>
      </c>
      <c r="B44" s="69" t="s">
        <v>745</v>
      </c>
      <c r="C44" s="69"/>
      <c r="D44" s="69"/>
      <c r="E44" s="69"/>
      <c r="F44" s="787"/>
      <c r="G44" s="69"/>
      <c r="H44" s="63"/>
      <c r="I44" s="1645"/>
      <c r="J44" s="1646"/>
      <c r="K44" s="1647"/>
      <c r="L44" s="798" t="s">
        <v>1036</v>
      </c>
      <c r="M44" s="799"/>
      <c r="N44" s="1646"/>
      <c r="O44" s="1648"/>
    </row>
    <row r="45" spans="1:15" ht="24.95" customHeight="1" thickBot="1">
      <c r="A45" s="1125" t="s">
        <v>1040</v>
      </c>
      <c r="B45" s="69" t="s">
        <v>747</v>
      </c>
      <c r="C45" s="69"/>
      <c r="D45" s="69"/>
      <c r="E45" s="69"/>
      <c r="F45" s="787"/>
      <c r="G45" s="67"/>
      <c r="H45" s="64"/>
      <c r="I45" s="1645"/>
      <c r="J45" s="1646"/>
      <c r="K45" s="1647"/>
      <c r="L45" s="798" t="s">
        <v>1036</v>
      </c>
      <c r="M45" s="799"/>
      <c r="N45" s="1646"/>
      <c r="O45" s="1648"/>
    </row>
    <row r="46" spans="1:15" ht="4.5" customHeight="1" thickBot="1">
      <c r="A46" s="1126"/>
      <c r="B46" s="689"/>
      <c r="C46" s="689"/>
      <c r="D46" s="689"/>
      <c r="E46" s="689"/>
      <c r="F46" s="771"/>
      <c r="G46" s="67"/>
      <c r="H46" s="64"/>
      <c r="I46" s="1130"/>
      <c r="J46" s="1131"/>
      <c r="K46" s="1132"/>
      <c r="L46" s="800"/>
      <c r="M46" s="802"/>
      <c r="N46" s="594"/>
      <c r="O46" s="1073"/>
    </row>
    <row r="47" spans="1:15" ht="24.95" customHeight="1" thickBot="1">
      <c r="A47" s="1127" t="s">
        <v>1041</v>
      </c>
      <c r="B47" s="1128" t="s">
        <v>1042</v>
      </c>
      <c r="C47" s="1128"/>
      <c r="D47" s="104"/>
      <c r="E47" s="104"/>
      <c r="F47" s="93"/>
      <c r="G47" s="88"/>
      <c r="H47" s="89"/>
      <c r="I47" s="1649">
        <f>SUM(I42:K45)</f>
        <v>0</v>
      </c>
      <c r="J47" s="1650"/>
      <c r="K47" s="1651"/>
      <c r="L47" s="1129" t="s">
        <v>1036</v>
      </c>
      <c r="M47" s="832"/>
      <c r="N47" s="1649">
        <f>SUM(N42:O45)</f>
        <v>0</v>
      </c>
      <c r="O47" s="1654"/>
    </row>
    <row r="48" spans="1:15" ht="12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35"/>
    </row>
    <row r="49" spans="1:1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</row>
    <row r="50" spans="1:15">
      <c r="A50" s="50" t="s">
        <v>1043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</row>
    <row r="51" spans="1:15">
      <c r="A51" s="50" t="s">
        <v>1044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</row>
    <row r="52" spans="1:1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</row>
    <row r="53" spans="1:1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</row>
    <row r="54" spans="1:1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</row>
  </sheetData>
  <mergeCells count="21">
    <mergeCell ref="I47:K47"/>
    <mergeCell ref="N42:O42"/>
    <mergeCell ref="N45:O45"/>
    <mergeCell ref="N47:O47"/>
    <mergeCell ref="I42:K42"/>
    <mergeCell ref="A1:O1"/>
    <mergeCell ref="A8:I8"/>
    <mergeCell ref="K8:O8"/>
    <mergeCell ref="E7:O7"/>
    <mergeCell ref="K3:O3"/>
    <mergeCell ref="K2:O2"/>
    <mergeCell ref="C9:O9"/>
    <mergeCell ref="C34:D34"/>
    <mergeCell ref="A12:O12"/>
    <mergeCell ref="I10:J10"/>
    <mergeCell ref="I45:K45"/>
    <mergeCell ref="I44:K44"/>
    <mergeCell ref="N44:O44"/>
    <mergeCell ref="I43:K43"/>
    <mergeCell ref="N43:O43"/>
    <mergeCell ref="C10:E10"/>
  </mergeCells>
  <phoneticPr fontId="48" type="noConversion"/>
  <printOptions gridLinesSet="0"/>
  <pageMargins left="0.34" right="0.18" top="0.41" bottom="0.3" header="0.31" footer="0.23"/>
  <pageSetup paperSize="9" scale="97" orientation="portrait" horizontalDpi="180" verticalDpi="18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Feuil17">
    <tabColor indexed="15"/>
  </sheetPr>
  <dimension ref="A1:S60"/>
  <sheetViews>
    <sheetView showGridLines="0" showZeros="0" view="pageBreakPreview" topLeftCell="A35" zoomScale="110" zoomScaleSheetLayoutView="110" workbookViewId="0">
      <selection activeCell="L42" sqref="L42"/>
    </sheetView>
  </sheetViews>
  <sheetFormatPr baseColWidth="10" defaultRowHeight="15"/>
  <cols>
    <col min="1" max="1" width="22.7109375" customWidth="1"/>
    <col min="2" max="3" width="9.7109375" customWidth="1"/>
    <col min="4" max="4" width="15.7109375" customWidth="1"/>
    <col min="5" max="7" width="2.7109375" customWidth="1"/>
    <col min="8" max="9" width="7.28515625" customWidth="1"/>
    <col min="10" max="11" width="1.7109375" customWidth="1"/>
    <col min="12" max="12" width="3.7109375" customWidth="1"/>
    <col min="13" max="14" width="8.28515625" customWidth="1"/>
    <col min="15" max="15" width="3.5703125" customWidth="1"/>
  </cols>
  <sheetData>
    <row r="1" spans="1:19" ht="15" customHeight="1">
      <c r="A1" s="1468" t="s">
        <v>590</v>
      </c>
      <c r="B1" s="1468"/>
      <c r="C1" s="1468"/>
      <c r="D1" s="1468"/>
      <c r="E1" s="1468"/>
      <c r="F1" s="1468"/>
      <c r="G1" s="1468"/>
      <c r="H1" s="1468"/>
      <c r="I1" s="1468"/>
      <c r="J1" s="1468"/>
      <c r="K1" s="1468"/>
      <c r="L1" s="1468"/>
      <c r="M1" s="1468"/>
      <c r="N1" s="1468"/>
      <c r="O1" s="36"/>
      <c r="P1" s="36"/>
      <c r="Q1" s="1"/>
      <c r="R1" s="36"/>
      <c r="S1" s="1"/>
    </row>
    <row r="2" spans="1:19" ht="15" customHeight="1">
      <c r="A2" s="521"/>
      <c r="B2" s="521"/>
      <c r="C2" s="521"/>
      <c r="D2" s="521"/>
      <c r="E2" s="521"/>
      <c r="F2" s="521"/>
      <c r="G2" s="521"/>
      <c r="H2" s="521"/>
      <c r="I2" s="1671" t="s">
        <v>588</v>
      </c>
      <c r="J2" s="1672"/>
      <c r="K2" s="1672"/>
      <c r="L2" s="1672"/>
      <c r="M2" s="1672"/>
      <c r="N2" s="1673"/>
      <c r="O2" s="1"/>
      <c r="P2" s="1"/>
      <c r="Q2" s="1"/>
      <c r="R2" s="36"/>
      <c r="S2" s="1"/>
    </row>
    <row r="3" spans="1:19" ht="15" customHeight="1">
      <c r="A3" s="19"/>
      <c r="B3" s="19"/>
      <c r="C3" s="19"/>
      <c r="D3" s="19"/>
      <c r="E3" s="19"/>
      <c r="F3" s="19"/>
      <c r="G3" s="19"/>
      <c r="H3" s="19"/>
      <c r="I3" s="1674" t="s">
        <v>1155</v>
      </c>
      <c r="J3" s="1675"/>
      <c r="K3" s="1675"/>
      <c r="L3" s="1675"/>
      <c r="M3" s="1675"/>
      <c r="N3" s="1676"/>
      <c r="O3" s="1"/>
      <c r="P3" s="1"/>
      <c r="Q3" s="1"/>
      <c r="R3" s="1"/>
      <c r="S3" s="1"/>
    </row>
    <row r="5" spans="1:19" ht="18">
      <c r="A5" s="37" t="s">
        <v>992</v>
      </c>
      <c r="B5" s="91"/>
      <c r="C5" s="91"/>
      <c r="D5" s="91"/>
      <c r="E5" s="96"/>
      <c r="F5" s="91"/>
      <c r="G5" s="91"/>
      <c r="H5" s="94"/>
      <c r="I5" s="94"/>
      <c r="J5" s="94"/>
      <c r="K5" s="94"/>
      <c r="L5" s="94"/>
      <c r="M5" s="94"/>
      <c r="N5" s="94"/>
    </row>
    <row r="6" spans="1:19" ht="16.5">
      <c r="A6" s="524" t="s">
        <v>1045</v>
      </c>
      <c r="B6" s="96"/>
      <c r="C6" s="96"/>
      <c r="D6" s="96"/>
      <c r="E6" s="96"/>
      <c r="F6" s="91"/>
      <c r="G6" s="91"/>
      <c r="H6" s="94"/>
      <c r="I6" s="94"/>
      <c r="J6" s="94"/>
      <c r="K6" s="94"/>
      <c r="L6" s="94"/>
      <c r="M6" s="94"/>
      <c r="N6" s="94"/>
    </row>
    <row r="7" spans="1:19">
      <c r="A7" s="588" t="s">
        <v>1107</v>
      </c>
      <c r="B7" s="1061"/>
      <c r="C7" s="1535" t="str">
        <f>+CAEG1!E7</f>
        <v>SOCIETE DEMBA &amp; FRERES</v>
      </c>
      <c r="D7" s="1535"/>
      <c r="E7" s="1535"/>
      <c r="F7" s="1535"/>
      <c r="G7" s="1535"/>
      <c r="H7" s="1535"/>
      <c r="I7" s="1535"/>
      <c r="J7" s="1535"/>
      <c r="K7" s="1535"/>
      <c r="L7" s="1535"/>
      <c r="M7" s="1535"/>
      <c r="N7" s="1535"/>
      <c r="O7" s="454"/>
      <c r="P7" s="506"/>
    </row>
    <row r="8" spans="1:19">
      <c r="A8" s="1535" t="str">
        <f>+CAEG1!A8</f>
        <v>-</v>
      </c>
      <c r="B8" s="1535"/>
      <c r="C8" s="1535"/>
      <c r="D8" s="1535"/>
      <c r="E8" s="1062" t="s">
        <v>1109</v>
      </c>
      <c r="F8" s="1063"/>
      <c r="G8" s="1063"/>
      <c r="H8" s="1063"/>
      <c r="I8" s="1532" t="str">
        <f>+CAEG1!K8</f>
        <v xml:space="preserve">SODEF </v>
      </c>
      <c r="J8" s="1532"/>
      <c r="K8" s="1532"/>
      <c r="L8" s="1532"/>
      <c r="M8" s="1532"/>
      <c r="N8" s="1532"/>
      <c r="O8" s="424"/>
      <c r="P8" s="424"/>
    </row>
    <row r="9" spans="1:19">
      <c r="A9" s="588" t="s">
        <v>586</v>
      </c>
      <c r="B9" s="1532" t="str">
        <f>+CAEG1!C9</f>
        <v xml:space="preserve">19                  BP                  458              ABIDJAN </v>
      </c>
      <c r="C9" s="1532"/>
      <c r="D9" s="1532"/>
      <c r="E9" s="1535"/>
      <c r="F9" s="1535"/>
      <c r="G9" s="1535"/>
      <c r="H9" s="1535"/>
      <c r="I9" s="1535"/>
      <c r="J9" s="1532"/>
      <c r="K9" s="1532"/>
      <c r="L9" s="1532"/>
      <c r="M9" s="1532"/>
      <c r="N9" s="1532"/>
      <c r="O9" s="411"/>
      <c r="P9" s="411"/>
    </row>
    <row r="10" spans="1:19">
      <c r="A10" s="588" t="s">
        <v>1131</v>
      </c>
      <c r="B10" s="1532" t="str">
        <f>+CAEG1!C10</f>
        <v>1417292 J</v>
      </c>
      <c r="C10" s="1532"/>
      <c r="D10" s="747" t="s">
        <v>1124</v>
      </c>
      <c r="E10" s="1580" t="str">
        <f>+CAEG1!I10</f>
        <v>31/12/2016</v>
      </c>
      <c r="F10" s="1560"/>
      <c r="G10" s="1560"/>
      <c r="H10" s="1560"/>
      <c r="I10" s="1062" t="s">
        <v>1111</v>
      </c>
      <c r="J10" s="1064"/>
      <c r="K10" s="1065"/>
      <c r="L10" s="1066"/>
      <c r="M10" s="1560">
        <f>+CAEG1!O10</f>
        <v>12</v>
      </c>
      <c r="N10" s="1560"/>
      <c r="O10" s="453"/>
      <c r="P10" s="485"/>
    </row>
    <row r="11" spans="1:19" ht="6" customHeight="1">
      <c r="A11" s="102"/>
      <c r="B11" s="102"/>
      <c r="C11" s="102"/>
      <c r="D11" s="102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19">
      <c r="A12" s="772"/>
      <c r="B12" s="773"/>
      <c r="C12" s="773"/>
      <c r="D12" s="773"/>
      <c r="E12" s="774"/>
      <c r="F12" s="769" t="s">
        <v>1030</v>
      </c>
      <c r="G12" s="693"/>
      <c r="H12" s="693"/>
      <c r="I12" s="693"/>
      <c r="J12" s="764"/>
      <c r="K12" s="763" t="s">
        <v>1031</v>
      </c>
      <c r="L12" s="693"/>
      <c r="M12" s="693"/>
      <c r="N12" s="764"/>
    </row>
    <row r="13" spans="1:19">
      <c r="A13" s="775" t="s">
        <v>1046</v>
      </c>
      <c r="B13" s="71"/>
      <c r="C13" s="71"/>
      <c r="D13" s="71"/>
      <c r="E13" s="776"/>
      <c r="F13" s="765"/>
      <c r="G13" s="87"/>
      <c r="H13" s="69" t="s">
        <v>1033</v>
      </c>
      <c r="I13" s="69"/>
      <c r="J13" s="766"/>
      <c r="K13" s="765" t="s">
        <v>1034</v>
      </c>
      <c r="L13" s="87"/>
      <c r="M13" s="87"/>
      <c r="N13" s="766"/>
    </row>
    <row r="14" spans="1:19">
      <c r="A14" s="777"/>
      <c r="B14" s="778"/>
      <c r="C14" s="778"/>
      <c r="D14" s="778"/>
      <c r="E14" s="779"/>
      <c r="F14" s="770"/>
      <c r="G14" s="689"/>
      <c r="H14" s="689"/>
      <c r="I14" s="689"/>
      <c r="J14" s="771"/>
      <c r="K14" s="767"/>
      <c r="L14" s="677"/>
      <c r="M14" s="677"/>
      <c r="N14" s="768"/>
    </row>
    <row r="15" spans="1:19" ht="18" customHeight="1">
      <c r="A15" s="783" t="s">
        <v>1047</v>
      </c>
      <c r="B15" s="784"/>
      <c r="C15" s="784"/>
      <c r="D15" s="784"/>
      <c r="E15" s="785"/>
      <c r="F15" s="1668"/>
      <c r="G15" s="1669"/>
      <c r="H15" s="1669"/>
      <c r="I15" s="1670"/>
      <c r="J15" s="788" t="s">
        <v>1036</v>
      </c>
      <c r="K15" s="789"/>
      <c r="L15" s="1677"/>
      <c r="M15" s="1677"/>
      <c r="N15" s="1678"/>
    </row>
    <row r="16" spans="1:19" ht="18" customHeight="1">
      <c r="A16" s="786" t="s">
        <v>1048</v>
      </c>
      <c r="B16" s="69"/>
      <c r="C16" s="69"/>
      <c r="D16" s="69"/>
      <c r="E16" s="787"/>
      <c r="F16" s="1659">
        <v>453293600</v>
      </c>
      <c r="G16" s="1660"/>
      <c r="H16" s="1660"/>
      <c r="I16" s="1661"/>
      <c r="J16" s="790" t="s">
        <v>1036</v>
      </c>
      <c r="K16" s="791"/>
      <c r="L16" s="1659"/>
      <c r="M16" s="1660"/>
      <c r="N16" s="1661"/>
    </row>
    <row r="17" spans="1:16" ht="18" customHeight="1">
      <c r="A17" s="786" t="s">
        <v>1051</v>
      </c>
      <c r="B17" s="69"/>
      <c r="C17" s="69"/>
      <c r="D17" s="69"/>
      <c r="E17" s="787"/>
      <c r="F17" s="1659"/>
      <c r="G17" s="1660"/>
      <c r="H17" s="1660"/>
      <c r="I17" s="1661"/>
      <c r="J17" s="790" t="s">
        <v>1036</v>
      </c>
      <c r="K17" s="791"/>
      <c r="L17" s="1659">
        <v>11302305</v>
      </c>
      <c r="M17" s="1660"/>
      <c r="N17" s="1661"/>
    </row>
    <row r="18" spans="1:16" ht="18" customHeight="1">
      <c r="A18" s="786" t="s">
        <v>592</v>
      </c>
      <c r="B18" s="69"/>
      <c r="C18" s="69"/>
      <c r="D18" s="69"/>
      <c r="E18" s="787"/>
      <c r="F18" s="1659"/>
      <c r="G18" s="1660"/>
      <c r="H18" s="1660"/>
      <c r="I18" s="1661"/>
      <c r="J18" s="798" t="s">
        <v>1036</v>
      </c>
      <c r="K18" s="791"/>
      <c r="L18" s="1659"/>
      <c r="M18" s="1660"/>
      <c r="N18" s="1661"/>
    </row>
    <row r="19" spans="1:16" ht="4.5" customHeight="1">
      <c r="A19" s="770"/>
      <c r="B19" s="689"/>
      <c r="C19" s="689"/>
      <c r="D19" s="689"/>
      <c r="E19" s="771"/>
      <c r="F19" s="1076"/>
      <c r="G19" s="1077"/>
      <c r="H19" s="1077"/>
      <c r="I19" s="1078"/>
      <c r="J19" s="800"/>
      <c r="K19" s="792"/>
      <c r="L19" s="724"/>
      <c r="M19" s="724"/>
      <c r="N19" s="724"/>
    </row>
    <row r="20" spans="1:16" ht="30" customHeight="1">
      <c r="A20" s="780" t="s">
        <v>1052</v>
      </c>
      <c r="B20" s="781"/>
      <c r="C20" s="781"/>
      <c r="D20" s="781"/>
      <c r="E20" s="782"/>
      <c r="F20" s="1665">
        <f>IF(SUM(F15:H18)&gt;SUM(L15:N18),SUM(F15:H18)-SUM(L15:N18),0)</f>
        <v>441991295</v>
      </c>
      <c r="G20" s="1666"/>
      <c r="H20" s="1666"/>
      <c r="I20" s="1667"/>
      <c r="J20" s="793" t="s">
        <v>1036</v>
      </c>
      <c r="K20" s="794"/>
      <c r="L20" s="1665">
        <f>IF(SUM(L15:N18)&gt;SUM(F15:H18),SUM(L15:N18)-SUM(F15:H18),0)</f>
        <v>0</v>
      </c>
      <c r="M20" s="1666"/>
      <c r="N20" s="1667"/>
    </row>
    <row r="21" spans="1:16">
      <c r="A21" s="68"/>
      <c r="B21" s="68"/>
      <c r="C21" s="68"/>
      <c r="D21" s="68"/>
      <c r="E21" s="68"/>
      <c r="F21" s="68"/>
      <c r="G21" s="68"/>
      <c r="H21" s="125"/>
      <c r="I21" s="125"/>
      <c r="J21" s="125"/>
      <c r="K21" s="124"/>
      <c r="L21" s="124"/>
      <c r="M21" s="124"/>
      <c r="N21" s="122"/>
    </row>
    <row r="22" spans="1:16">
      <c r="A22" s="805"/>
      <c r="B22" s="806"/>
      <c r="C22" s="806"/>
      <c r="D22" s="806"/>
      <c r="E22" s="774"/>
      <c r="F22" s="769" t="s">
        <v>1053</v>
      </c>
      <c r="G22" s="693"/>
      <c r="H22" s="803"/>
      <c r="I22" s="803"/>
      <c r="J22" s="797"/>
      <c r="K22" s="795"/>
      <c r="L22" s="796" t="s">
        <v>1031</v>
      </c>
      <c r="M22" s="796"/>
      <c r="N22" s="797"/>
      <c r="O22" s="14"/>
      <c r="P22" s="15"/>
    </row>
    <row r="23" spans="1:16">
      <c r="A23" s="775" t="s">
        <v>1054</v>
      </c>
      <c r="B23" s="71"/>
      <c r="C23" s="71"/>
      <c r="D23" s="71"/>
      <c r="E23" s="776"/>
      <c r="F23" s="765"/>
      <c r="G23" s="87"/>
      <c r="H23" s="124" t="s">
        <v>1034</v>
      </c>
      <c r="I23" s="124"/>
      <c r="J23" s="799"/>
      <c r="K23" s="798"/>
      <c r="L23" s="123" t="s">
        <v>1033</v>
      </c>
      <c r="M23" s="123"/>
      <c r="N23" s="799"/>
      <c r="O23" s="14"/>
      <c r="P23" s="15"/>
    </row>
    <row r="24" spans="1:16">
      <c r="A24" s="777"/>
      <c r="B24" s="778"/>
      <c r="C24" s="778"/>
      <c r="D24" s="778"/>
      <c r="E24" s="779"/>
      <c r="F24" s="777"/>
      <c r="G24" s="778"/>
      <c r="H24" s="804"/>
      <c r="I24" s="804"/>
      <c r="J24" s="802"/>
      <c r="K24" s="800"/>
      <c r="L24" s="801"/>
      <c r="M24" s="801"/>
      <c r="N24" s="802"/>
      <c r="O24" s="14"/>
      <c r="P24" s="15"/>
    </row>
    <row r="25" spans="1:16" ht="18" customHeight="1">
      <c r="A25" s="63" t="s">
        <v>1055</v>
      </c>
      <c r="B25" s="69"/>
      <c r="C25" s="69"/>
      <c r="D25" s="69"/>
      <c r="E25" s="69"/>
      <c r="F25" s="1668"/>
      <c r="G25" s="1669"/>
      <c r="H25" s="1669"/>
      <c r="I25" s="1670"/>
      <c r="J25" s="122" t="s">
        <v>1036</v>
      </c>
      <c r="K25" s="101"/>
      <c r="L25" s="1668"/>
      <c r="M25" s="1669"/>
      <c r="N25" s="1670"/>
      <c r="O25" s="1"/>
    </row>
    <row r="26" spans="1:16" ht="18" customHeight="1">
      <c r="A26" s="63" t="s">
        <v>1056</v>
      </c>
      <c r="B26" s="69"/>
      <c r="C26" s="69"/>
      <c r="D26" s="69"/>
      <c r="E26" s="69"/>
      <c r="F26" s="1659"/>
      <c r="G26" s="1660"/>
      <c r="H26" s="1660"/>
      <c r="I26" s="1661"/>
      <c r="J26" s="122" t="s">
        <v>1036</v>
      </c>
      <c r="K26" s="101"/>
      <c r="L26" s="1659">
        <v>16504530</v>
      </c>
      <c r="M26" s="1660"/>
      <c r="N26" s="1661"/>
      <c r="O26" s="1"/>
    </row>
    <row r="27" spans="1:16" ht="18" customHeight="1">
      <c r="A27" s="63" t="s">
        <v>1057</v>
      </c>
      <c r="B27" s="69"/>
      <c r="C27" s="69"/>
      <c r="D27" s="69"/>
      <c r="E27" s="69"/>
      <c r="F27" s="1659"/>
      <c r="G27" s="1660"/>
      <c r="H27" s="1660"/>
      <c r="I27" s="1661"/>
      <c r="J27" s="122" t="s">
        <v>1036</v>
      </c>
      <c r="K27" s="101"/>
      <c r="L27" s="1659">
        <v>57145350</v>
      </c>
      <c r="M27" s="1660"/>
      <c r="N27" s="1661"/>
      <c r="O27" s="1"/>
    </row>
    <row r="28" spans="1:16" ht="18" customHeight="1">
      <c r="A28" s="63" t="s">
        <v>1058</v>
      </c>
      <c r="B28" s="69"/>
      <c r="C28" s="69"/>
      <c r="D28" s="69"/>
      <c r="E28" s="69"/>
      <c r="F28" s="1659"/>
      <c r="G28" s="1660"/>
      <c r="H28" s="1660"/>
      <c r="I28" s="1661"/>
      <c r="J28" s="122" t="s">
        <v>1036</v>
      </c>
      <c r="K28" s="101"/>
      <c r="L28" s="1659"/>
      <c r="M28" s="1660"/>
      <c r="N28" s="1661"/>
      <c r="O28" s="1"/>
      <c r="P28" s="34"/>
    </row>
    <row r="29" spans="1:16" ht="18" customHeight="1">
      <c r="A29" s="63" t="s">
        <v>1059</v>
      </c>
      <c r="B29" s="69"/>
      <c r="C29" s="69"/>
      <c r="D29" s="69"/>
      <c r="E29" s="69"/>
      <c r="F29" s="1659"/>
      <c r="G29" s="1660"/>
      <c r="H29" s="1660"/>
      <c r="I29" s="1661"/>
      <c r="J29" s="122" t="s">
        <v>1036</v>
      </c>
      <c r="K29" s="101"/>
      <c r="L29" s="1659"/>
      <c r="M29" s="1660"/>
      <c r="N29" s="1661"/>
      <c r="O29" s="1"/>
    </row>
    <row r="30" spans="1:16" ht="18" customHeight="1">
      <c r="A30" s="63" t="s">
        <v>1060</v>
      </c>
      <c r="B30" s="69"/>
      <c r="C30" s="69"/>
      <c r="D30" s="69"/>
      <c r="E30" s="69"/>
      <c r="F30" s="1659"/>
      <c r="G30" s="1660"/>
      <c r="H30" s="1660"/>
      <c r="I30" s="1661"/>
      <c r="J30" s="122" t="s">
        <v>1036</v>
      </c>
      <c r="K30" s="101"/>
      <c r="L30" s="1659"/>
      <c r="M30" s="1660"/>
      <c r="N30" s="1661"/>
      <c r="O30" s="1"/>
    </row>
    <row r="31" spans="1:16" ht="18" customHeight="1">
      <c r="A31" s="63" t="s">
        <v>591</v>
      </c>
      <c r="B31" s="69"/>
      <c r="C31" s="69"/>
      <c r="D31" s="69"/>
      <c r="E31" s="69"/>
      <c r="F31" s="1659"/>
      <c r="G31" s="1660"/>
      <c r="H31" s="1660"/>
      <c r="I31" s="1661"/>
      <c r="J31" s="122" t="s">
        <v>1036</v>
      </c>
      <c r="K31" s="122"/>
      <c r="L31" s="1659"/>
      <c r="M31" s="1660"/>
      <c r="N31" s="1661"/>
      <c r="O31" s="1"/>
    </row>
    <row r="32" spans="1:16" ht="6" customHeight="1">
      <c r="A32" s="69"/>
      <c r="B32" s="69"/>
      <c r="C32" s="69"/>
      <c r="D32" s="69"/>
      <c r="E32" s="69"/>
      <c r="F32" s="1076"/>
      <c r="G32" s="1077"/>
      <c r="H32" s="1077"/>
      <c r="I32" s="1078"/>
      <c r="J32" s="801"/>
      <c r="K32" s="801"/>
      <c r="L32" s="1076"/>
      <c r="M32" s="1077"/>
      <c r="N32" s="1078"/>
      <c r="O32" s="1"/>
    </row>
    <row r="33" spans="1:16">
      <c r="A33" s="805" t="s">
        <v>1061</v>
      </c>
      <c r="B33" s="807"/>
      <c r="C33" s="807"/>
      <c r="D33" s="807"/>
      <c r="E33" s="808"/>
      <c r="F33" s="1332"/>
      <c r="G33" s="1333"/>
      <c r="H33" s="1334"/>
      <c r="I33" s="1335"/>
      <c r="J33" s="795"/>
      <c r="K33" s="789"/>
      <c r="L33" s="1336"/>
      <c r="M33" s="1337"/>
      <c r="N33" s="1335"/>
      <c r="O33" s="1"/>
      <c r="P33" s="34"/>
    </row>
    <row r="34" spans="1:16">
      <c r="A34" s="809" t="s">
        <v>1062</v>
      </c>
      <c r="B34" s="1338"/>
      <c r="C34" s="1338"/>
      <c r="D34" s="1338"/>
      <c r="E34" s="810"/>
      <c r="F34" s="1662">
        <f>IF(SUM(F25:H31)&gt;SUM(L25:N31),SUM(F25:H31)-SUM(L25:N31),0)</f>
        <v>0</v>
      </c>
      <c r="G34" s="1663"/>
      <c r="H34" s="1663"/>
      <c r="I34" s="1664"/>
      <c r="J34" s="800" t="s">
        <v>1036</v>
      </c>
      <c r="K34" s="792"/>
      <c r="L34" s="1662">
        <f>+IF(SUM(L25:N31)&gt;SUM(F25:H31),SUM(L25:N31)-SUM(F25:H31),0)</f>
        <v>73649880</v>
      </c>
      <c r="M34" s="1663"/>
      <c r="N34" s="1664"/>
      <c r="O34" s="1"/>
      <c r="P34" s="34"/>
    </row>
    <row r="35" spans="1:16" ht="21.95" customHeight="1">
      <c r="A35" s="68"/>
      <c r="B35" s="68"/>
      <c r="C35" s="68"/>
      <c r="D35" s="68"/>
      <c r="E35" s="68"/>
      <c r="F35" s="68"/>
      <c r="G35" s="68"/>
      <c r="H35" s="122"/>
      <c r="I35" s="122"/>
      <c r="J35" s="122"/>
      <c r="K35" s="124"/>
      <c r="L35" s="124"/>
      <c r="M35" s="124"/>
      <c r="N35" s="122"/>
    </row>
    <row r="36" spans="1:16" ht="30" customHeight="1">
      <c r="A36" s="780" t="s">
        <v>1063</v>
      </c>
      <c r="B36" s="781"/>
      <c r="C36" s="781"/>
      <c r="D36" s="781"/>
      <c r="E36" s="1134"/>
      <c r="F36" s="1665">
        <v>368341415</v>
      </c>
      <c r="G36" s="1666"/>
      <c r="H36" s="1666"/>
      <c r="I36" s="1667"/>
      <c r="J36" s="793" t="s">
        <v>1036</v>
      </c>
      <c r="K36" s="794"/>
      <c r="L36" s="1665"/>
      <c r="M36" s="1666"/>
      <c r="N36" s="1667"/>
    </row>
    <row r="37" spans="1:16" ht="21.95" customHeight="1">
      <c r="A37" s="68"/>
      <c r="B37" s="68"/>
      <c r="C37" s="68"/>
      <c r="D37" s="68"/>
      <c r="E37" s="68"/>
      <c r="F37" s="68"/>
      <c r="G37" s="68"/>
      <c r="H37" s="125"/>
      <c r="I37" s="125"/>
      <c r="J37" s="125"/>
      <c r="K37" s="124"/>
      <c r="L37" s="124"/>
      <c r="M37" s="124"/>
      <c r="N37" s="122"/>
    </row>
    <row r="38" spans="1:16" ht="15.75">
      <c r="A38" s="95" t="s">
        <v>1266</v>
      </c>
      <c r="B38" s="95"/>
      <c r="C38" s="95"/>
      <c r="D38" s="95"/>
      <c r="E38" s="99"/>
      <c r="F38" s="95"/>
      <c r="G38" s="95"/>
      <c r="H38" s="122"/>
      <c r="I38" s="122"/>
      <c r="J38" s="122"/>
      <c r="K38" s="122"/>
      <c r="L38" s="122"/>
      <c r="M38" s="122"/>
      <c r="N38" s="122"/>
    </row>
    <row r="39" spans="1:16" ht="20.100000000000001" customHeight="1">
      <c r="A39" s="69" t="s">
        <v>1064</v>
      </c>
      <c r="B39" s="69"/>
      <c r="C39" s="69"/>
      <c r="D39" s="69"/>
      <c r="E39" s="69"/>
      <c r="F39" s="69"/>
      <c r="G39" s="69"/>
      <c r="H39" s="122"/>
      <c r="I39" s="122"/>
      <c r="J39" s="122"/>
      <c r="K39" s="122"/>
      <c r="L39" s="122"/>
      <c r="M39" s="122"/>
      <c r="N39" s="122"/>
    </row>
    <row r="40" spans="1:16">
      <c r="A40" s="69"/>
      <c r="B40" s="69"/>
      <c r="C40" s="69"/>
      <c r="D40" s="69"/>
      <c r="E40" s="69"/>
      <c r="F40" s="69"/>
      <c r="G40" s="69"/>
      <c r="H40" s="122"/>
      <c r="I40" s="122"/>
      <c r="J40" s="122"/>
      <c r="K40" s="122"/>
      <c r="L40" s="122"/>
      <c r="M40" s="122"/>
      <c r="N40" s="122"/>
    </row>
    <row r="41" spans="1:16" ht="18" customHeight="1">
      <c r="A41" s="783"/>
      <c r="B41" s="784"/>
      <c r="C41" s="784"/>
      <c r="D41" s="784"/>
      <c r="E41" s="784"/>
      <c r="F41" s="785"/>
      <c r="G41" s="103"/>
      <c r="H41" s="831" t="s">
        <v>773</v>
      </c>
      <c r="I41" s="831"/>
      <c r="J41" s="831"/>
      <c r="K41" s="832"/>
      <c r="L41" s="833"/>
      <c r="M41" s="834"/>
      <c r="N41" s="794" t="s">
        <v>1065</v>
      </c>
    </row>
    <row r="42" spans="1:16" ht="18" customHeight="1">
      <c r="A42" s="786"/>
      <c r="B42" s="69"/>
      <c r="C42" s="69"/>
      <c r="D42" s="69"/>
      <c r="E42" s="69"/>
      <c r="F42" s="787"/>
      <c r="G42" s="1682"/>
      <c r="H42" s="1683"/>
      <c r="I42" s="1683"/>
      <c r="J42" s="1683"/>
      <c r="K42" s="1684"/>
      <c r="L42" s="1339"/>
      <c r="M42" s="1334"/>
      <c r="N42" s="1340"/>
    </row>
    <row r="43" spans="1:16">
      <c r="A43" s="814" t="s">
        <v>1268</v>
      </c>
      <c r="B43" s="100"/>
      <c r="C43" s="100"/>
      <c r="D43" s="100"/>
      <c r="E43" s="100"/>
      <c r="F43" s="815"/>
      <c r="G43" s="1685">
        <v>483582620</v>
      </c>
      <c r="H43" s="1657"/>
      <c r="I43" s="1657"/>
      <c r="J43" s="1657"/>
      <c r="K43" s="1658"/>
      <c r="L43" s="1685">
        <v>267808979</v>
      </c>
      <c r="M43" s="1657"/>
      <c r="N43" s="1658"/>
    </row>
    <row r="44" spans="1:16">
      <c r="A44" s="814"/>
      <c r="B44" s="100"/>
      <c r="C44" s="100"/>
      <c r="D44" s="100"/>
      <c r="E44" s="100"/>
      <c r="F44" s="815"/>
      <c r="G44" s="1341"/>
      <c r="H44" s="1342"/>
      <c r="I44" s="1342"/>
      <c r="J44" s="1343"/>
      <c r="K44" s="1344"/>
      <c r="L44" s="1345"/>
      <c r="M44" s="1343"/>
      <c r="N44" s="1346"/>
    </row>
    <row r="45" spans="1:16">
      <c r="A45" s="814" t="s">
        <v>1226</v>
      </c>
      <c r="B45" s="100"/>
      <c r="C45" s="100"/>
      <c r="D45" s="100"/>
      <c r="E45" s="1686" t="s">
        <v>1227</v>
      </c>
      <c r="F45" s="1687"/>
      <c r="G45" s="1685">
        <v>-386341415</v>
      </c>
      <c r="H45" s="1657"/>
      <c r="I45" s="1657"/>
      <c r="J45" s="1657"/>
      <c r="K45" s="1658"/>
      <c r="L45" s="1685">
        <v>-151645536</v>
      </c>
      <c r="M45" s="1657"/>
      <c r="N45" s="1658"/>
    </row>
    <row r="46" spans="1:16">
      <c r="A46" s="816"/>
      <c r="B46" s="70"/>
      <c r="C46" s="70"/>
      <c r="D46" s="70"/>
      <c r="E46" s="70"/>
      <c r="F46" s="817"/>
      <c r="G46" s="824"/>
      <c r="H46" s="372"/>
      <c r="I46" s="372"/>
      <c r="J46" s="371"/>
      <c r="K46" s="823"/>
      <c r="L46" s="827"/>
      <c r="M46" s="371"/>
      <c r="N46" s="552"/>
    </row>
    <row r="47" spans="1:16">
      <c r="A47" s="814" t="s">
        <v>1267</v>
      </c>
      <c r="B47" s="100"/>
      <c r="C47" s="100"/>
      <c r="D47" s="100"/>
      <c r="E47" s="100"/>
      <c r="F47" s="815"/>
      <c r="G47" s="1133" t="s">
        <v>1025</v>
      </c>
      <c r="H47" s="1657"/>
      <c r="I47" s="1657"/>
      <c r="J47" s="1657"/>
      <c r="K47" s="1658"/>
      <c r="L47" s="1133" t="s">
        <v>1025</v>
      </c>
      <c r="M47" s="1657"/>
      <c r="N47" s="1658"/>
    </row>
    <row r="48" spans="1:16" ht="3.75" customHeight="1">
      <c r="A48" s="786"/>
      <c r="B48" s="69"/>
      <c r="C48" s="69"/>
      <c r="D48" s="69"/>
      <c r="E48" s="69"/>
      <c r="F48" s="818"/>
      <c r="G48" s="825"/>
      <c r="H48" s="826"/>
      <c r="I48" s="826"/>
      <c r="J48" s="811"/>
      <c r="K48" s="812"/>
      <c r="L48" s="828"/>
      <c r="M48" s="829"/>
      <c r="N48" s="830"/>
    </row>
    <row r="49" spans="1:14" ht="24.95" customHeight="1">
      <c r="A49" s="819" t="s">
        <v>1066</v>
      </c>
      <c r="B49" s="820"/>
      <c r="C49" s="820"/>
      <c r="D49" s="821"/>
      <c r="E49" s="822"/>
      <c r="F49" s="1134"/>
      <c r="G49" s="1679">
        <f>SUM(G42:K48)</f>
        <v>97241205</v>
      </c>
      <c r="H49" s="1680"/>
      <c r="I49" s="1680"/>
      <c r="J49" s="1680"/>
      <c r="K49" s="1681"/>
      <c r="L49" s="1679">
        <f>SUM(L42:N48)</f>
        <v>116163443</v>
      </c>
      <c r="M49" s="1680"/>
      <c r="N49" s="1681"/>
    </row>
    <row r="50" spans="1:14" ht="12" customHeight="1">
      <c r="A50" s="80" t="s">
        <v>593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35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mergeCells count="48">
    <mergeCell ref="L43:N43"/>
    <mergeCell ref="L45:N45"/>
    <mergeCell ref="L25:N25"/>
    <mergeCell ref="L26:N26"/>
    <mergeCell ref="L27:N27"/>
    <mergeCell ref="L31:N31"/>
    <mergeCell ref="L15:N15"/>
    <mergeCell ref="G49:K49"/>
    <mergeCell ref="L49:N49"/>
    <mergeCell ref="G42:K42"/>
    <mergeCell ref="G43:K43"/>
    <mergeCell ref="G45:K45"/>
    <mergeCell ref="L16:N16"/>
    <mergeCell ref="L17:N17"/>
    <mergeCell ref="F16:I16"/>
    <mergeCell ref="E45:F45"/>
    <mergeCell ref="F27:I27"/>
    <mergeCell ref="F28:I28"/>
    <mergeCell ref="F15:I15"/>
    <mergeCell ref="F17:I17"/>
    <mergeCell ref="L36:N36"/>
    <mergeCell ref="L28:N28"/>
    <mergeCell ref="A1:N1"/>
    <mergeCell ref="B9:N9"/>
    <mergeCell ref="E10:H10"/>
    <mergeCell ref="C7:N7"/>
    <mergeCell ref="A8:D8"/>
    <mergeCell ref="I2:N2"/>
    <mergeCell ref="I3:N3"/>
    <mergeCell ref="I8:N8"/>
    <mergeCell ref="M10:N10"/>
    <mergeCell ref="B10:C10"/>
    <mergeCell ref="H47:K47"/>
    <mergeCell ref="M47:N47"/>
    <mergeCell ref="F18:I18"/>
    <mergeCell ref="F34:I34"/>
    <mergeCell ref="F31:I31"/>
    <mergeCell ref="F30:I30"/>
    <mergeCell ref="L20:N20"/>
    <mergeCell ref="F20:I20"/>
    <mergeCell ref="F36:I36"/>
    <mergeCell ref="F29:I29"/>
    <mergeCell ref="F25:I25"/>
    <mergeCell ref="F26:I26"/>
    <mergeCell ref="L34:N34"/>
    <mergeCell ref="L29:N29"/>
    <mergeCell ref="L30:N30"/>
    <mergeCell ref="L18:N18"/>
  </mergeCells>
  <phoneticPr fontId="48" type="noConversion"/>
  <printOptions gridLinesSet="0"/>
  <pageMargins left="0.19685039370078741" right="0.19685039370078741" top="0.47" bottom="0.39" header="0.31496062992125984" footer="0.23"/>
  <pageSetup paperSize="9" scale="94" orientation="portrait" horizontalDpi="180" verticalDpi="18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Feuil18">
    <tabColor indexed="15"/>
  </sheetPr>
  <dimension ref="A1:AF103"/>
  <sheetViews>
    <sheetView showGridLines="0" showZeros="0" view="pageBreakPreview" topLeftCell="A7" zoomScale="110" zoomScaleSheetLayoutView="110" workbookViewId="0">
      <selection activeCell="H42" sqref="H42"/>
    </sheetView>
  </sheetViews>
  <sheetFormatPr baseColWidth="10" defaultRowHeight="15"/>
  <cols>
    <col min="1" max="1" width="5.7109375" customWidth="1"/>
    <col min="2" max="2" width="1.7109375" customWidth="1"/>
    <col min="3" max="3" width="18.7109375" customWidth="1"/>
    <col min="4" max="6" width="13.28515625" customWidth="1"/>
    <col min="7" max="7" width="3.7109375" customWidth="1"/>
    <col min="8" max="8" width="14.7109375" customWidth="1"/>
    <col min="9" max="9" width="0.7109375" customWidth="1"/>
    <col min="10" max="10" width="13.7109375" customWidth="1"/>
    <col min="11" max="11" width="35.7109375" customWidth="1"/>
    <col min="12" max="12" width="30.7109375" customWidth="1"/>
    <col min="13" max="13" width="4" customWidth="1"/>
    <col min="14" max="14" width="7.7109375" customWidth="1"/>
    <col min="16" max="16" width="15.7109375" customWidth="1"/>
  </cols>
  <sheetData>
    <row r="1" spans="1:32" ht="20.100000000000001" customHeight="1">
      <c r="A1" s="1468" t="s">
        <v>594</v>
      </c>
      <c r="B1" s="1468"/>
      <c r="C1" s="1468"/>
      <c r="D1" s="1468"/>
      <c r="E1" s="1468"/>
      <c r="F1" s="1468"/>
      <c r="G1" s="1468"/>
      <c r="H1" s="1468"/>
      <c r="I1" s="1468"/>
      <c r="J1" s="1468"/>
    </row>
    <row r="2" spans="1:32" ht="15.95" customHeight="1">
      <c r="A2" s="521"/>
      <c r="B2" s="521"/>
      <c r="C2" s="521"/>
      <c r="D2" s="521"/>
      <c r="E2" s="521"/>
      <c r="F2" s="521"/>
      <c r="G2" s="521"/>
      <c r="H2" s="1584" t="s">
        <v>588</v>
      </c>
      <c r="I2" s="1585"/>
      <c r="J2" s="1586"/>
    </row>
    <row r="3" spans="1:32" ht="15.95" customHeight="1">
      <c r="H3" s="1521" t="s">
        <v>1154</v>
      </c>
      <c r="I3" s="1522"/>
      <c r="J3" s="1523"/>
    </row>
    <row r="4" spans="1:32" ht="30" customHeight="1">
      <c r="A4" s="484" t="s">
        <v>1067</v>
      </c>
      <c r="B4" s="39"/>
      <c r="C4" s="484"/>
      <c r="D4" s="39"/>
      <c r="E4" s="41"/>
      <c r="F4" s="41"/>
      <c r="G4" s="41"/>
      <c r="H4" s="41"/>
      <c r="I4" s="41"/>
      <c r="J4" s="41"/>
      <c r="K4" s="23"/>
      <c r="L4" s="6"/>
      <c r="M4" s="6"/>
      <c r="N4" s="6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9.9499999999999993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24"/>
      <c r="L5" s="6"/>
      <c r="M5" s="6"/>
      <c r="N5" s="6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8.75" customHeight="1">
      <c r="A6" s="103" t="s">
        <v>1068</v>
      </c>
      <c r="B6" s="104"/>
      <c r="C6" s="93"/>
      <c r="D6" s="69"/>
      <c r="E6" s="69"/>
      <c r="F6" s="42"/>
      <c r="G6" s="42"/>
      <c r="H6" s="42"/>
      <c r="I6" s="42"/>
      <c r="J6" s="42"/>
      <c r="K6" s="6"/>
      <c r="L6" s="6"/>
      <c r="M6" s="6"/>
      <c r="N6" s="6"/>
      <c r="O6" s="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8.1" customHeight="1">
      <c r="A7" s="69"/>
      <c r="B7" s="69"/>
      <c r="C7" s="69"/>
      <c r="D7" s="69"/>
      <c r="E7" s="69"/>
      <c r="F7" s="42"/>
      <c r="G7" s="42"/>
      <c r="H7" s="42"/>
      <c r="I7" s="42"/>
      <c r="J7" s="42"/>
      <c r="K7" s="6"/>
      <c r="L7" s="6"/>
      <c r="M7" s="6"/>
      <c r="N7" s="6"/>
      <c r="O7" s="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95" customHeight="1">
      <c r="A8" s="588" t="s">
        <v>1107</v>
      </c>
      <c r="B8" s="393"/>
      <c r="C8" s="393"/>
      <c r="D8" s="1578" t="str">
        <f>+CAEG2!C7</f>
        <v>SOCIETE DEMBA &amp; FRERES</v>
      </c>
      <c r="E8" s="1578"/>
      <c r="F8" s="1578"/>
      <c r="G8" s="1578"/>
      <c r="H8" s="1578"/>
      <c r="I8" s="1578"/>
      <c r="J8" s="1578"/>
      <c r="K8" s="454"/>
      <c r="L8" s="506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95" customHeight="1">
      <c r="A9" s="1535" t="str">
        <f>+CAEG2!A8</f>
        <v>-</v>
      </c>
      <c r="B9" s="1535"/>
      <c r="C9" s="1535"/>
      <c r="D9" s="1535"/>
      <c r="E9" s="1535"/>
      <c r="F9" s="395" t="s">
        <v>1109</v>
      </c>
      <c r="G9" s="1532" t="str">
        <f>+CAEG2!I8</f>
        <v xml:space="preserve">SODEF </v>
      </c>
      <c r="H9" s="1532"/>
      <c r="I9" s="1532"/>
      <c r="J9" s="1532"/>
      <c r="K9" s="425"/>
      <c r="L9" s="425"/>
      <c r="O9" s="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95" customHeight="1">
      <c r="A10" s="588" t="s">
        <v>586</v>
      </c>
      <c r="B10" s="967"/>
      <c r="C10" s="1578" t="str">
        <f>+CAEG2!B9</f>
        <v xml:space="preserve">19                  BP                  458              ABIDJAN </v>
      </c>
      <c r="D10" s="1578"/>
      <c r="E10" s="1578"/>
      <c r="F10" s="1578"/>
      <c r="G10" s="1578"/>
      <c r="H10" s="1578"/>
      <c r="I10" s="1578"/>
      <c r="J10" s="1578"/>
      <c r="K10" s="180"/>
      <c r="L10" s="180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95" customHeight="1">
      <c r="A11" s="588" t="s">
        <v>1131</v>
      </c>
      <c r="B11" s="393"/>
      <c r="C11" s="393"/>
      <c r="D11" s="710" t="str">
        <f>+CAEG2!B10</f>
        <v>1417292 J</v>
      </c>
      <c r="E11" s="747" t="s">
        <v>1124</v>
      </c>
      <c r="F11" s="607" t="str">
        <f>+CAEG2!E10</f>
        <v>31/12/2016</v>
      </c>
      <c r="G11" s="965"/>
      <c r="H11" s="395" t="s">
        <v>1111</v>
      </c>
      <c r="I11" s="1560">
        <f>+CAEG2!M10</f>
        <v>12</v>
      </c>
      <c r="J11" s="1560"/>
      <c r="K11" s="453"/>
      <c r="L11" s="19"/>
      <c r="O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8.1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6"/>
      <c r="L12" s="6"/>
      <c r="M12" s="6"/>
      <c r="N12" s="6"/>
      <c r="O12" s="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>
      <c r="A13" s="581"/>
      <c r="B13" s="531"/>
      <c r="C13" s="531"/>
      <c r="D13" s="531"/>
      <c r="E13" s="531"/>
      <c r="F13" s="535"/>
      <c r="G13" s="532"/>
      <c r="H13" s="536"/>
      <c r="I13" s="531"/>
      <c r="J13" s="540" t="s">
        <v>631</v>
      </c>
      <c r="K13" s="6"/>
      <c r="L13" s="6"/>
      <c r="M13" s="6"/>
      <c r="N13" s="6"/>
      <c r="O13" s="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>
      <c r="A14" s="582"/>
      <c r="B14" s="105"/>
      <c r="C14" s="105"/>
      <c r="D14" s="105"/>
      <c r="E14" s="105"/>
      <c r="F14" s="537" t="s">
        <v>632</v>
      </c>
      <c r="G14" s="114"/>
      <c r="H14" s="538"/>
      <c r="I14" s="105"/>
      <c r="J14" s="541" t="s">
        <v>774</v>
      </c>
      <c r="K14" s="6"/>
      <c r="L14" s="6"/>
      <c r="M14" s="6"/>
      <c r="N14" s="6"/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>
      <c r="A15" s="583" t="s">
        <v>809</v>
      </c>
      <c r="B15" s="114"/>
      <c r="C15" s="114"/>
      <c r="D15" s="114"/>
      <c r="E15" s="114"/>
      <c r="F15" s="537"/>
      <c r="G15" s="114"/>
      <c r="H15" s="539"/>
      <c r="I15" s="105"/>
      <c r="J15" s="541"/>
      <c r="K15" s="6"/>
      <c r="L15" s="6"/>
      <c r="M15" s="6"/>
      <c r="N15" s="6"/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6.5">
      <c r="A16" s="584"/>
      <c r="B16" s="533"/>
      <c r="C16" s="533"/>
      <c r="D16" s="533"/>
      <c r="E16" s="534"/>
      <c r="F16" s="560" t="s">
        <v>1030</v>
      </c>
      <c r="G16" s="561"/>
      <c r="H16" s="562" t="s">
        <v>1031</v>
      </c>
      <c r="I16" s="533"/>
      <c r="J16" s="1142" t="s">
        <v>1069</v>
      </c>
      <c r="K16" s="6"/>
      <c r="L16" s="25"/>
      <c r="M16" s="25"/>
      <c r="N16" s="25"/>
      <c r="O16" s="25"/>
      <c r="P16" s="1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>
      <c r="A17" s="582"/>
      <c r="B17" s="105"/>
      <c r="C17" s="105"/>
      <c r="D17" s="105"/>
      <c r="E17" s="105"/>
      <c r="F17" s="577"/>
      <c r="G17" s="578"/>
      <c r="H17" s="573"/>
      <c r="I17" s="563"/>
      <c r="J17" s="565"/>
      <c r="K17" s="6"/>
      <c r="L17" s="26"/>
      <c r="M17" s="26"/>
      <c r="N17" s="26"/>
      <c r="O17" s="26"/>
      <c r="P17" s="12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>
      <c r="A18" s="582"/>
      <c r="B18" s="105"/>
      <c r="C18" s="106" t="s">
        <v>1070</v>
      </c>
      <c r="D18" s="119"/>
      <c r="E18" s="106"/>
      <c r="F18" s="556"/>
      <c r="G18" s="552"/>
      <c r="H18" s="546"/>
      <c r="I18" s="372"/>
      <c r="J18" s="546"/>
      <c r="K18" s="6"/>
      <c r="L18" s="27"/>
      <c r="M18" s="27"/>
      <c r="N18" s="27"/>
      <c r="O18" s="27"/>
      <c r="P18" s="1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>
      <c r="A19" s="582"/>
      <c r="B19" s="105"/>
      <c r="C19" s="106" t="s">
        <v>1071</v>
      </c>
      <c r="D19" s="119"/>
      <c r="E19" s="106"/>
      <c r="F19" s="556"/>
      <c r="G19" s="552"/>
      <c r="H19" s="546"/>
      <c r="I19" s="372"/>
      <c r="J19" s="546"/>
      <c r="K19" s="6"/>
      <c r="L19" s="27"/>
      <c r="M19" s="27"/>
      <c r="N19" s="27"/>
      <c r="O19" s="27"/>
      <c r="P19" s="1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>
      <c r="A20" s="582"/>
      <c r="B20" s="105"/>
      <c r="C20" s="105"/>
      <c r="D20" s="105"/>
      <c r="E20" s="105"/>
      <c r="F20" s="556"/>
      <c r="G20" s="552"/>
      <c r="H20" s="546"/>
      <c r="I20" s="372"/>
      <c r="J20" s="546"/>
      <c r="K20" s="6"/>
      <c r="L20" s="27"/>
      <c r="M20" s="27"/>
      <c r="N20" s="27"/>
      <c r="O20" s="27"/>
      <c r="P20" s="1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>
      <c r="A21" s="585" t="s">
        <v>1072</v>
      </c>
      <c r="B21" s="106"/>
      <c r="C21" s="105" t="s">
        <v>1073</v>
      </c>
      <c r="D21" s="105"/>
      <c r="E21" s="105"/>
      <c r="F21" s="556"/>
      <c r="G21" s="552"/>
      <c r="H21" s="546"/>
      <c r="I21" s="372"/>
      <c r="J21" s="546"/>
      <c r="K21" s="6"/>
      <c r="L21" s="27"/>
      <c r="M21" s="27"/>
      <c r="N21" s="27"/>
      <c r="O21" s="27"/>
      <c r="P21" s="1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>
      <c r="A22" s="582"/>
      <c r="B22" s="105"/>
      <c r="C22" s="105" t="s">
        <v>1074</v>
      </c>
      <c r="D22" s="105"/>
      <c r="E22" s="105"/>
      <c r="F22" s="1685"/>
      <c r="G22" s="1658"/>
      <c r="H22" s="547"/>
      <c r="I22" s="372"/>
      <c r="J22" s="1103"/>
      <c r="K22" s="6"/>
      <c r="L22" s="27"/>
      <c r="M22" s="27"/>
      <c r="N22" s="27"/>
      <c r="O22" s="27"/>
      <c r="P22" s="1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>
      <c r="A23" s="585"/>
      <c r="B23" s="106"/>
      <c r="C23" s="107"/>
      <c r="D23" s="107"/>
      <c r="E23" s="107"/>
      <c r="F23" s="557"/>
      <c r="G23" s="553"/>
      <c r="H23" s="548"/>
      <c r="I23" s="543"/>
      <c r="J23" s="549"/>
      <c r="K23" s="6"/>
      <c r="L23" s="28"/>
      <c r="M23" s="27"/>
      <c r="N23" s="27"/>
      <c r="O23" s="27"/>
      <c r="P23" s="11"/>
      <c r="Q23" s="1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>
      <c r="A24" s="582"/>
      <c r="B24" s="105"/>
      <c r="C24" s="106" t="s">
        <v>1075</v>
      </c>
      <c r="D24" s="119"/>
      <c r="E24" s="106"/>
      <c r="F24" s="556"/>
      <c r="G24" s="552"/>
      <c r="H24" s="546"/>
      <c r="I24" s="542"/>
      <c r="J24" s="546"/>
      <c r="K24" s="6"/>
      <c r="L24" s="27"/>
      <c r="M24" s="27"/>
      <c r="N24" s="27"/>
      <c r="O24" s="27"/>
      <c r="P24" s="11"/>
      <c r="Q24" s="17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>
      <c r="A25" s="585" t="s">
        <v>1076</v>
      </c>
      <c r="B25" s="106"/>
      <c r="C25" s="105" t="s">
        <v>1077</v>
      </c>
      <c r="D25" s="105"/>
      <c r="E25" s="105"/>
      <c r="F25" s="556"/>
      <c r="G25" s="552"/>
      <c r="H25" s="546"/>
      <c r="I25" s="372"/>
      <c r="J25" s="546"/>
      <c r="K25" s="6"/>
      <c r="L25" s="27"/>
      <c r="M25" s="27"/>
      <c r="N25" s="27"/>
      <c r="O25" s="27"/>
      <c r="P25" s="11"/>
      <c r="Q25" s="17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>
      <c r="A26" s="585"/>
      <c r="B26" s="106"/>
      <c r="C26" s="108" t="s">
        <v>1078</v>
      </c>
      <c r="D26" s="108"/>
      <c r="E26" s="108"/>
      <c r="F26" s="1690"/>
      <c r="G26" s="1691"/>
      <c r="H26" s="1135"/>
      <c r="I26" s="543"/>
      <c r="J26" s="1135"/>
      <c r="K26" s="6"/>
      <c r="L26" s="27"/>
      <c r="M26" s="27"/>
      <c r="N26" s="27"/>
      <c r="O26" s="27"/>
      <c r="P26" s="11"/>
      <c r="Q26" s="17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>
      <c r="A27" s="585" t="s">
        <v>1079</v>
      </c>
      <c r="B27" s="106"/>
      <c r="C27" s="105" t="s">
        <v>1077</v>
      </c>
      <c r="D27" s="105"/>
      <c r="E27" s="105"/>
      <c r="F27" s="558"/>
      <c r="G27" s="554"/>
      <c r="H27" s="549"/>
      <c r="I27" s="544"/>
      <c r="J27" s="549"/>
      <c r="K27" s="6"/>
      <c r="L27" s="27"/>
      <c r="M27" s="27"/>
      <c r="N27" s="27"/>
      <c r="O27" s="27"/>
      <c r="P27" s="11"/>
      <c r="Q27" s="1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>
      <c r="A28" s="585"/>
      <c r="B28" s="106"/>
      <c r="C28" s="105" t="s">
        <v>1080</v>
      </c>
      <c r="D28" s="105"/>
      <c r="E28" s="105"/>
      <c r="F28" s="1685"/>
      <c r="G28" s="1658"/>
      <c r="H28" s="1103"/>
      <c r="I28" s="372"/>
      <c r="J28" s="1103"/>
      <c r="K28" s="6"/>
      <c r="L28" s="27"/>
      <c r="M28" s="27"/>
      <c r="N28" s="27"/>
      <c r="O28" s="27"/>
      <c r="P28" s="11"/>
      <c r="Q28" s="17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>
      <c r="A29" s="585"/>
      <c r="B29" s="106"/>
      <c r="C29" s="105"/>
      <c r="D29" s="105"/>
      <c r="E29" s="105"/>
      <c r="F29" s="556"/>
      <c r="G29" s="552"/>
      <c r="H29" s="546"/>
      <c r="I29" s="372"/>
      <c r="J29" s="546"/>
      <c r="K29" s="6"/>
      <c r="L29" s="27"/>
      <c r="M29" s="27"/>
      <c r="N29" s="27"/>
      <c r="O29" s="27"/>
      <c r="P29" s="11"/>
      <c r="Q29" s="17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>
      <c r="A30" s="585"/>
      <c r="B30" s="106"/>
      <c r="C30" s="109" t="s">
        <v>1081</v>
      </c>
      <c r="D30" s="120"/>
      <c r="E30" s="109"/>
      <c r="F30" s="559"/>
      <c r="G30" s="555"/>
      <c r="H30" s="550"/>
      <c r="I30" s="545"/>
      <c r="J30" s="546"/>
      <c r="K30" s="6"/>
      <c r="L30" s="27"/>
      <c r="M30" s="27"/>
      <c r="N30" s="27"/>
      <c r="O30" s="27"/>
      <c r="P30" s="11"/>
      <c r="Q30" s="17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>
      <c r="A31" s="585" t="s">
        <v>1082</v>
      </c>
      <c r="B31" s="106"/>
      <c r="C31" s="105" t="s">
        <v>1083</v>
      </c>
      <c r="D31" s="105"/>
      <c r="E31" s="105"/>
      <c r="F31" s="1692"/>
      <c r="G31" s="1693"/>
      <c r="H31" s="546"/>
      <c r="I31" s="372"/>
      <c r="J31" s="546"/>
      <c r="K31" s="6"/>
      <c r="L31" s="27"/>
      <c r="M31" s="27"/>
      <c r="N31" s="27"/>
      <c r="O31" s="27"/>
      <c r="P31" s="11"/>
      <c r="Q31" s="17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>
      <c r="A32" s="585"/>
      <c r="B32" s="106"/>
      <c r="C32" s="108" t="s">
        <v>1084</v>
      </c>
      <c r="D32" s="108"/>
      <c r="E32" s="108"/>
      <c r="F32" s="1690"/>
      <c r="G32" s="1698"/>
      <c r="H32" s="1136"/>
      <c r="I32" s="543"/>
      <c r="J32" s="1135"/>
      <c r="K32" s="6"/>
      <c r="L32" s="27"/>
      <c r="M32" s="27"/>
      <c r="N32" s="27"/>
      <c r="O32" s="27"/>
      <c r="P32" s="11"/>
      <c r="Q32" s="17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>
      <c r="A33" s="585"/>
      <c r="B33" s="106"/>
      <c r="C33" s="110"/>
      <c r="D33" s="110"/>
      <c r="E33" s="110"/>
      <c r="F33" s="559"/>
      <c r="G33" s="555"/>
      <c r="H33" s="551"/>
      <c r="I33" s="545"/>
      <c r="J33" s="546"/>
      <c r="K33" s="6"/>
      <c r="L33" s="27"/>
      <c r="M33" s="27"/>
      <c r="N33" s="27"/>
      <c r="O33" s="27"/>
      <c r="P33" s="11"/>
      <c r="Q33" s="17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>
      <c r="A34" s="813" t="s">
        <v>1085</v>
      </c>
      <c r="B34" s="525"/>
      <c r="C34" s="530" t="s">
        <v>1086</v>
      </c>
      <c r="D34" s="525"/>
      <c r="E34" s="530"/>
      <c r="F34" s="1688">
        <f>SUM(F17:F33)</f>
        <v>0</v>
      </c>
      <c r="G34" s="1689"/>
      <c r="H34" s="566">
        <f>SUM(H27:H33)</f>
        <v>0</v>
      </c>
      <c r="I34" s="570"/>
      <c r="J34" s="566">
        <f>SUM(J17:J33)</f>
        <v>0</v>
      </c>
      <c r="K34" s="6"/>
      <c r="L34" s="29"/>
      <c r="M34" s="29"/>
      <c r="N34" s="29"/>
      <c r="O34" s="29"/>
      <c r="P34" s="16"/>
      <c r="Q34" s="17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>
      <c r="A35" s="585"/>
      <c r="B35" s="106"/>
      <c r="C35" s="105"/>
      <c r="D35" s="105"/>
      <c r="E35" s="105"/>
      <c r="F35" s="556"/>
      <c r="G35" s="552"/>
      <c r="H35" s="574"/>
      <c r="I35" s="542"/>
      <c r="J35" s="546"/>
      <c r="K35" s="6"/>
      <c r="L35" s="29"/>
      <c r="M35" s="29"/>
      <c r="N35" s="29"/>
      <c r="O35" s="29"/>
      <c r="P35" s="16"/>
      <c r="Q35" s="17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>
      <c r="A36" s="585" t="s">
        <v>1087</v>
      </c>
      <c r="B36" s="119"/>
      <c r="C36" s="107" t="s">
        <v>1088</v>
      </c>
      <c r="D36" s="121"/>
      <c r="E36" s="121"/>
      <c r="F36" s="557"/>
      <c r="G36" s="553"/>
      <c r="H36" s="548"/>
      <c r="I36" s="543"/>
      <c r="J36" s="549"/>
      <c r="K36" s="6"/>
      <c r="L36" s="29"/>
      <c r="M36" s="29"/>
      <c r="N36" s="29"/>
      <c r="O36" s="29"/>
      <c r="P36" s="16"/>
      <c r="Q36" s="17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>
      <c r="A37" s="586"/>
      <c r="B37" s="119"/>
      <c r="C37" s="107" t="s">
        <v>1229</v>
      </c>
      <c r="D37" s="121"/>
      <c r="E37" s="121"/>
      <c r="F37" s="1139">
        <v>368341415</v>
      </c>
      <c r="G37" s="1141" t="s">
        <v>1036</v>
      </c>
      <c r="H37" s="1136"/>
      <c r="I37" s="543"/>
      <c r="J37" s="1135">
        <f>+CAEG2!L45</f>
        <v>-151645536</v>
      </c>
      <c r="K37" s="6"/>
      <c r="L37" s="29"/>
      <c r="M37" s="29"/>
      <c r="N37" s="29"/>
      <c r="O37" s="29"/>
      <c r="P37" s="16"/>
      <c r="Q37" s="17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>
      <c r="A38" s="582"/>
      <c r="B38" s="105"/>
      <c r="C38" s="105"/>
      <c r="D38" s="105"/>
      <c r="E38" s="105"/>
      <c r="F38" s="556"/>
      <c r="G38" s="552"/>
      <c r="H38" s="546"/>
      <c r="I38" s="372"/>
      <c r="J38" s="546"/>
      <c r="K38" s="6"/>
      <c r="L38" s="29"/>
      <c r="M38" s="29"/>
      <c r="N38" s="29"/>
      <c r="O38" s="29"/>
      <c r="P38" s="16"/>
      <c r="Q38" s="17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>
      <c r="A39" s="944" t="s">
        <v>1089</v>
      </c>
      <c r="B39" s="742"/>
      <c r="C39" s="527" t="s">
        <v>1090</v>
      </c>
      <c r="D39" s="526"/>
      <c r="E39" s="527"/>
      <c r="F39" s="579"/>
      <c r="G39" s="580"/>
      <c r="H39" s="575"/>
      <c r="I39" s="571"/>
      <c r="J39" s="567"/>
      <c r="K39" s="30"/>
      <c r="L39" s="29"/>
      <c r="M39" s="29"/>
      <c r="N39" s="29"/>
      <c r="O39" s="29"/>
      <c r="P39" s="16"/>
      <c r="Q39" s="17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>
      <c r="A40" s="945"/>
      <c r="B40" s="743"/>
      <c r="C40" s="529" t="s">
        <v>1091</v>
      </c>
      <c r="D40" s="528"/>
      <c r="E40" s="529"/>
      <c r="F40" s="1696">
        <f>IF((H37+H34-F37-F34)&lt;0,-(H37+H34-F37-F34),0)</f>
        <v>368341415</v>
      </c>
      <c r="G40" s="1697"/>
      <c r="H40" s="568">
        <f>IF((H37+H34-F37-F34)&gt;0,(H37+H34-F37-F34),0)</f>
        <v>0</v>
      </c>
      <c r="I40" s="569"/>
      <c r="J40" s="568">
        <f>J34+J37</f>
        <v>-151645536</v>
      </c>
      <c r="K40" s="29"/>
      <c r="L40" s="29"/>
      <c r="M40" s="29"/>
      <c r="N40" s="29"/>
      <c r="O40" s="29"/>
      <c r="P40" s="16"/>
      <c r="Q40" s="17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>
      <c r="A41" s="582"/>
      <c r="B41" s="105"/>
      <c r="C41" s="106"/>
      <c r="D41" s="106"/>
      <c r="E41" s="106"/>
      <c r="F41" s="556"/>
      <c r="G41" s="552"/>
      <c r="H41" s="546"/>
      <c r="I41" s="372"/>
      <c r="J41" s="546"/>
      <c r="K41" s="29"/>
      <c r="L41" s="29"/>
      <c r="M41" s="29"/>
      <c r="N41" s="29"/>
      <c r="O41" s="29"/>
      <c r="P41" s="16"/>
      <c r="Q41" s="17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>
      <c r="A42" s="585" t="s">
        <v>1092</v>
      </c>
      <c r="B42" s="106"/>
      <c r="C42" s="106" t="s">
        <v>1093</v>
      </c>
      <c r="D42" s="119"/>
      <c r="E42" s="119"/>
      <c r="F42" s="1138"/>
      <c r="G42" s="1140" t="s">
        <v>1036</v>
      </c>
      <c r="H42" s="1103"/>
      <c r="I42" s="372"/>
      <c r="J42" s="1103"/>
      <c r="K42" s="29"/>
      <c r="L42" s="29"/>
      <c r="M42" s="29"/>
      <c r="N42" s="29"/>
      <c r="O42" s="29"/>
      <c r="P42" s="16"/>
      <c r="Q42" s="17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>
      <c r="A43" s="582"/>
      <c r="B43" s="105"/>
      <c r="C43" s="105"/>
      <c r="D43" s="105"/>
      <c r="E43" s="105"/>
      <c r="F43" s="556"/>
      <c r="G43" s="552"/>
      <c r="H43" s="546"/>
      <c r="I43" s="372"/>
      <c r="J43" s="546"/>
      <c r="K43" s="29"/>
      <c r="L43" s="29"/>
      <c r="M43" s="29"/>
      <c r="N43" s="29"/>
      <c r="O43" s="29"/>
      <c r="P43" s="16"/>
      <c r="Q43" s="17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>
      <c r="A44" s="585" t="s">
        <v>1094</v>
      </c>
      <c r="B44" s="106"/>
      <c r="C44" s="106" t="s">
        <v>1228</v>
      </c>
      <c r="D44" s="119"/>
      <c r="E44" s="119"/>
      <c r="F44" s="1694"/>
      <c r="G44" s="1695"/>
      <c r="H44" s="547"/>
      <c r="I44" s="372"/>
      <c r="J44" s="1103"/>
      <c r="K44" s="29"/>
      <c r="L44" s="29"/>
      <c r="M44" s="29"/>
      <c r="N44" s="29"/>
      <c r="O44" s="29"/>
      <c r="P44" s="16"/>
      <c r="Q44" s="17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>
      <c r="A45" s="582"/>
      <c r="B45" s="105"/>
      <c r="D45" s="111"/>
      <c r="E45" s="111"/>
      <c r="F45" s="556"/>
      <c r="G45" s="552"/>
      <c r="H45" s="576"/>
      <c r="I45" s="572"/>
      <c r="J45" s="1137"/>
      <c r="K45" s="31"/>
      <c r="L45" s="31"/>
      <c r="M45" s="29"/>
      <c r="N45" s="29"/>
      <c r="O45" s="31"/>
      <c r="P45" s="18"/>
      <c r="Q45" s="17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>
      <c r="A46" s="582"/>
      <c r="B46" s="105"/>
      <c r="C46" s="111" t="s">
        <v>1095</v>
      </c>
      <c r="D46" s="105"/>
      <c r="E46" s="105"/>
      <c r="F46" s="556"/>
      <c r="G46" s="552"/>
      <c r="H46" s="546"/>
      <c r="I46" s="372"/>
      <c r="J46" s="546"/>
      <c r="K46" s="31"/>
      <c r="L46" s="31"/>
      <c r="M46" s="29"/>
      <c r="N46" s="29"/>
      <c r="O46" s="31"/>
      <c r="P46" s="18"/>
      <c r="Q46" s="17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>
      <c r="A47" s="583"/>
      <c r="B47" s="112"/>
      <c r="C47" s="105" t="s">
        <v>1096</v>
      </c>
      <c r="D47" s="105"/>
      <c r="E47" s="105"/>
      <c r="F47" s="556"/>
      <c r="G47" s="552"/>
      <c r="H47" s="546"/>
      <c r="I47" s="372"/>
      <c r="J47" s="546"/>
      <c r="K47" s="29"/>
      <c r="L47" s="29"/>
      <c r="M47" s="31"/>
      <c r="N47" s="31"/>
      <c r="O47" s="29"/>
      <c r="P47" s="16"/>
      <c r="Q47" s="17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>
      <c r="A48" s="583"/>
      <c r="B48" s="112"/>
      <c r="C48" s="105"/>
      <c r="D48" s="105"/>
      <c r="E48" s="105"/>
      <c r="F48" s="556"/>
      <c r="G48" s="552"/>
      <c r="H48" s="546"/>
      <c r="I48" s="372"/>
      <c r="J48" s="546"/>
      <c r="K48" s="29"/>
      <c r="L48" s="29"/>
      <c r="M48" s="31"/>
      <c r="N48" s="31"/>
      <c r="O48" s="29"/>
      <c r="P48" s="16"/>
      <c r="Q48" s="17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>
      <c r="A49" s="583"/>
      <c r="B49" s="112"/>
      <c r="C49" s="113" t="s">
        <v>1097</v>
      </c>
      <c r="D49" s="113"/>
      <c r="E49" s="113"/>
      <c r="F49" s="556"/>
      <c r="G49" s="552"/>
      <c r="H49" s="546"/>
      <c r="I49" s="372"/>
      <c r="J49" s="546"/>
      <c r="K49" s="29"/>
      <c r="L49" s="29"/>
      <c r="M49" s="31"/>
      <c r="N49" s="31"/>
      <c r="O49" s="29"/>
      <c r="P49" s="16"/>
      <c r="Q49" s="17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>
      <c r="A50" s="583"/>
      <c r="B50" s="112"/>
      <c r="C50" s="105"/>
      <c r="D50" s="105"/>
      <c r="E50" s="105"/>
      <c r="F50" s="556"/>
      <c r="G50" s="552"/>
      <c r="H50" s="546"/>
      <c r="I50" s="372"/>
      <c r="J50" s="546"/>
      <c r="K50" s="29"/>
      <c r="L50" s="29"/>
      <c r="M50" s="31"/>
      <c r="N50" s="31"/>
      <c r="O50" s="29"/>
      <c r="P50" s="16"/>
      <c r="Q50" s="17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8" customHeight="1">
      <c r="A51" s="943" t="s">
        <v>1098</v>
      </c>
      <c r="B51" s="744"/>
      <c r="C51" s="745" t="s">
        <v>1099</v>
      </c>
      <c r="D51" s="525"/>
      <c r="E51" s="530"/>
      <c r="F51" s="1688">
        <f>SUM(F40:F50)</f>
        <v>368341415</v>
      </c>
      <c r="G51" s="1689"/>
      <c r="H51" s="566">
        <f>H40+SUM(H41:H50)</f>
        <v>0</v>
      </c>
      <c r="I51" s="564"/>
      <c r="J51" s="566">
        <f>SUM(J40:J50)</f>
        <v>-151645536</v>
      </c>
      <c r="K51" s="29"/>
      <c r="L51" s="29"/>
      <c r="M51" s="31"/>
      <c r="N51" s="31"/>
      <c r="O51" s="29"/>
      <c r="P51" s="16"/>
      <c r="Q51" s="17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2" customHeight="1">
      <c r="A52" s="1"/>
      <c r="B52" s="1"/>
      <c r="C52" s="1"/>
      <c r="D52" s="1"/>
      <c r="E52" s="1"/>
      <c r="F52" s="1"/>
      <c r="G52" s="1"/>
      <c r="H52" s="6"/>
      <c r="I52" s="6"/>
      <c r="J52" s="35"/>
      <c r="K52" s="6"/>
      <c r="L52" s="6"/>
      <c r="M52" s="6"/>
      <c r="N52" s="6"/>
      <c r="O52" s="6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>
      <c r="A53" s="1"/>
      <c r="B53" s="1"/>
      <c r="C53" s="1"/>
      <c r="D53" s="1"/>
      <c r="E53" s="1"/>
      <c r="F53" s="1"/>
      <c r="G53" s="1"/>
      <c r="H53" s="1"/>
      <c r="I53" s="1"/>
      <c r="J53" s="1"/>
      <c r="K53" s="6"/>
      <c r="L53" s="6"/>
      <c r="M53" s="6"/>
      <c r="N53" s="6"/>
      <c r="O53" s="6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>
      <c r="A54" s="1"/>
      <c r="B54" s="1"/>
      <c r="C54" s="1"/>
      <c r="D54" s="1"/>
      <c r="E54" s="1"/>
      <c r="F54" s="1"/>
      <c r="G54" s="1"/>
      <c r="H54" s="1"/>
      <c r="I54" s="1"/>
      <c r="J54" s="1"/>
      <c r="K54" s="6"/>
      <c r="L54" s="6"/>
      <c r="M54" s="6"/>
      <c r="N54" s="6"/>
      <c r="O54" s="6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>
      <c r="A55" s="1"/>
      <c r="B55" s="1"/>
      <c r="C55" s="1"/>
      <c r="D55" s="1"/>
      <c r="E55" s="1"/>
      <c r="F55" s="1"/>
      <c r="G55" s="1"/>
      <c r="H55" s="1"/>
      <c r="I55" s="1"/>
      <c r="J55" s="1"/>
      <c r="K55" s="6"/>
      <c r="L55" s="6"/>
      <c r="M55" s="6"/>
      <c r="N55" s="6"/>
      <c r="O55" s="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3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3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3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3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3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3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3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</sheetData>
  <mergeCells count="17">
    <mergeCell ref="F22:G22"/>
    <mergeCell ref="A1:J1"/>
    <mergeCell ref="I11:J11"/>
    <mergeCell ref="G9:J9"/>
    <mergeCell ref="A9:E9"/>
    <mergeCell ref="C10:J10"/>
    <mergeCell ref="D8:J8"/>
    <mergeCell ref="H2:J2"/>
    <mergeCell ref="H3:J3"/>
    <mergeCell ref="F34:G34"/>
    <mergeCell ref="F26:G26"/>
    <mergeCell ref="F31:G31"/>
    <mergeCell ref="F51:G51"/>
    <mergeCell ref="F44:G44"/>
    <mergeCell ref="F40:G40"/>
    <mergeCell ref="F28:G28"/>
    <mergeCell ref="F32:G32"/>
  </mergeCells>
  <phoneticPr fontId="48" type="noConversion"/>
  <printOptions gridLinesSet="0"/>
  <pageMargins left="0.47244094488188981" right="0.19685039370078741" top="0.54" bottom="0.57999999999999996" header="0.31" footer="0.51181102362204722"/>
  <pageSetup paperSize="9" scale="9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>
    <tabColor indexed="15"/>
  </sheetPr>
  <dimension ref="A1:I58"/>
  <sheetViews>
    <sheetView showGridLines="0" view="pageBreakPreview" topLeftCell="A35" workbookViewId="0">
      <selection activeCell="C46" sqref="C46"/>
    </sheetView>
  </sheetViews>
  <sheetFormatPr baseColWidth="10" defaultRowHeight="14.25"/>
  <cols>
    <col min="1" max="1" width="2.7109375" style="50" customWidth="1"/>
    <col min="2" max="2" width="30.7109375" style="50" customWidth="1"/>
    <col min="3" max="3" width="3.7109375" style="50" customWidth="1"/>
    <col min="4" max="4" width="4.7109375" style="50" customWidth="1"/>
    <col min="5" max="5" width="3.7109375" style="50" customWidth="1"/>
    <col min="6" max="6" width="2.7109375" style="50" customWidth="1"/>
    <col min="7" max="7" width="15.7109375" style="50" customWidth="1"/>
    <col min="8" max="8" width="25.7109375" style="50" customWidth="1"/>
    <col min="9" max="9" width="2.7109375" style="50" customWidth="1"/>
    <col min="10" max="16384" width="11.42578125" style="50"/>
  </cols>
  <sheetData>
    <row r="1" spans="1:9">
      <c r="A1" s="662"/>
      <c r="B1" s="663"/>
      <c r="C1" s="663"/>
      <c r="D1" s="663"/>
      <c r="E1" s="663"/>
      <c r="F1" s="663"/>
      <c r="G1" s="663"/>
      <c r="H1" s="663"/>
      <c r="I1" s="664"/>
    </row>
    <row r="2" spans="1:9">
      <c r="A2" s="667"/>
      <c r="B2" s="1485" t="s">
        <v>1417</v>
      </c>
      <c r="C2" s="1485"/>
      <c r="D2" s="1485"/>
      <c r="E2" s="42"/>
      <c r="F2" s="42"/>
      <c r="G2" s="42"/>
      <c r="H2" s="42"/>
      <c r="I2" s="666"/>
    </row>
    <row r="3" spans="1:9">
      <c r="A3" s="667"/>
      <c r="B3" s="606"/>
      <c r="C3" s="42"/>
      <c r="D3" s="42"/>
      <c r="E3" s="42"/>
      <c r="F3" s="42"/>
      <c r="G3" s="42"/>
      <c r="H3" s="42"/>
      <c r="I3" s="666"/>
    </row>
    <row r="4" spans="1:9">
      <c r="A4" s="667"/>
      <c r="B4" s="1485" t="s">
        <v>1418</v>
      </c>
      <c r="C4" s="1485"/>
      <c r="D4" s="1485"/>
      <c r="E4" s="42"/>
      <c r="F4" s="42"/>
      <c r="G4" s="42"/>
      <c r="H4" s="42"/>
      <c r="I4" s="666"/>
    </row>
    <row r="5" spans="1:9">
      <c r="A5" s="667"/>
      <c r="B5" s="606"/>
      <c r="C5" s="42"/>
      <c r="D5" s="42"/>
      <c r="E5" s="42"/>
      <c r="F5" s="42"/>
      <c r="G5" s="42"/>
      <c r="H5" s="42"/>
      <c r="I5" s="666"/>
    </row>
    <row r="6" spans="1:9">
      <c r="A6" s="667"/>
      <c r="B6" s="1485" t="s">
        <v>1419</v>
      </c>
      <c r="C6" s="1485"/>
      <c r="D6" s="1485"/>
      <c r="E6" s="42"/>
      <c r="F6" s="42"/>
      <c r="G6" s="42"/>
      <c r="H6" s="42"/>
      <c r="I6" s="666"/>
    </row>
    <row r="7" spans="1:9">
      <c r="A7" s="667"/>
      <c r="B7" s="606"/>
      <c r="C7" s="42"/>
      <c r="D7" s="42"/>
      <c r="E7" s="42"/>
      <c r="F7" s="42"/>
      <c r="G7" s="42"/>
      <c r="H7" s="42"/>
      <c r="I7" s="666"/>
    </row>
    <row r="8" spans="1:9">
      <c r="A8" s="667"/>
      <c r="B8" s="42"/>
      <c r="C8" s="42"/>
      <c r="D8" s="42"/>
      <c r="E8" s="42"/>
      <c r="F8" s="42"/>
      <c r="G8" s="42"/>
      <c r="H8" s="42"/>
      <c r="I8" s="666"/>
    </row>
    <row r="9" spans="1:9">
      <c r="A9" s="667"/>
      <c r="B9" s="42"/>
      <c r="C9" s="42"/>
      <c r="D9" s="42"/>
      <c r="E9" s="42"/>
      <c r="F9" s="42"/>
      <c r="G9" s="42"/>
      <c r="H9" s="42"/>
      <c r="I9" s="666"/>
    </row>
    <row r="10" spans="1:9">
      <c r="A10" s="667"/>
      <c r="B10" s="42"/>
      <c r="C10" s="42"/>
      <c r="D10" s="42"/>
      <c r="E10" s="42"/>
      <c r="F10" s="42"/>
      <c r="G10" s="42"/>
      <c r="H10" s="42"/>
      <c r="I10" s="666"/>
    </row>
    <row r="11" spans="1:9" ht="15">
      <c r="A11" s="667"/>
      <c r="B11" s="44" t="s">
        <v>1420</v>
      </c>
      <c r="C11" s="42"/>
      <c r="D11" s="1472"/>
      <c r="E11" s="1472"/>
      <c r="F11" s="1472"/>
      <c r="G11" s="1472"/>
      <c r="H11" s="1472"/>
      <c r="I11" s="666"/>
    </row>
    <row r="12" spans="1:9">
      <c r="A12" s="667"/>
      <c r="B12" s="42"/>
      <c r="C12" s="42"/>
      <c r="D12" s="42"/>
      <c r="E12" s="42"/>
      <c r="F12" s="42"/>
      <c r="G12" s="42"/>
      <c r="H12" s="42"/>
      <c r="I12" s="666"/>
    </row>
    <row r="13" spans="1:9">
      <c r="A13" s="667"/>
      <c r="B13" s="42"/>
      <c r="C13" s="42"/>
      <c r="D13" s="42"/>
      <c r="E13" s="42"/>
      <c r="F13" s="42"/>
      <c r="G13" s="42"/>
      <c r="H13" s="42"/>
      <c r="I13" s="666"/>
    </row>
    <row r="14" spans="1:9">
      <c r="A14" s="667"/>
      <c r="B14" s="42"/>
      <c r="C14" s="42"/>
      <c r="D14" s="42"/>
      <c r="E14" s="42"/>
      <c r="F14" s="42"/>
      <c r="G14" s="42"/>
      <c r="H14" s="42"/>
      <c r="I14" s="666"/>
    </row>
    <row r="15" spans="1:9" ht="15">
      <c r="A15" s="667"/>
      <c r="B15" s="1468" t="s">
        <v>1421</v>
      </c>
      <c r="C15" s="1468"/>
      <c r="D15" s="1468"/>
      <c r="E15" s="1468"/>
      <c r="F15" s="1468"/>
      <c r="G15" s="1468"/>
      <c r="H15" s="1468"/>
      <c r="I15" s="666"/>
    </row>
    <row r="16" spans="1:9" ht="15">
      <c r="A16" s="667"/>
      <c r="B16" s="1468" t="s">
        <v>1209</v>
      </c>
      <c r="C16" s="1468"/>
      <c r="D16" s="1468"/>
      <c r="E16" s="1468"/>
      <c r="F16" s="1468"/>
      <c r="G16" s="1468"/>
      <c r="H16" s="1468"/>
      <c r="I16" s="666"/>
    </row>
    <row r="17" spans="1:9">
      <c r="A17" s="667"/>
      <c r="B17" s="42"/>
      <c r="C17" s="42"/>
      <c r="D17" s="42"/>
      <c r="E17" s="42"/>
      <c r="F17" s="42"/>
      <c r="G17" s="42"/>
      <c r="H17" s="42"/>
      <c r="I17" s="666"/>
    </row>
    <row r="18" spans="1:9">
      <c r="A18" s="667"/>
      <c r="B18" s="42"/>
      <c r="C18" s="42"/>
      <c r="D18" s="42"/>
      <c r="E18" s="42"/>
      <c r="F18" s="42"/>
      <c r="G18" s="42"/>
      <c r="H18" s="42"/>
      <c r="I18" s="666"/>
    </row>
    <row r="19" spans="1:9" ht="15">
      <c r="A19" s="667"/>
      <c r="B19" s="44" t="s">
        <v>1439</v>
      </c>
      <c r="C19" s="42"/>
      <c r="D19" s="42"/>
      <c r="E19" s="42"/>
      <c r="F19" s="42"/>
      <c r="G19" s="920" t="str">
        <f>+'Fiche iden'!O9</f>
        <v>31/12/2016</v>
      </c>
      <c r="H19" s="42"/>
      <c r="I19" s="666"/>
    </row>
    <row r="20" spans="1:9">
      <c r="A20" s="667"/>
      <c r="B20" s="42"/>
      <c r="C20" s="42"/>
      <c r="D20" s="42"/>
      <c r="E20" s="42"/>
      <c r="F20" s="42"/>
      <c r="G20" s="42"/>
      <c r="H20" s="42"/>
      <c r="I20" s="666"/>
    </row>
    <row r="21" spans="1:9">
      <c r="A21" s="667"/>
      <c r="B21" s="42"/>
      <c r="C21" s="42"/>
      <c r="D21" s="42"/>
      <c r="E21" s="42"/>
      <c r="F21" s="42"/>
      <c r="G21" s="42"/>
      <c r="H21" s="42"/>
      <c r="I21" s="666"/>
    </row>
    <row r="22" spans="1:9" ht="15">
      <c r="A22" s="667"/>
      <c r="B22" s="1468" t="s">
        <v>1422</v>
      </c>
      <c r="C22" s="1468"/>
      <c r="D22" s="1468"/>
      <c r="E22" s="1468"/>
      <c r="F22" s="1468"/>
      <c r="G22" s="1468"/>
      <c r="H22" s="1468"/>
      <c r="I22" s="666"/>
    </row>
    <row r="23" spans="1:9">
      <c r="A23" s="667"/>
      <c r="B23" s="42"/>
      <c r="C23" s="42"/>
      <c r="D23" s="42"/>
      <c r="E23" s="42"/>
      <c r="F23" s="42"/>
      <c r="G23" s="42"/>
      <c r="H23" s="42"/>
      <c r="I23" s="666"/>
    </row>
    <row r="24" spans="1:9">
      <c r="A24" s="667"/>
      <c r="B24" s="42"/>
      <c r="C24" s="42"/>
      <c r="D24" s="42"/>
      <c r="E24" s="42"/>
      <c r="F24" s="42"/>
      <c r="G24" s="42"/>
      <c r="H24" s="42"/>
      <c r="I24" s="666"/>
    </row>
    <row r="25" spans="1:9" ht="21.95" customHeight="1">
      <c r="A25" s="667"/>
      <c r="B25" s="44" t="s">
        <v>1423</v>
      </c>
      <c r="C25" s="1472" t="str">
        <f>+'Fiche iden'!I6</f>
        <v>SOCIETE DEMBA &amp; FRERES</v>
      </c>
      <c r="D25" s="1472"/>
      <c r="E25" s="1472"/>
      <c r="F25" s="1472"/>
      <c r="G25" s="1472"/>
      <c r="H25" s="1472"/>
      <c r="I25" s="666"/>
    </row>
    <row r="26" spans="1:9" ht="9.9499999999999993" customHeight="1">
      <c r="A26" s="667"/>
      <c r="B26" s="80" t="s">
        <v>1438</v>
      </c>
      <c r="C26" s="52"/>
      <c r="D26" s="52"/>
      <c r="E26" s="52"/>
      <c r="F26" s="52"/>
      <c r="G26" s="52"/>
      <c r="H26" s="52"/>
      <c r="I26" s="666"/>
    </row>
    <row r="27" spans="1:9" ht="15" customHeight="1">
      <c r="A27" s="667"/>
      <c r="B27" s="1472" t="str">
        <f>+'Fiche iden'!A7</f>
        <v>-</v>
      </c>
      <c r="C27" s="1472"/>
      <c r="D27" s="1472"/>
      <c r="E27" s="1472"/>
      <c r="F27" s="1472"/>
      <c r="G27" s="1472"/>
      <c r="H27" s="1472"/>
      <c r="I27" s="666"/>
    </row>
    <row r="28" spans="1:9" ht="21.95" customHeight="1">
      <c r="A28" s="667"/>
      <c r="B28" s="44" t="s">
        <v>1424</v>
      </c>
      <c r="C28" s="1475" t="str">
        <f>+'Fiche iden'!V7</f>
        <v xml:space="preserve">SODEF </v>
      </c>
      <c r="D28" s="1475"/>
      <c r="E28" s="1475"/>
      <c r="F28" s="1475"/>
      <c r="G28" s="1475"/>
      <c r="H28" s="1475"/>
      <c r="I28" s="666"/>
    </row>
    <row r="29" spans="1:9" ht="21.95" customHeight="1">
      <c r="A29" s="667"/>
      <c r="B29" s="44" t="s">
        <v>1425</v>
      </c>
      <c r="C29" s="1473" t="str">
        <f>+'Fiche iden'!E8</f>
        <v xml:space="preserve">19                  BP                  458              ABIDJAN </v>
      </c>
      <c r="D29" s="1473"/>
      <c r="E29" s="1473"/>
      <c r="F29" s="1473"/>
      <c r="G29" s="1473"/>
      <c r="H29" s="1473"/>
      <c r="I29" s="666"/>
    </row>
    <row r="30" spans="1:9" ht="15">
      <c r="A30" s="667"/>
      <c r="B30" s="1081"/>
      <c r="C30" s="1474"/>
      <c r="D30" s="1474"/>
      <c r="E30" s="1474"/>
      <c r="F30" s="1474"/>
      <c r="G30" s="1474"/>
      <c r="H30" s="1474"/>
      <c r="I30" s="666"/>
    </row>
    <row r="31" spans="1:9" ht="21.95" customHeight="1">
      <c r="A31" s="667"/>
      <c r="B31" s="44" t="s">
        <v>1426</v>
      </c>
      <c r="C31" s="42"/>
      <c r="D31" s="1472" t="str">
        <f>+'Fiche iden'!G9</f>
        <v>1417292 J</v>
      </c>
      <c r="E31" s="1472"/>
      <c r="F31" s="1472"/>
      <c r="G31" s="1472"/>
      <c r="H31" s="1472"/>
      <c r="I31" s="666"/>
    </row>
    <row r="32" spans="1:9">
      <c r="A32" s="667"/>
      <c r="B32" s="42"/>
      <c r="C32" s="42"/>
      <c r="D32" s="42"/>
      <c r="E32" s="42"/>
      <c r="F32" s="42"/>
      <c r="G32" s="42"/>
      <c r="H32" s="42"/>
      <c r="I32" s="666"/>
    </row>
    <row r="33" spans="1:9">
      <c r="A33" s="667"/>
      <c r="B33" s="42"/>
      <c r="C33" s="42"/>
      <c r="D33" s="42"/>
      <c r="E33" s="42"/>
      <c r="F33" s="42"/>
      <c r="G33" s="42"/>
      <c r="H33" s="42"/>
      <c r="I33" s="666"/>
    </row>
    <row r="34" spans="1:9" ht="21.95" customHeight="1">
      <c r="A34" s="667"/>
      <c r="B34" s="1467" t="s">
        <v>258</v>
      </c>
      <c r="C34" s="1468"/>
      <c r="D34" s="1468"/>
      <c r="E34" s="1468"/>
      <c r="F34" s="1468"/>
      <c r="G34" s="1468"/>
      <c r="H34" s="1468"/>
      <c r="I34" s="666"/>
    </row>
    <row r="35" spans="1:9">
      <c r="A35" s="667"/>
      <c r="B35" s="42"/>
      <c r="C35" s="42"/>
      <c r="D35" s="42"/>
      <c r="E35" s="42"/>
      <c r="F35" s="42"/>
      <c r="G35" s="42"/>
      <c r="H35" s="42"/>
      <c r="I35" s="666"/>
    </row>
    <row r="36" spans="1:9">
      <c r="A36" s="667"/>
      <c r="B36" s="42"/>
      <c r="C36" s="42"/>
      <c r="D36" s="42"/>
      <c r="E36" s="42"/>
      <c r="F36" s="42"/>
      <c r="G36" s="42"/>
      <c r="H36" s="42"/>
      <c r="I36" s="666"/>
    </row>
    <row r="37" spans="1:9">
      <c r="A37" s="667"/>
      <c r="B37" s="1469" t="s">
        <v>1427</v>
      </c>
      <c r="C37" s="1469"/>
      <c r="D37" s="1469"/>
      <c r="E37" s="1469"/>
      <c r="F37" s="42"/>
      <c r="G37" s="1469" t="s">
        <v>1428</v>
      </c>
      <c r="H37" s="1469"/>
      <c r="I37" s="666"/>
    </row>
    <row r="38" spans="1:9" ht="15" thickBot="1">
      <c r="A38" s="667"/>
      <c r="B38" s="42"/>
      <c r="C38" s="42"/>
      <c r="D38" s="42"/>
      <c r="E38" s="42"/>
      <c r="F38" s="42"/>
      <c r="G38" s="42"/>
      <c r="H38" s="42"/>
      <c r="I38" s="666"/>
    </row>
    <row r="39" spans="1:9" ht="3.95" customHeight="1">
      <c r="A39" s="667"/>
      <c r="B39" s="662"/>
      <c r="C39" s="671"/>
      <c r="D39" s="663"/>
      <c r="E39" s="664"/>
      <c r="F39" s="42"/>
      <c r="G39" s="662"/>
      <c r="H39" s="664"/>
      <c r="I39" s="666"/>
    </row>
    <row r="40" spans="1:9" ht="11.1" customHeight="1">
      <c r="A40" s="667"/>
      <c r="B40" s="665" t="s">
        <v>1429</v>
      </c>
      <c r="C40" s="132"/>
      <c r="D40" s="974"/>
      <c r="E40" s="666"/>
      <c r="F40" s="42"/>
      <c r="G40" s="1470" t="s">
        <v>1435</v>
      </c>
      <c r="H40" s="1471"/>
      <c r="I40" s="666"/>
    </row>
    <row r="41" spans="1:9" ht="6" customHeight="1">
      <c r="A41" s="667"/>
      <c r="B41" s="665"/>
      <c r="C41" s="132"/>
      <c r="D41" s="1245"/>
      <c r="E41" s="666"/>
      <c r="F41" s="42"/>
      <c r="G41" s="1470"/>
      <c r="H41" s="1471"/>
      <c r="I41" s="666"/>
    </row>
    <row r="42" spans="1:9" ht="11.1" customHeight="1">
      <c r="A42" s="667"/>
      <c r="B42" s="665" t="s">
        <v>1430</v>
      </c>
      <c r="C42" s="132"/>
      <c r="D42" s="974"/>
      <c r="E42" s="666"/>
      <c r="F42" s="42"/>
      <c r="G42" s="1470"/>
      <c r="H42" s="1471"/>
      <c r="I42" s="666"/>
    </row>
    <row r="43" spans="1:9" ht="6" customHeight="1">
      <c r="A43" s="667"/>
      <c r="B43" s="665"/>
      <c r="C43" s="132"/>
      <c r="D43" s="1245"/>
      <c r="E43" s="666"/>
      <c r="F43" s="42"/>
      <c r="G43" s="1470"/>
      <c r="H43" s="1471"/>
      <c r="I43" s="666"/>
    </row>
    <row r="44" spans="1:9" ht="11.1" customHeight="1">
      <c r="A44" s="667"/>
      <c r="B44" s="665" t="s">
        <v>1431</v>
      </c>
      <c r="C44" s="132"/>
      <c r="D44" s="974"/>
      <c r="E44" s="666"/>
      <c r="F44" s="42"/>
      <c r="G44" s="1470"/>
      <c r="H44" s="1471"/>
      <c r="I44" s="666"/>
    </row>
    <row r="45" spans="1:9" ht="6" customHeight="1" thickBot="1">
      <c r="A45" s="667"/>
      <c r="B45" s="665"/>
      <c r="C45" s="132"/>
      <c r="D45" s="1245"/>
      <c r="E45" s="666"/>
      <c r="F45" s="42"/>
      <c r="G45" s="1480"/>
      <c r="H45" s="1481"/>
      <c r="I45" s="666"/>
    </row>
    <row r="46" spans="1:9" ht="11.1" customHeight="1">
      <c r="A46" s="667"/>
      <c r="B46" s="665" t="s">
        <v>1432</v>
      </c>
      <c r="C46" s="132"/>
      <c r="D46" s="974"/>
      <c r="E46" s="666"/>
      <c r="F46" s="42"/>
      <c r="G46" s="1470" t="s">
        <v>1436</v>
      </c>
      <c r="H46" s="1471"/>
      <c r="I46" s="666"/>
    </row>
    <row r="47" spans="1:9" ht="6" customHeight="1">
      <c r="A47" s="667"/>
      <c r="B47" s="665"/>
      <c r="C47" s="132"/>
      <c r="D47" s="1245"/>
      <c r="E47" s="666"/>
      <c r="F47" s="42"/>
      <c r="G47" s="1470"/>
      <c r="H47" s="1471"/>
      <c r="I47" s="666"/>
    </row>
    <row r="48" spans="1:9" ht="11.1" customHeight="1">
      <c r="A48" s="667"/>
      <c r="B48" s="665" t="s">
        <v>1433</v>
      </c>
      <c r="C48" s="132"/>
      <c r="D48" s="974"/>
      <c r="E48" s="666"/>
      <c r="F48" s="42"/>
      <c r="G48" s="1470"/>
      <c r="H48" s="1471"/>
      <c r="I48" s="666"/>
    </row>
    <row r="49" spans="1:9" ht="6" customHeight="1">
      <c r="A49" s="667"/>
      <c r="B49" s="665"/>
      <c r="C49" s="132"/>
      <c r="D49" s="1245"/>
      <c r="E49" s="666"/>
      <c r="F49" s="42"/>
      <c r="G49" s="1470"/>
      <c r="H49" s="1471"/>
      <c r="I49" s="666"/>
    </row>
    <row r="50" spans="1:9" ht="11.1" customHeight="1">
      <c r="A50" s="667"/>
      <c r="B50" s="665" t="s">
        <v>1434</v>
      </c>
      <c r="C50" s="132"/>
      <c r="D50" s="974"/>
      <c r="E50" s="666"/>
      <c r="F50" s="42"/>
      <c r="G50" s="1470"/>
      <c r="H50" s="1471"/>
      <c r="I50" s="666"/>
    </row>
    <row r="51" spans="1:9" ht="9.9499999999999993" customHeight="1">
      <c r="A51" s="667"/>
      <c r="B51" s="665"/>
      <c r="C51" s="132"/>
      <c r="D51" s="42"/>
      <c r="E51" s="666"/>
      <c r="F51" s="42"/>
      <c r="G51" s="1470"/>
      <c r="H51" s="1471"/>
      <c r="I51" s="666"/>
    </row>
    <row r="52" spans="1:9" ht="9.9499999999999993" customHeight="1">
      <c r="A52" s="667"/>
      <c r="B52" s="665"/>
      <c r="C52" s="132"/>
      <c r="D52" s="42"/>
      <c r="E52" s="666"/>
      <c r="F52" s="42"/>
      <c r="G52" s="1470"/>
      <c r="H52" s="1471"/>
      <c r="I52" s="666"/>
    </row>
    <row r="53" spans="1:9" ht="9.9499999999999993" customHeight="1" thickBot="1">
      <c r="A53" s="667"/>
      <c r="B53" s="670"/>
      <c r="C53" s="672"/>
      <c r="D53" s="51"/>
      <c r="E53" s="669"/>
      <c r="F53" s="42"/>
      <c r="G53" s="1480"/>
      <c r="H53" s="1481"/>
      <c r="I53" s="666"/>
    </row>
    <row r="54" spans="1:9" ht="14.25" customHeight="1">
      <c r="A54" s="667"/>
      <c r="B54" s="665" t="s">
        <v>1210</v>
      </c>
      <c r="C54" s="1476"/>
      <c r="D54" s="1476"/>
      <c r="E54" s="1477"/>
      <c r="F54" s="42"/>
      <c r="G54" s="1470" t="s">
        <v>1437</v>
      </c>
      <c r="H54" s="1471"/>
      <c r="I54" s="666"/>
    </row>
    <row r="55" spans="1:9" ht="13.5" customHeight="1">
      <c r="A55" s="667"/>
      <c r="B55" s="665" t="s">
        <v>1211</v>
      </c>
      <c r="C55" s="1478"/>
      <c r="D55" s="1478"/>
      <c r="E55" s="1479"/>
      <c r="F55" s="42"/>
      <c r="G55" s="1482"/>
      <c r="H55" s="1479"/>
      <c r="I55" s="666"/>
    </row>
    <row r="56" spans="1:9" ht="15.75" customHeight="1" thickBot="1">
      <c r="A56" s="667"/>
      <c r="B56" s="668"/>
      <c r="C56" s="51"/>
      <c r="D56" s="51"/>
      <c r="E56" s="669"/>
      <c r="F56" s="42"/>
      <c r="G56" s="1483"/>
      <c r="H56" s="1484"/>
      <c r="I56" s="666"/>
    </row>
    <row r="57" spans="1:9">
      <c r="A57" s="667"/>
      <c r="B57" s="42"/>
      <c r="C57" s="42"/>
      <c r="D57" s="42"/>
      <c r="E57" s="42"/>
      <c r="F57" s="42"/>
      <c r="G57" s="42"/>
      <c r="H57" s="42"/>
      <c r="I57" s="666"/>
    </row>
    <row r="58" spans="1:9" ht="15" thickBot="1">
      <c r="A58" s="668"/>
      <c r="B58" s="51"/>
      <c r="C58" s="51"/>
      <c r="D58" s="51"/>
      <c r="E58" s="51"/>
      <c r="F58" s="51"/>
      <c r="G58" s="51"/>
      <c r="H58" s="51"/>
      <c r="I58" s="669"/>
    </row>
  </sheetData>
  <mergeCells count="23">
    <mergeCell ref="B2:D2"/>
    <mergeCell ref="B4:D4"/>
    <mergeCell ref="B6:D6"/>
    <mergeCell ref="B15:H15"/>
    <mergeCell ref="B16:H16"/>
    <mergeCell ref="D11:H11"/>
    <mergeCell ref="C54:E54"/>
    <mergeCell ref="C55:E55"/>
    <mergeCell ref="G46:H46"/>
    <mergeCell ref="G54:H54"/>
    <mergeCell ref="G41:H45"/>
    <mergeCell ref="G47:H53"/>
    <mergeCell ref="G55:H56"/>
    <mergeCell ref="B34:H34"/>
    <mergeCell ref="G37:H37"/>
    <mergeCell ref="B37:E37"/>
    <mergeCell ref="B22:H22"/>
    <mergeCell ref="G40:H40"/>
    <mergeCell ref="D31:H31"/>
    <mergeCell ref="B27:H27"/>
    <mergeCell ref="C29:H30"/>
    <mergeCell ref="C28:H28"/>
    <mergeCell ref="C25:H25"/>
  </mergeCells>
  <phoneticPr fontId="48" type="noConversion"/>
  <pageMargins left="0.55000000000000004" right="0.42" top="0.63" bottom="0.57999999999999996" header="0.4921259845" footer="0.4921259845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Feuil19">
    <tabColor indexed="15"/>
  </sheetPr>
  <dimension ref="A1:X57"/>
  <sheetViews>
    <sheetView showGridLines="0" showZeros="0" tabSelected="1" view="pageBreakPreview" zoomScale="120" zoomScaleSheetLayoutView="120" workbookViewId="0">
      <selection activeCell="H54" sqref="H54"/>
    </sheetView>
  </sheetViews>
  <sheetFormatPr baseColWidth="10" defaultRowHeight="15"/>
  <cols>
    <col min="1" max="1" width="3.7109375" customWidth="1"/>
    <col min="2" max="2" width="1.7109375" customWidth="1"/>
    <col min="3" max="3" width="14.28515625" customWidth="1"/>
    <col min="4" max="4" width="15.28515625" customWidth="1"/>
    <col min="5" max="5" width="16.7109375" customWidth="1"/>
    <col min="6" max="6" width="13.7109375" customWidth="1"/>
    <col min="7" max="7" width="2.7109375" customWidth="1"/>
    <col min="8" max="8" width="13.7109375" customWidth="1"/>
    <col min="9" max="9" width="2.7109375" customWidth="1"/>
    <col min="10" max="10" width="15.7109375" customWidth="1"/>
  </cols>
  <sheetData>
    <row r="1" spans="1:12" ht="20.100000000000001" customHeight="1">
      <c r="A1" s="1468" t="s">
        <v>595</v>
      </c>
      <c r="B1" s="1468"/>
      <c r="C1" s="1468"/>
      <c r="D1" s="1468"/>
      <c r="E1" s="1468"/>
      <c r="F1" s="1468"/>
      <c r="G1" s="1468"/>
      <c r="H1" s="1468"/>
      <c r="I1" s="1468"/>
      <c r="J1" s="1468"/>
      <c r="K1" s="40"/>
    </row>
    <row r="2" spans="1:12" ht="15" customHeight="1">
      <c r="A2" s="521"/>
      <c r="B2" s="521"/>
      <c r="C2" s="521"/>
      <c r="D2" s="521"/>
      <c r="E2" s="521"/>
      <c r="F2" s="521"/>
      <c r="G2" s="521"/>
      <c r="H2" s="1584" t="s">
        <v>588</v>
      </c>
      <c r="I2" s="1585"/>
      <c r="J2" s="1586"/>
      <c r="K2" s="36"/>
    </row>
    <row r="3" spans="1:12" ht="15" customHeight="1">
      <c r="A3" s="19"/>
      <c r="B3" s="19"/>
      <c r="C3" s="19"/>
      <c r="D3" s="19"/>
      <c r="E3" s="19"/>
      <c r="F3" s="19"/>
      <c r="G3" s="19"/>
      <c r="H3" s="1521" t="s">
        <v>1159</v>
      </c>
      <c r="I3" s="1522"/>
      <c r="J3" s="1523"/>
      <c r="K3" s="19"/>
    </row>
    <row r="4" spans="1:12" ht="9.9499999999999993" customHeight="1"/>
    <row r="5" spans="1:12" ht="18">
      <c r="A5" s="484" t="s">
        <v>1067</v>
      </c>
      <c r="B5" s="39"/>
      <c r="C5" s="20"/>
      <c r="D5" s="20"/>
      <c r="E5" s="20"/>
      <c r="F5" s="13"/>
      <c r="G5" s="13"/>
      <c r="H5" s="13"/>
      <c r="I5" s="13"/>
      <c r="J5" s="13"/>
    </row>
    <row r="6" spans="1:12">
      <c r="A6" s="32" t="s">
        <v>1100</v>
      </c>
      <c r="B6" s="32"/>
      <c r="C6" s="1"/>
      <c r="D6" s="1"/>
      <c r="E6" s="1"/>
      <c r="F6" s="1"/>
      <c r="G6" s="1"/>
      <c r="H6" s="1"/>
      <c r="I6" s="1"/>
      <c r="J6" s="1"/>
    </row>
    <row r="7" spans="1:12" ht="6" customHeight="1">
      <c r="A7" s="32"/>
      <c r="B7" s="32"/>
      <c r="C7" s="1"/>
      <c r="D7" s="1"/>
      <c r="E7" s="1"/>
      <c r="F7" s="1"/>
      <c r="G7" s="1"/>
      <c r="H7" s="1"/>
      <c r="I7" s="1"/>
      <c r="J7" s="1"/>
    </row>
    <row r="8" spans="1:12">
      <c r="A8" s="588" t="s">
        <v>1107</v>
      </c>
      <c r="B8" s="393"/>
      <c r="C8" s="393"/>
      <c r="D8" s="393"/>
      <c r="E8" s="1578" t="str">
        <f>+TAFIRE1!D8</f>
        <v>SOCIETE DEMBA &amp; FRERES</v>
      </c>
      <c r="F8" s="1578"/>
      <c r="G8" s="1578"/>
      <c r="H8" s="1578"/>
      <c r="I8" s="1578"/>
      <c r="J8" s="1578"/>
      <c r="K8" s="454"/>
      <c r="L8" s="506"/>
    </row>
    <row r="9" spans="1:12">
      <c r="A9" s="1535" t="str">
        <f>+TAFIRE1!A9</f>
        <v>-</v>
      </c>
      <c r="B9" s="1535"/>
      <c r="C9" s="1535"/>
      <c r="D9" s="1535"/>
      <c r="E9" s="1535"/>
      <c r="F9" s="395" t="s">
        <v>1109</v>
      </c>
      <c r="G9" s="1532" t="str">
        <f>+TAFIRE1!G9</f>
        <v xml:space="preserve">SODEF </v>
      </c>
      <c r="H9" s="1532"/>
      <c r="I9" s="1532"/>
      <c r="J9" s="1532"/>
      <c r="K9" s="425"/>
      <c r="L9" s="425"/>
    </row>
    <row r="10" spans="1:12">
      <c r="A10" s="588" t="s">
        <v>586</v>
      </c>
      <c r="B10" s="967"/>
      <c r="C10" s="431"/>
      <c r="D10" s="1578" t="str">
        <f>+TAFIRE1!C10</f>
        <v xml:space="preserve">19                  BP                  458              ABIDJAN </v>
      </c>
      <c r="E10" s="1578"/>
      <c r="F10" s="1578"/>
      <c r="G10" s="1578"/>
      <c r="H10" s="1578"/>
      <c r="I10" s="1578"/>
      <c r="J10" s="1578"/>
      <c r="K10" s="180"/>
      <c r="L10" s="180"/>
    </row>
    <row r="11" spans="1:12">
      <c r="A11" s="588" t="s">
        <v>1131</v>
      </c>
      <c r="B11" s="393"/>
      <c r="C11" s="393"/>
      <c r="D11" s="591" t="str">
        <f>+TAFIRE1!D11</f>
        <v>1417292 J</v>
      </c>
      <c r="E11" s="747" t="s">
        <v>1124</v>
      </c>
      <c r="F11" s="1580" t="str">
        <f>+TAFIRE1!F11</f>
        <v>31/12/2016</v>
      </c>
      <c r="G11" s="1560"/>
      <c r="H11" s="395" t="s">
        <v>1111</v>
      </c>
      <c r="I11" s="1560">
        <f>+TAFIRE1!I11</f>
        <v>12</v>
      </c>
      <c r="J11" s="1560"/>
      <c r="K11" s="19"/>
      <c r="L11" s="19"/>
    </row>
    <row r="12" spans="1:12" ht="6" customHeight="1">
      <c r="A12" s="32"/>
      <c r="B12" s="32"/>
      <c r="C12" s="1"/>
      <c r="D12" s="1"/>
      <c r="E12" s="1"/>
      <c r="F12" s="1"/>
      <c r="G12" s="1"/>
      <c r="H12" s="1"/>
      <c r="I12" s="1"/>
      <c r="J12" s="1"/>
    </row>
    <row r="13" spans="1:12">
      <c r="A13" s="900"/>
      <c r="B13" s="835"/>
      <c r="C13" s="836"/>
      <c r="D13" s="836"/>
      <c r="E13" s="837"/>
      <c r="F13" s="840" t="s">
        <v>632</v>
      </c>
      <c r="G13" s="841"/>
      <c r="H13" s="842"/>
      <c r="I13" s="843"/>
      <c r="J13" s="845" t="s">
        <v>631</v>
      </c>
    </row>
    <row r="14" spans="1:12">
      <c r="A14" s="582" t="s">
        <v>809</v>
      </c>
      <c r="B14" s="905"/>
      <c r="C14" s="114"/>
      <c r="D14" s="114"/>
      <c r="E14" s="538"/>
      <c r="F14" s="838"/>
      <c r="G14" s="534"/>
      <c r="H14" s="533"/>
      <c r="I14" s="844"/>
      <c r="J14" s="846" t="s">
        <v>774</v>
      </c>
    </row>
    <row r="15" spans="1:12">
      <c r="A15" s="582"/>
      <c r="B15" s="906"/>
      <c r="C15" s="534"/>
      <c r="D15" s="534"/>
      <c r="E15" s="839"/>
      <c r="F15" s="560" t="s">
        <v>1030</v>
      </c>
      <c r="G15" s="561"/>
      <c r="H15" s="560" t="s">
        <v>1031</v>
      </c>
      <c r="I15" s="561"/>
      <c r="J15" s="847" t="s">
        <v>1101</v>
      </c>
    </row>
    <row r="16" spans="1:12">
      <c r="A16" s="581"/>
      <c r="B16" s="105"/>
      <c r="C16" s="105"/>
      <c r="D16" s="105"/>
      <c r="E16" s="105"/>
      <c r="F16" s="885"/>
      <c r="G16" s="886"/>
      <c r="H16" s="563"/>
      <c r="I16" s="563"/>
      <c r="J16" s="565"/>
    </row>
    <row r="17" spans="1:11">
      <c r="A17" s="582"/>
      <c r="B17" s="105"/>
      <c r="C17" s="739" t="s">
        <v>1102</v>
      </c>
      <c r="D17" s="402"/>
      <c r="E17" s="402"/>
      <c r="F17" s="556"/>
      <c r="G17" s="887"/>
      <c r="H17" s="372"/>
      <c r="I17" s="372"/>
      <c r="J17" s="546"/>
    </row>
    <row r="18" spans="1:11">
      <c r="A18" s="585" t="s">
        <v>1103</v>
      </c>
      <c r="B18" s="106"/>
      <c r="C18" s="105" t="s">
        <v>1104</v>
      </c>
      <c r="D18" s="105"/>
      <c r="E18" s="105"/>
      <c r="F18" s="1694"/>
      <c r="G18" s="1695"/>
      <c r="H18" s="1699">
        <v>365073620</v>
      </c>
      <c r="I18" s="1699"/>
      <c r="J18" s="1103">
        <v>172087106</v>
      </c>
      <c r="K18" s="126"/>
    </row>
    <row r="19" spans="1:11">
      <c r="A19" s="901"/>
      <c r="B19" s="105"/>
      <c r="C19" s="105"/>
      <c r="D19" s="105"/>
      <c r="E19" s="105"/>
      <c r="F19" s="556"/>
      <c r="G19" s="878"/>
      <c r="H19" s="372"/>
      <c r="I19" s="372"/>
      <c r="J19" s="546"/>
      <c r="K19" s="126"/>
    </row>
    <row r="20" spans="1:11">
      <c r="A20" s="585" t="s">
        <v>1072</v>
      </c>
      <c r="B20" s="106"/>
      <c r="C20" s="739" t="s">
        <v>2517</v>
      </c>
      <c r="D20" s="402"/>
      <c r="E20" s="402"/>
      <c r="F20" s="556"/>
      <c r="G20" s="878"/>
      <c r="H20" s="372"/>
      <c r="I20" s="372"/>
      <c r="J20" s="546"/>
      <c r="K20" s="126"/>
    </row>
    <row r="21" spans="1:11">
      <c r="A21" s="586"/>
      <c r="B21" s="106"/>
      <c r="C21" s="107"/>
      <c r="D21" s="107"/>
      <c r="E21" s="107"/>
      <c r="F21" s="557"/>
      <c r="G21" s="888"/>
      <c r="H21" s="543"/>
      <c r="I21" s="543"/>
      <c r="J21" s="549"/>
      <c r="K21" s="126"/>
    </row>
    <row r="22" spans="1:11">
      <c r="A22" s="585" t="s">
        <v>1164</v>
      </c>
      <c r="B22" s="106"/>
      <c r="C22" s="105" t="s">
        <v>1165</v>
      </c>
      <c r="D22" s="105"/>
      <c r="E22" s="105"/>
      <c r="F22" s="889"/>
      <c r="G22" s="890"/>
      <c r="H22" s="1692"/>
      <c r="I22" s="1693"/>
      <c r="J22" s="546"/>
      <c r="K22" s="126"/>
    </row>
    <row r="23" spans="1:11">
      <c r="A23" s="585" t="s">
        <v>1166</v>
      </c>
      <c r="B23" s="106"/>
      <c r="C23" s="105" t="s">
        <v>706</v>
      </c>
      <c r="D23" s="105"/>
      <c r="E23" s="105"/>
      <c r="F23" s="889"/>
      <c r="G23" s="890"/>
      <c r="H23" s="1659"/>
      <c r="I23" s="1661"/>
      <c r="J23" s="1104"/>
      <c r="K23" s="126"/>
    </row>
    <row r="24" spans="1:11" ht="5.25" customHeight="1">
      <c r="A24" s="585"/>
      <c r="B24" s="106"/>
      <c r="C24" s="105"/>
      <c r="D24" s="105"/>
      <c r="E24" s="105"/>
      <c r="F24" s="889"/>
      <c r="G24" s="890"/>
      <c r="H24" s="1074"/>
      <c r="I24" s="1075"/>
      <c r="J24" s="1137"/>
      <c r="K24" s="126"/>
    </row>
    <row r="25" spans="1:11">
      <c r="A25" s="585" t="s">
        <v>1167</v>
      </c>
      <c r="B25" s="106"/>
      <c r="C25" s="108" t="s">
        <v>1168</v>
      </c>
      <c r="D25" s="108"/>
      <c r="E25" s="108"/>
      <c r="F25" s="1690"/>
      <c r="G25" s="1698"/>
      <c r="H25" s="1700"/>
      <c r="I25" s="1701"/>
      <c r="J25" s="1135"/>
      <c r="K25" s="126"/>
    </row>
    <row r="26" spans="1:11">
      <c r="A26" s="586"/>
      <c r="B26" s="106"/>
      <c r="C26" s="105" t="s">
        <v>1169</v>
      </c>
      <c r="D26" s="105"/>
      <c r="E26" s="105"/>
      <c r="F26" s="558"/>
      <c r="G26" s="891"/>
      <c r="H26" s="692"/>
      <c r="I26" s="692"/>
      <c r="J26" s="549"/>
      <c r="K26" s="126"/>
    </row>
    <row r="27" spans="1:11">
      <c r="A27" s="586"/>
      <c r="B27" s="106"/>
      <c r="C27" s="105"/>
      <c r="D27" s="105"/>
      <c r="E27" s="105"/>
      <c r="F27" s="556"/>
      <c r="G27" s="878"/>
      <c r="H27" s="372"/>
      <c r="I27" s="372"/>
      <c r="J27" s="546"/>
      <c r="K27" s="126"/>
    </row>
    <row r="28" spans="1:11">
      <c r="A28" s="586"/>
      <c r="B28" s="106"/>
      <c r="C28" s="739" t="s">
        <v>1170</v>
      </c>
      <c r="D28" s="402"/>
      <c r="E28" s="402"/>
      <c r="F28" s="556"/>
      <c r="G28" s="878"/>
      <c r="H28" s="372"/>
      <c r="I28" s="372"/>
      <c r="J28" s="546"/>
      <c r="K28" s="126"/>
    </row>
    <row r="29" spans="1:11">
      <c r="A29" s="586"/>
      <c r="B29" s="106"/>
      <c r="C29" s="740" t="s">
        <v>1171</v>
      </c>
      <c r="D29" s="403"/>
      <c r="E29" s="403"/>
      <c r="F29" s="559"/>
      <c r="G29" s="892"/>
      <c r="H29" s="545"/>
      <c r="I29" s="545"/>
      <c r="J29" s="546"/>
      <c r="K29" s="126"/>
    </row>
    <row r="30" spans="1:11">
      <c r="A30" s="585" t="s">
        <v>1172</v>
      </c>
      <c r="B30" s="106"/>
      <c r="C30" s="105" t="s">
        <v>1173</v>
      </c>
      <c r="D30" s="105"/>
      <c r="E30" s="105"/>
      <c r="F30" s="1694"/>
      <c r="G30" s="1695"/>
      <c r="H30" s="1704"/>
      <c r="I30" s="1705"/>
      <c r="J30" s="685"/>
      <c r="K30" s="126"/>
    </row>
    <row r="31" spans="1:11">
      <c r="A31" s="585" t="s">
        <v>1174</v>
      </c>
      <c r="B31" s="106"/>
      <c r="C31" s="108" t="s">
        <v>1175</v>
      </c>
      <c r="D31" s="108"/>
      <c r="E31" s="108"/>
      <c r="F31" s="1702"/>
      <c r="G31" s="1703"/>
      <c r="H31" s="1702"/>
      <c r="I31" s="1703"/>
      <c r="J31" s="1143"/>
      <c r="K31" s="126"/>
    </row>
    <row r="32" spans="1:11">
      <c r="A32" s="586"/>
      <c r="B32" s="106"/>
      <c r="C32" s="404" t="s">
        <v>1176</v>
      </c>
      <c r="D32" s="404"/>
      <c r="E32" s="404"/>
      <c r="F32" s="893"/>
      <c r="G32" s="894"/>
      <c r="H32" s="1706"/>
      <c r="I32" s="1707"/>
      <c r="J32" s="546"/>
      <c r="K32" s="126"/>
    </row>
    <row r="33" spans="1:24">
      <c r="A33" s="586"/>
      <c r="B33" s="106"/>
      <c r="C33" s="405" t="s">
        <v>1177</v>
      </c>
      <c r="D33" s="405"/>
      <c r="E33" s="405"/>
      <c r="F33" s="876"/>
      <c r="G33" s="877"/>
      <c r="H33" s="1708"/>
      <c r="I33" s="1709"/>
      <c r="J33" s="686"/>
      <c r="K33" s="126"/>
    </row>
    <row r="34" spans="1:24">
      <c r="A34" s="904"/>
      <c r="B34" s="106"/>
      <c r="C34" s="105"/>
      <c r="D34" s="105"/>
      <c r="E34" s="105"/>
      <c r="F34" s="556"/>
      <c r="G34" s="878"/>
      <c r="H34" s="542"/>
      <c r="I34" s="542"/>
      <c r="J34" s="848"/>
      <c r="K34" s="126"/>
    </row>
    <row r="35" spans="1:24">
      <c r="A35" s="813" t="s">
        <v>1178</v>
      </c>
      <c r="B35" s="530"/>
      <c r="C35" s="857" t="s">
        <v>1179</v>
      </c>
      <c r="D35" s="858"/>
      <c r="E35" s="858"/>
      <c r="F35" s="1688">
        <f>IF(SUM(F18:F33)&gt;SUM(H16:H34),SUM(F18:F33)-SUM(H16:H34),0)</f>
        <v>0</v>
      </c>
      <c r="G35" s="1689"/>
      <c r="H35" s="1688">
        <f>IF(SUM(H22:H34)+H18&gt;SUM(F25:F34),SUM(H22:H34)+H18-SUM(F25:F34),0)</f>
        <v>365073620</v>
      </c>
      <c r="I35" s="1689"/>
      <c r="J35" s="566">
        <f>SUM(J16:J34)</f>
        <v>172087106</v>
      </c>
      <c r="K35" s="126"/>
    </row>
    <row r="36" spans="1:24">
      <c r="A36" s="902"/>
      <c r="B36" s="741"/>
      <c r="C36" s="406"/>
      <c r="D36" s="406"/>
      <c r="E36" s="406"/>
      <c r="F36" s="851"/>
      <c r="G36" s="852"/>
      <c r="H36" s="691"/>
      <c r="I36" s="691"/>
      <c r="J36" s="686"/>
      <c r="K36" s="127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24">
      <c r="A37" s="944" t="s">
        <v>1180</v>
      </c>
      <c r="B37" s="742"/>
      <c r="C37" s="859" t="s">
        <v>1181</v>
      </c>
      <c r="D37" s="860"/>
      <c r="E37" s="860"/>
      <c r="F37" s="853"/>
      <c r="G37" s="854"/>
      <c r="H37" s="882"/>
      <c r="I37" s="882"/>
      <c r="J37" s="849"/>
      <c r="K37" s="126"/>
    </row>
    <row r="38" spans="1:24">
      <c r="A38" s="945"/>
      <c r="B38" s="743"/>
      <c r="C38" s="861" t="s">
        <v>1182</v>
      </c>
      <c r="D38" s="862"/>
      <c r="E38" s="862"/>
      <c r="F38" s="855">
        <v>3267795</v>
      </c>
      <c r="G38" s="856" t="s">
        <v>1036</v>
      </c>
      <c r="H38" s="1696"/>
      <c r="I38" s="1697"/>
      <c r="J38" s="850">
        <f>J35+TAFIRE1!J51</f>
        <v>20441570</v>
      </c>
      <c r="K38" s="126"/>
    </row>
    <row r="39" spans="1:24">
      <c r="A39" s="586"/>
      <c r="B39" s="106"/>
      <c r="C39" s="407"/>
      <c r="D39" s="407"/>
      <c r="E39" s="407"/>
      <c r="F39" s="895"/>
      <c r="G39" s="896"/>
      <c r="H39" s="883"/>
      <c r="I39" s="883"/>
      <c r="J39" s="686"/>
      <c r="K39" s="126"/>
    </row>
    <row r="40" spans="1:24">
      <c r="A40" s="901"/>
      <c r="B40" s="105"/>
      <c r="C40" s="741" t="s">
        <v>1183</v>
      </c>
      <c r="D40" s="408"/>
      <c r="E40" s="408"/>
      <c r="F40" s="876"/>
      <c r="G40" s="877"/>
      <c r="H40" s="692"/>
      <c r="I40" s="692"/>
      <c r="J40" s="686"/>
      <c r="K40" s="126"/>
    </row>
    <row r="41" spans="1:24">
      <c r="A41" s="901"/>
      <c r="B41" s="105"/>
      <c r="C41" s="105" t="s">
        <v>1184</v>
      </c>
      <c r="D41" s="105"/>
      <c r="E41" s="105"/>
      <c r="F41" s="556"/>
      <c r="G41" s="878"/>
      <c r="H41" s="372"/>
      <c r="I41" s="372"/>
      <c r="J41" s="546"/>
      <c r="K41" s="126"/>
    </row>
    <row r="42" spans="1:24">
      <c r="A42" s="585" t="s">
        <v>1185</v>
      </c>
      <c r="B42" s="106"/>
      <c r="C42" s="105" t="s">
        <v>725</v>
      </c>
      <c r="D42" s="105"/>
      <c r="E42" s="372">
        <v>18173775</v>
      </c>
      <c r="F42" s="556"/>
      <c r="G42" s="878"/>
      <c r="H42" s="372"/>
      <c r="I42" s="372"/>
      <c r="J42" s="546"/>
      <c r="K42" s="126"/>
    </row>
    <row r="43" spans="1:24">
      <c r="A43" s="585" t="s">
        <v>1186</v>
      </c>
      <c r="B43" s="106"/>
      <c r="C43" s="105" t="s">
        <v>1187</v>
      </c>
      <c r="D43" s="105"/>
      <c r="E43" s="1144">
        <v>21441570</v>
      </c>
      <c r="F43" s="897"/>
      <c r="G43" s="898"/>
      <c r="H43" s="372"/>
      <c r="I43" s="372"/>
      <c r="J43" s="546"/>
      <c r="K43" s="126"/>
    </row>
    <row r="44" spans="1:24" ht="6.75" customHeight="1">
      <c r="A44" s="585"/>
      <c r="B44" s="106"/>
      <c r="C44" s="105"/>
      <c r="D44" s="105"/>
      <c r="E44" s="372"/>
      <c r="F44" s="897"/>
      <c r="G44" s="898"/>
      <c r="H44" s="372"/>
      <c r="I44" s="372"/>
      <c r="J44" s="546"/>
      <c r="K44" s="126"/>
    </row>
    <row r="45" spans="1:24">
      <c r="A45" s="944" t="s">
        <v>1188</v>
      </c>
      <c r="B45" s="742"/>
      <c r="C45" s="863" t="s">
        <v>1189</v>
      </c>
      <c r="D45" s="863"/>
      <c r="E45" s="863"/>
      <c r="F45" s="853"/>
      <c r="G45" s="854"/>
      <c r="H45" s="884"/>
      <c r="I45" s="884"/>
      <c r="J45" s="849"/>
      <c r="K45" s="126"/>
    </row>
    <row r="46" spans="1:24">
      <c r="A46" s="946"/>
      <c r="B46" s="529"/>
      <c r="C46" s="864" t="s">
        <v>1190</v>
      </c>
      <c r="D46" s="864"/>
      <c r="E46" s="864"/>
      <c r="F46" s="855">
        <f>IF((E42-E43)&gt;0,E42-E43,0)</f>
        <v>0</v>
      </c>
      <c r="G46" s="856" t="s">
        <v>1036</v>
      </c>
      <c r="H46" s="1696">
        <f>IF((E42-E43)&lt;0,-E42+E43,0)</f>
        <v>3267795</v>
      </c>
      <c r="I46" s="1697"/>
      <c r="J46" s="850">
        <v>-20441570</v>
      </c>
      <c r="K46" s="126"/>
    </row>
    <row r="47" spans="1:24" ht="20.100000000000001" customHeight="1">
      <c r="A47" s="903"/>
      <c r="B47" s="866"/>
      <c r="C47" s="865" t="s">
        <v>1191</v>
      </c>
      <c r="D47" s="866"/>
      <c r="E47" s="866"/>
      <c r="F47" s="879"/>
      <c r="G47" s="899"/>
      <c r="H47" s="680"/>
      <c r="I47" s="680"/>
      <c r="J47" s="687"/>
      <c r="K47" s="126"/>
    </row>
    <row r="48" spans="1:24">
      <c r="A48" s="117" t="s">
        <v>1192</v>
      </c>
      <c r="B48" s="117"/>
      <c r="C48" s="118" t="s">
        <v>1193</v>
      </c>
      <c r="D48" s="118"/>
      <c r="E48" s="118"/>
      <c r="F48" s="372"/>
      <c r="G48" s="145"/>
      <c r="H48" s="145"/>
      <c r="I48" s="145"/>
      <c r="J48" s="145"/>
      <c r="K48" s="126"/>
    </row>
    <row r="49" spans="1:11">
      <c r="A49" s="112"/>
      <c r="B49" s="112"/>
      <c r="C49" s="113"/>
      <c r="D49" s="113"/>
      <c r="E49" s="113"/>
      <c r="F49" s="145"/>
      <c r="G49" s="145"/>
      <c r="H49" s="145"/>
      <c r="I49" s="145"/>
      <c r="J49" s="145"/>
      <c r="K49" s="126"/>
    </row>
    <row r="50" spans="1:11">
      <c r="A50" s="870"/>
      <c r="B50" s="871"/>
      <c r="C50" s="866" t="s">
        <v>1194</v>
      </c>
      <c r="D50" s="866"/>
      <c r="E50" s="866"/>
      <c r="F50" s="872"/>
      <c r="G50" s="872"/>
      <c r="H50" s="874" t="s">
        <v>1030</v>
      </c>
      <c r="I50" s="875"/>
      <c r="J50" s="880" t="s">
        <v>1031</v>
      </c>
      <c r="K50" s="126"/>
    </row>
    <row r="51" spans="1:11">
      <c r="A51" s="868"/>
      <c r="B51" s="869"/>
      <c r="C51" s="741"/>
      <c r="D51" s="741"/>
      <c r="E51" s="741"/>
      <c r="F51" s="149"/>
      <c r="G51" s="149"/>
      <c r="H51" s="876"/>
      <c r="I51" s="877"/>
      <c r="J51" s="686"/>
      <c r="K51" s="126"/>
    </row>
    <row r="52" spans="1:11">
      <c r="A52" s="63"/>
      <c r="B52" s="69"/>
      <c r="C52" s="69" t="s">
        <v>1195</v>
      </c>
      <c r="D52" s="69"/>
      <c r="E52" s="69"/>
      <c r="F52" s="145"/>
      <c r="G52" s="145"/>
      <c r="H52" s="556"/>
      <c r="I52" s="552" t="s">
        <v>1036</v>
      </c>
      <c r="J52" s="546">
        <v>365073620</v>
      </c>
      <c r="K52" s="126"/>
    </row>
    <row r="53" spans="1:11">
      <c r="A53" s="63"/>
      <c r="B53" s="69"/>
      <c r="C53" s="69" t="s">
        <v>723</v>
      </c>
      <c r="D53" s="69"/>
      <c r="E53" s="69"/>
      <c r="F53" s="145"/>
      <c r="G53" s="145"/>
      <c r="H53" s="1145">
        <v>368341415</v>
      </c>
      <c r="I53" s="372" t="s">
        <v>1036</v>
      </c>
      <c r="J53" s="1104"/>
      <c r="K53" s="126"/>
    </row>
    <row r="54" spans="1:11">
      <c r="A54" s="63"/>
      <c r="B54" s="69"/>
      <c r="C54" s="69" t="s">
        <v>724</v>
      </c>
      <c r="D54" s="69"/>
      <c r="E54" s="69"/>
      <c r="F54" s="145"/>
      <c r="G54" s="145"/>
      <c r="H54" s="1145"/>
      <c r="I54" s="372" t="s">
        <v>1036</v>
      </c>
      <c r="J54" s="1104">
        <v>3267795</v>
      </c>
      <c r="K54" s="126"/>
    </row>
    <row r="55" spans="1:11">
      <c r="A55" s="63"/>
      <c r="B55" s="69"/>
      <c r="C55" s="69"/>
      <c r="D55" s="69"/>
      <c r="E55" s="69"/>
      <c r="F55" s="145"/>
      <c r="G55" s="145"/>
      <c r="H55" s="556"/>
      <c r="I55" s="878"/>
      <c r="J55" s="546"/>
      <c r="K55" s="126"/>
    </row>
    <row r="56" spans="1:11" ht="24.95" customHeight="1">
      <c r="A56" s="103"/>
      <c r="B56" s="104"/>
      <c r="C56" s="104"/>
      <c r="D56" s="104"/>
      <c r="E56" s="104"/>
      <c r="F56" s="867" t="s">
        <v>1196</v>
      </c>
      <c r="G56" s="867"/>
      <c r="H56" s="879">
        <f>SUM(H52:H55)</f>
        <v>368341415</v>
      </c>
      <c r="I56" s="873" t="s">
        <v>1026</v>
      </c>
      <c r="J56" s="881">
        <f>SUM(J52:J55)</f>
        <v>368341415</v>
      </c>
      <c r="K56" s="126"/>
    </row>
    <row r="57" spans="1:11" ht="12" customHeight="1">
      <c r="J57" s="35"/>
    </row>
  </sheetData>
  <mergeCells count="25">
    <mergeCell ref="F31:G31"/>
    <mergeCell ref="F30:G30"/>
    <mergeCell ref="F35:G35"/>
    <mergeCell ref="H38:I38"/>
    <mergeCell ref="H46:I46"/>
    <mergeCell ref="H35:I35"/>
    <mergeCell ref="H30:I30"/>
    <mergeCell ref="H31:I31"/>
    <mergeCell ref="H32:I32"/>
    <mergeCell ref="H33:I33"/>
    <mergeCell ref="F25:G25"/>
    <mergeCell ref="H22:I22"/>
    <mergeCell ref="H23:I23"/>
    <mergeCell ref="H18:I18"/>
    <mergeCell ref="H25:I25"/>
    <mergeCell ref="F18:G18"/>
    <mergeCell ref="A1:J1"/>
    <mergeCell ref="I11:J11"/>
    <mergeCell ref="G9:J9"/>
    <mergeCell ref="E8:J8"/>
    <mergeCell ref="A9:E9"/>
    <mergeCell ref="D10:J10"/>
    <mergeCell ref="F11:G11"/>
    <mergeCell ref="H2:J2"/>
    <mergeCell ref="H3:J3"/>
  </mergeCells>
  <phoneticPr fontId="48" type="noConversion"/>
  <printOptions gridLinesSet="0"/>
  <pageMargins left="0.39370078740157483" right="0.19685039370078741" top="0.38" bottom="0.33" header="0.31" footer="0.23"/>
  <pageSetup paperSize="9" scale="97" orientation="portrait" horizontalDpi="180" verticalDpi="18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Feuil20">
    <tabColor indexed="15"/>
  </sheetPr>
  <dimension ref="A1:J46"/>
  <sheetViews>
    <sheetView showGridLines="0" showZeros="0" view="pageBreakPreview" zoomScale="80" workbookViewId="0">
      <selection activeCell="A32" sqref="A32:H46"/>
    </sheetView>
  </sheetViews>
  <sheetFormatPr baseColWidth="10" defaultRowHeight="14.25"/>
  <cols>
    <col min="1" max="1" width="17.7109375" style="50" customWidth="1"/>
    <col min="2" max="2" width="5.7109375" style="50" customWidth="1"/>
    <col min="3" max="3" width="10.7109375" style="50" customWidth="1"/>
    <col min="4" max="4" width="12.7109375" style="50" customWidth="1"/>
    <col min="5" max="5" width="5.7109375" style="50" customWidth="1"/>
    <col min="6" max="6" width="14.7109375" style="50" customWidth="1"/>
    <col min="7" max="7" width="12.7109375" style="50" customWidth="1"/>
    <col min="8" max="8" width="16.7109375" style="50" customWidth="1"/>
    <col min="9" max="16384" width="11.42578125" style="50"/>
  </cols>
  <sheetData>
    <row r="1" spans="1:10" ht="15" customHeight="1">
      <c r="A1" s="590"/>
      <c r="B1" s="180"/>
      <c r="C1" s="180"/>
      <c r="D1" s="602" t="s">
        <v>117</v>
      </c>
      <c r="E1" s="180"/>
      <c r="F1" s="180"/>
      <c r="G1" s="1619" t="s">
        <v>116</v>
      </c>
      <c r="H1" s="1620"/>
    </row>
    <row r="2" spans="1:10" ht="15" customHeight="1">
      <c r="A2" s="675" t="s">
        <v>1107</v>
      </c>
      <c r="B2" s="446"/>
      <c r="C2" s="446"/>
      <c r="D2" s="1578" t="str">
        <f>+TAFIRE2!E8</f>
        <v>SOCIETE DEMBA &amp; FRERES</v>
      </c>
      <c r="E2" s="1578"/>
      <c r="F2" s="1578"/>
      <c r="G2" s="1578"/>
      <c r="H2" s="1578"/>
      <c r="I2" s="180"/>
      <c r="J2" s="180"/>
    </row>
    <row r="3" spans="1:10" ht="15" customHeight="1">
      <c r="A3" s="1535" t="str">
        <f>+TAFIRE2!A9</f>
        <v>-</v>
      </c>
      <c r="B3" s="1535"/>
      <c r="C3" s="1535"/>
      <c r="D3" s="1535"/>
      <c r="E3" s="1535"/>
      <c r="F3" s="676" t="s">
        <v>1109</v>
      </c>
      <c r="G3" s="1532" t="str">
        <f>+TAFIRE2!G9</f>
        <v xml:space="preserve">SODEF </v>
      </c>
      <c r="H3" s="1532"/>
      <c r="I3" s="425"/>
      <c r="J3" s="425"/>
    </row>
    <row r="4" spans="1:10" ht="15" customHeight="1">
      <c r="A4" s="675" t="s">
        <v>586</v>
      </c>
      <c r="B4" s="1578" t="str">
        <f>+TAFIRE2!D10</f>
        <v xml:space="preserve">19                  BP                  458              ABIDJAN </v>
      </c>
      <c r="C4" s="1578"/>
      <c r="D4" s="1578"/>
      <c r="E4" s="1578"/>
      <c r="F4" s="1578"/>
      <c r="G4" s="1578"/>
      <c r="H4" s="1578"/>
      <c r="I4" s="180"/>
      <c r="J4" s="180"/>
    </row>
    <row r="5" spans="1:10" ht="15" customHeight="1">
      <c r="A5" s="675" t="s">
        <v>1131</v>
      </c>
      <c r="B5" s="447"/>
      <c r="C5" s="710" t="str">
        <f>+TAFIRE2!D11</f>
        <v>1417292 J</v>
      </c>
      <c r="D5" s="699" t="s">
        <v>1124</v>
      </c>
      <c r="E5" s="156"/>
      <c r="F5" s="607" t="str">
        <f>+TAFIRE2!F11</f>
        <v>31/12/2016</v>
      </c>
      <c r="G5" s="676" t="s">
        <v>1111</v>
      </c>
      <c r="H5" s="591">
        <f>+TAFIRE2!I11</f>
        <v>12</v>
      </c>
      <c r="I5" s="597"/>
      <c r="J5" s="597"/>
    </row>
    <row r="6" spans="1:10" ht="8.1" customHeight="1">
      <c r="A6" s="42"/>
      <c r="B6" s="42"/>
      <c r="C6" s="42"/>
      <c r="D6" s="42"/>
      <c r="E6" s="42"/>
      <c r="F6" s="42"/>
      <c r="G6" s="42"/>
      <c r="H6" s="42"/>
    </row>
    <row r="7" spans="1:10" ht="30">
      <c r="A7" s="1727" t="s">
        <v>596</v>
      </c>
      <c r="B7" s="1728"/>
      <c r="C7" s="1728"/>
      <c r="D7" s="1728"/>
      <c r="E7" s="1728"/>
      <c r="F7" s="1728"/>
      <c r="G7" s="1728"/>
      <c r="H7" s="1729"/>
    </row>
    <row r="8" spans="1:10" ht="21.95" customHeight="1">
      <c r="A8" s="589" t="s">
        <v>598</v>
      </c>
      <c r="B8" s="587"/>
      <c r="C8" s="587"/>
      <c r="D8" s="587"/>
      <c r="E8" s="587"/>
      <c r="F8" s="587"/>
      <c r="G8" s="587"/>
      <c r="H8" s="587"/>
    </row>
    <row r="9" spans="1:10" ht="15.95" customHeight="1">
      <c r="A9" s="588" t="s">
        <v>597</v>
      </c>
      <c r="B9" s="587"/>
      <c r="C9" s="587"/>
      <c r="D9" s="587"/>
      <c r="E9" s="587"/>
      <c r="F9" s="587"/>
      <c r="G9" s="587"/>
      <c r="H9" s="587"/>
    </row>
    <row r="10" spans="1:10" ht="20.100000000000001" customHeight="1">
      <c r="A10" s="152" t="s">
        <v>1269</v>
      </c>
    </row>
    <row r="12" spans="1:10" ht="15">
      <c r="A12" s="152" t="s">
        <v>1270</v>
      </c>
    </row>
    <row r="13" spans="1:10" ht="23.1" customHeight="1">
      <c r="A13" s="596" t="s">
        <v>1271</v>
      </c>
    </row>
    <row r="14" spans="1:10" ht="9.9499999999999993" customHeight="1"/>
    <row r="15" spans="1:10" ht="15" customHeight="1">
      <c r="A15" s="1710"/>
      <c r="B15" s="1639"/>
      <c r="C15" s="1639"/>
      <c r="D15" s="1639"/>
      <c r="E15" s="1639"/>
      <c r="F15" s="1639"/>
      <c r="G15" s="1639"/>
      <c r="H15" s="1711"/>
    </row>
    <row r="16" spans="1:10" ht="20.100000000000001" customHeight="1">
      <c r="A16" s="1712"/>
      <c r="B16" s="1713"/>
      <c r="C16" s="1713"/>
      <c r="D16" s="1713"/>
      <c r="E16" s="1713"/>
      <c r="F16" s="1713"/>
      <c r="G16" s="1713"/>
      <c r="H16" s="1714"/>
    </row>
    <row r="17" spans="1:8" ht="20.100000000000001" customHeight="1">
      <c r="A17" s="1712"/>
      <c r="B17" s="1713"/>
      <c r="C17" s="1713"/>
      <c r="D17" s="1713"/>
      <c r="E17" s="1713"/>
      <c r="F17" s="1713"/>
      <c r="G17" s="1713"/>
      <c r="H17" s="1714"/>
    </row>
    <row r="18" spans="1:8" ht="20.100000000000001" customHeight="1">
      <c r="A18" s="1712"/>
      <c r="B18" s="1713"/>
      <c r="C18" s="1713"/>
      <c r="D18" s="1713"/>
      <c r="E18" s="1713"/>
      <c r="F18" s="1713"/>
      <c r="G18" s="1713"/>
      <c r="H18" s="1714"/>
    </row>
    <row r="19" spans="1:8">
      <c r="A19" s="1712"/>
      <c r="B19" s="1713"/>
      <c r="C19" s="1713"/>
      <c r="D19" s="1713"/>
      <c r="E19" s="1713"/>
      <c r="F19" s="1713"/>
      <c r="G19" s="1713"/>
      <c r="H19" s="1714"/>
    </row>
    <row r="20" spans="1:8" ht="20.100000000000001" customHeight="1">
      <c r="A20" s="1712"/>
      <c r="B20" s="1713"/>
      <c r="C20" s="1713"/>
      <c r="D20" s="1713"/>
      <c r="E20" s="1713"/>
      <c r="F20" s="1713"/>
      <c r="G20" s="1713"/>
      <c r="H20" s="1714"/>
    </row>
    <row r="21" spans="1:8" ht="20.100000000000001" customHeight="1">
      <c r="A21" s="1712"/>
      <c r="B21" s="1713"/>
      <c r="C21" s="1713"/>
      <c r="D21" s="1713"/>
      <c r="E21" s="1713"/>
      <c r="F21" s="1713"/>
      <c r="G21" s="1713"/>
      <c r="H21" s="1714"/>
    </row>
    <row r="22" spans="1:8" ht="20.100000000000001" customHeight="1">
      <c r="A22" s="1712"/>
      <c r="B22" s="1713"/>
      <c r="C22" s="1713"/>
      <c r="D22" s="1713"/>
      <c r="E22" s="1713"/>
      <c r="F22" s="1713"/>
      <c r="G22" s="1713"/>
      <c r="H22" s="1714"/>
    </row>
    <row r="23" spans="1:8" ht="20.100000000000001" customHeight="1">
      <c r="A23" s="1712"/>
      <c r="B23" s="1713"/>
      <c r="C23" s="1713"/>
      <c r="D23" s="1713"/>
      <c r="E23" s="1713"/>
      <c r="F23" s="1713"/>
      <c r="G23" s="1713"/>
      <c r="H23" s="1714"/>
    </row>
    <row r="24" spans="1:8" ht="20.100000000000001" customHeight="1">
      <c r="A24" s="1712"/>
      <c r="B24" s="1713"/>
      <c r="C24" s="1713"/>
      <c r="D24" s="1713"/>
      <c r="E24" s="1713"/>
      <c r="F24" s="1713"/>
      <c r="G24" s="1713"/>
      <c r="H24" s="1714"/>
    </row>
    <row r="25" spans="1:8" ht="20.100000000000001" customHeight="1">
      <c r="A25" s="1712"/>
      <c r="B25" s="1713"/>
      <c r="C25" s="1713"/>
      <c r="D25" s="1713"/>
      <c r="E25" s="1713"/>
      <c r="F25" s="1713"/>
      <c r="G25" s="1713"/>
      <c r="H25" s="1714"/>
    </row>
    <row r="26" spans="1:8" ht="20.100000000000001" customHeight="1">
      <c r="A26" s="1712"/>
      <c r="B26" s="1713"/>
      <c r="C26" s="1713"/>
      <c r="D26" s="1713"/>
      <c r="E26" s="1713"/>
      <c r="F26" s="1713"/>
      <c r="G26" s="1713"/>
      <c r="H26" s="1714"/>
    </row>
    <row r="27" spans="1:8" ht="20.100000000000001" customHeight="1">
      <c r="A27" s="1712"/>
      <c r="B27" s="1713"/>
      <c r="C27" s="1713"/>
      <c r="D27" s="1713"/>
      <c r="E27" s="1713"/>
      <c r="F27" s="1713"/>
      <c r="G27" s="1713"/>
      <c r="H27" s="1714"/>
    </row>
    <row r="28" spans="1:8">
      <c r="A28" s="1715"/>
      <c r="B28" s="1716"/>
      <c r="C28" s="1716"/>
      <c r="D28" s="1716"/>
      <c r="E28" s="1716"/>
      <c r="F28" s="1716"/>
      <c r="G28" s="1716"/>
      <c r="H28" s="1717"/>
    </row>
    <row r="30" spans="1:8">
      <c r="A30" s="596" t="s">
        <v>1272</v>
      </c>
    </row>
    <row r="32" spans="1:8" ht="15" customHeight="1">
      <c r="A32" s="1718"/>
      <c r="B32" s="1719"/>
      <c r="C32" s="1719"/>
      <c r="D32" s="1719"/>
      <c r="E32" s="1719"/>
      <c r="F32" s="1719"/>
      <c r="G32" s="1719"/>
      <c r="H32" s="1720"/>
    </row>
    <row r="33" spans="1:8" ht="20.100000000000001" customHeight="1">
      <c r="A33" s="1721"/>
      <c r="B33" s="1722"/>
      <c r="C33" s="1722"/>
      <c r="D33" s="1722"/>
      <c r="E33" s="1722"/>
      <c r="F33" s="1722"/>
      <c r="G33" s="1722"/>
      <c r="H33" s="1723"/>
    </row>
    <row r="34" spans="1:8" ht="20.100000000000001" customHeight="1">
      <c r="A34" s="1721"/>
      <c r="B34" s="1722"/>
      <c r="C34" s="1722"/>
      <c r="D34" s="1722"/>
      <c r="E34" s="1722"/>
      <c r="F34" s="1722"/>
      <c r="G34" s="1722"/>
      <c r="H34" s="1723"/>
    </row>
    <row r="35" spans="1:8" ht="20.100000000000001" customHeight="1">
      <c r="A35" s="1721"/>
      <c r="B35" s="1722"/>
      <c r="C35" s="1722"/>
      <c r="D35" s="1722"/>
      <c r="E35" s="1722"/>
      <c r="F35" s="1722"/>
      <c r="G35" s="1722"/>
      <c r="H35" s="1723"/>
    </row>
    <row r="36" spans="1:8" ht="20.100000000000001" customHeight="1">
      <c r="A36" s="1721"/>
      <c r="B36" s="1722"/>
      <c r="C36" s="1722"/>
      <c r="D36" s="1722"/>
      <c r="E36" s="1722"/>
      <c r="F36" s="1722"/>
      <c r="G36" s="1722"/>
      <c r="H36" s="1723"/>
    </row>
    <row r="37" spans="1:8" ht="20.100000000000001" customHeight="1">
      <c r="A37" s="1721"/>
      <c r="B37" s="1722"/>
      <c r="C37" s="1722"/>
      <c r="D37" s="1722"/>
      <c r="E37" s="1722"/>
      <c r="F37" s="1722"/>
      <c r="G37" s="1722"/>
      <c r="H37" s="1723"/>
    </row>
    <row r="38" spans="1:8" ht="20.100000000000001" customHeight="1">
      <c r="A38" s="1721"/>
      <c r="B38" s="1722"/>
      <c r="C38" s="1722"/>
      <c r="D38" s="1722"/>
      <c r="E38" s="1722"/>
      <c r="F38" s="1722"/>
      <c r="G38" s="1722"/>
      <c r="H38" s="1723"/>
    </row>
    <row r="39" spans="1:8" ht="20.100000000000001" customHeight="1">
      <c r="A39" s="1721"/>
      <c r="B39" s="1722"/>
      <c r="C39" s="1722"/>
      <c r="D39" s="1722"/>
      <c r="E39" s="1722"/>
      <c r="F39" s="1722"/>
      <c r="G39" s="1722"/>
      <c r="H39" s="1723"/>
    </row>
    <row r="40" spans="1:8" ht="20.100000000000001" customHeight="1">
      <c r="A40" s="1721"/>
      <c r="B40" s="1722"/>
      <c r="C40" s="1722"/>
      <c r="D40" s="1722"/>
      <c r="E40" s="1722"/>
      <c r="F40" s="1722"/>
      <c r="G40" s="1722"/>
      <c r="H40" s="1723"/>
    </row>
    <row r="41" spans="1:8" ht="20.100000000000001" customHeight="1">
      <c r="A41" s="1721"/>
      <c r="B41" s="1722"/>
      <c r="C41" s="1722"/>
      <c r="D41" s="1722"/>
      <c r="E41" s="1722"/>
      <c r="F41" s="1722"/>
      <c r="G41" s="1722"/>
      <c r="H41" s="1723"/>
    </row>
    <row r="42" spans="1:8" ht="20.100000000000001" customHeight="1">
      <c r="A42" s="1721"/>
      <c r="B42" s="1722"/>
      <c r="C42" s="1722"/>
      <c r="D42" s="1722"/>
      <c r="E42" s="1722"/>
      <c r="F42" s="1722"/>
      <c r="G42" s="1722"/>
      <c r="H42" s="1723"/>
    </row>
    <row r="43" spans="1:8" ht="20.100000000000001" customHeight="1">
      <c r="A43" s="1721"/>
      <c r="B43" s="1722"/>
      <c r="C43" s="1722"/>
      <c r="D43" s="1722"/>
      <c r="E43" s="1722"/>
      <c r="F43" s="1722"/>
      <c r="G43" s="1722"/>
      <c r="H43" s="1723"/>
    </row>
    <row r="44" spans="1:8" ht="20.100000000000001" customHeight="1">
      <c r="A44" s="1721"/>
      <c r="B44" s="1722"/>
      <c r="C44" s="1722"/>
      <c r="D44" s="1722"/>
      <c r="E44" s="1722"/>
      <c r="F44" s="1722"/>
      <c r="G44" s="1722"/>
      <c r="H44" s="1723"/>
    </row>
    <row r="45" spans="1:8" ht="20.100000000000001" customHeight="1">
      <c r="A45" s="1721"/>
      <c r="B45" s="1722"/>
      <c r="C45" s="1722"/>
      <c r="D45" s="1722"/>
      <c r="E45" s="1722"/>
      <c r="F45" s="1722"/>
      <c r="G45" s="1722"/>
      <c r="H45" s="1723"/>
    </row>
    <row r="46" spans="1:8">
      <c r="A46" s="1724"/>
      <c r="B46" s="1725"/>
      <c r="C46" s="1725"/>
      <c r="D46" s="1725"/>
      <c r="E46" s="1725"/>
      <c r="F46" s="1725"/>
      <c r="G46" s="1725"/>
      <c r="H46" s="1726"/>
    </row>
  </sheetData>
  <mergeCells count="8">
    <mergeCell ref="A15:H28"/>
    <mergeCell ref="A32:H46"/>
    <mergeCell ref="G1:H1"/>
    <mergeCell ref="A7:H7"/>
    <mergeCell ref="D2:H2"/>
    <mergeCell ref="A3:E3"/>
    <mergeCell ref="B4:H4"/>
    <mergeCell ref="G3:H3"/>
  </mergeCells>
  <phoneticPr fontId="48" type="noConversion"/>
  <pageMargins left="0.47" right="0.38" top="0.41" bottom="0.39" header="0.28000000000000003" footer="0.3"/>
  <pageSetup paperSize="9" scale="97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Feuil21">
    <tabColor indexed="15"/>
  </sheetPr>
  <dimension ref="A1:M49"/>
  <sheetViews>
    <sheetView showGridLines="0" showZeros="0" view="pageBreakPreview" topLeftCell="A19" zoomScale="80" workbookViewId="0">
      <selection activeCell="G3" sqref="G3:H3"/>
    </sheetView>
  </sheetViews>
  <sheetFormatPr baseColWidth="10" defaultRowHeight="14.25"/>
  <cols>
    <col min="1" max="1" width="18.7109375" style="50" customWidth="1"/>
    <col min="2" max="2" width="5.7109375" style="50" customWidth="1"/>
    <col min="3" max="3" width="10.7109375" style="50" customWidth="1"/>
    <col min="4" max="4" width="12.7109375" style="50" customWidth="1"/>
    <col min="5" max="5" width="8.7109375" style="50" customWidth="1"/>
    <col min="6" max="6" width="10.7109375" style="50" customWidth="1"/>
    <col min="7" max="7" width="12.7109375" style="50" customWidth="1"/>
    <col min="8" max="8" width="13.7109375" style="50" customWidth="1"/>
    <col min="9" max="16384" width="11.42578125" style="50"/>
  </cols>
  <sheetData>
    <row r="1" spans="1:13" ht="15" customHeight="1">
      <c r="A1" s="590"/>
      <c r="B1" s="80"/>
      <c r="C1" s="80"/>
      <c r="D1" s="387" t="s">
        <v>115</v>
      </c>
      <c r="E1" s="80"/>
      <c r="F1" s="80"/>
      <c r="G1" s="1619" t="s">
        <v>1275</v>
      </c>
      <c r="H1" s="1620"/>
    </row>
    <row r="2" spans="1:13" ht="15" customHeight="1">
      <c r="A2" s="675" t="s">
        <v>1107</v>
      </c>
      <c r="B2" s="446"/>
      <c r="C2" s="446"/>
      <c r="D2" s="1578" t="str">
        <f>' EA 1-28'!D2:H2</f>
        <v>SOCIETE DEMBA &amp; FRERES</v>
      </c>
      <c r="E2" s="1578"/>
      <c r="F2" s="1578"/>
      <c r="G2" s="1578"/>
      <c r="H2" s="1578"/>
    </row>
    <row r="3" spans="1:13" ht="15" customHeight="1">
      <c r="A3" s="1535" t="str">
        <f>' EA 1-28'!A3:E3</f>
        <v>-</v>
      </c>
      <c r="B3" s="1535"/>
      <c r="C3" s="1535"/>
      <c r="D3" s="1535"/>
      <c r="E3" s="1535"/>
      <c r="F3" s="676" t="s">
        <v>1109</v>
      </c>
      <c r="G3" s="1532" t="str">
        <f>' EA 1-28'!G3:H3</f>
        <v xml:space="preserve">SODEF </v>
      </c>
      <c r="H3" s="1532"/>
      <c r="I3" s="446"/>
      <c r="J3" s="180"/>
      <c r="K3" s="180"/>
      <c r="L3" s="180"/>
      <c r="M3" s="180"/>
    </row>
    <row r="4" spans="1:13" ht="15" customHeight="1">
      <c r="A4" s="675" t="s">
        <v>586</v>
      </c>
      <c r="B4" s="1578" t="str">
        <f>' EA 1-28'!B4:H4</f>
        <v xml:space="preserve">19                  BP                  458              ABIDJAN </v>
      </c>
      <c r="C4" s="1578"/>
      <c r="D4" s="1578"/>
      <c r="E4" s="1578"/>
      <c r="F4" s="1578"/>
      <c r="G4" s="1578"/>
      <c r="H4" s="1578"/>
      <c r="I4" s="425"/>
      <c r="J4" s="425"/>
      <c r="K4" s="446"/>
      <c r="L4" s="425"/>
      <c r="M4" s="425"/>
    </row>
    <row r="5" spans="1:13" ht="15" customHeight="1">
      <c r="A5" s="675" t="s">
        <v>1131</v>
      </c>
      <c r="B5" s="1560" t="str">
        <f>' EA 1-28'!C5</f>
        <v>1417292 J</v>
      </c>
      <c r="C5" s="1560"/>
      <c r="D5" s="699" t="s">
        <v>1124</v>
      </c>
      <c r="E5" s="1580" t="str">
        <f>' EA 1-28'!F5</f>
        <v>31/12/2016</v>
      </c>
      <c r="F5" s="1560"/>
      <c r="G5" s="676" t="s">
        <v>1111</v>
      </c>
      <c r="H5" s="591">
        <f>' EA 1-28'!H5</f>
        <v>12</v>
      </c>
      <c r="I5" s="180"/>
      <c r="J5" s="180"/>
      <c r="K5" s="180"/>
      <c r="L5" s="180"/>
      <c r="M5" s="180"/>
    </row>
    <row r="6" spans="1:13" ht="6" customHeight="1">
      <c r="A6" s="416"/>
      <c r="B6" s="446"/>
      <c r="C6" s="446"/>
      <c r="D6" s="446"/>
      <c r="E6" s="446"/>
      <c r="F6" s="446"/>
      <c r="G6" s="446"/>
      <c r="H6" s="446"/>
      <c r="I6" s="454"/>
      <c r="J6" s="454"/>
      <c r="K6" s="180"/>
      <c r="L6" s="180"/>
      <c r="M6" s="446"/>
    </row>
    <row r="7" spans="1:13">
      <c r="A7" s="596" t="s">
        <v>1230</v>
      </c>
    </row>
    <row r="8" spans="1:13">
      <c r="A8" s="243" t="s">
        <v>106</v>
      </c>
    </row>
    <row r="9" spans="1:13" ht="18" customHeight="1">
      <c r="A9" s="1730"/>
      <c r="B9" s="1731"/>
      <c r="C9" s="1731"/>
      <c r="D9" s="1731"/>
      <c r="E9" s="1731"/>
      <c r="F9" s="1731"/>
      <c r="G9" s="1731"/>
      <c r="H9" s="1732"/>
    </row>
    <row r="10" spans="1:13" ht="18" customHeight="1">
      <c r="A10" s="1733"/>
      <c r="B10" s="1734"/>
      <c r="C10" s="1734"/>
      <c r="D10" s="1734"/>
      <c r="E10" s="1734"/>
      <c r="F10" s="1734"/>
      <c r="G10" s="1734"/>
      <c r="H10" s="1735"/>
    </row>
    <row r="11" spans="1:13" ht="18" customHeight="1">
      <c r="A11" s="1733"/>
      <c r="B11" s="1734"/>
      <c r="C11" s="1734"/>
      <c r="D11" s="1734"/>
      <c r="E11" s="1734"/>
      <c r="F11" s="1734"/>
      <c r="G11" s="1734"/>
      <c r="H11" s="1735"/>
    </row>
    <row r="12" spans="1:13" ht="18" customHeight="1">
      <c r="A12" s="1733"/>
      <c r="B12" s="1734"/>
      <c r="C12" s="1734"/>
      <c r="D12" s="1734"/>
      <c r="E12" s="1734"/>
      <c r="F12" s="1734"/>
      <c r="G12" s="1734"/>
      <c r="H12" s="1735"/>
    </row>
    <row r="13" spans="1:13" ht="18" customHeight="1">
      <c r="A13" s="1733"/>
      <c r="B13" s="1734"/>
      <c r="C13" s="1734"/>
      <c r="D13" s="1734"/>
      <c r="E13" s="1734"/>
      <c r="F13" s="1734"/>
      <c r="G13" s="1734"/>
      <c r="H13" s="1735"/>
    </row>
    <row r="14" spans="1:13" ht="18" customHeight="1">
      <c r="A14" s="1733"/>
      <c r="B14" s="1734"/>
      <c r="C14" s="1734"/>
      <c r="D14" s="1734"/>
      <c r="E14" s="1734"/>
      <c r="F14" s="1734"/>
      <c r="G14" s="1734"/>
      <c r="H14" s="1735"/>
    </row>
    <row r="15" spans="1:13" ht="18" customHeight="1">
      <c r="A15" s="1733"/>
      <c r="B15" s="1734"/>
      <c r="C15" s="1734"/>
      <c r="D15" s="1734"/>
      <c r="E15" s="1734"/>
      <c r="F15" s="1734"/>
      <c r="G15" s="1734"/>
      <c r="H15" s="1735"/>
    </row>
    <row r="16" spans="1:13" ht="18" customHeight="1">
      <c r="A16" s="1733"/>
      <c r="B16" s="1734"/>
      <c r="C16" s="1734"/>
      <c r="D16" s="1734"/>
      <c r="E16" s="1734"/>
      <c r="F16" s="1734"/>
      <c r="G16" s="1734"/>
      <c r="H16" s="1735"/>
    </row>
    <row r="17" spans="1:8" ht="18" customHeight="1">
      <c r="A17" s="1733"/>
      <c r="B17" s="1734"/>
      <c r="C17" s="1734"/>
      <c r="D17" s="1734"/>
      <c r="E17" s="1734"/>
      <c r="F17" s="1734"/>
      <c r="G17" s="1734"/>
      <c r="H17" s="1735"/>
    </row>
    <row r="18" spans="1:8" ht="18" customHeight="1">
      <c r="A18" s="1733"/>
      <c r="B18" s="1734"/>
      <c r="C18" s="1734"/>
      <c r="D18" s="1734"/>
      <c r="E18" s="1734"/>
      <c r="F18" s="1734"/>
      <c r="G18" s="1734"/>
      <c r="H18" s="1735"/>
    </row>
    <row r="19" spans="1:8" ht="5.0999999999999996" customHeight="1">
      <c r="A19" s="48"/>
      <c r="B19" s="47"/>
      <c r="C19" s="47"/>
      <c r="D19" s="47"/>
      <c r="E19" s="47"/>
      <c r="F19" s="47"/>
      <c r="G19" s="47"/>
      <c r="H19" s="61"/>
    </row>
    <row r="21" spans="1:8">
      <c r="A21" s="596" t="s">
        <v>107</v>
      </c>
    </row>
    <row r="22" spans="1:8">
      <c r="A22" s="596" t="s">
        <v>108</v>
      </c>
    </row>
    <row r="24" spans="1:8" ht="18" customHeight="1">
      <c r="A24" s="1736" t="s">
        <v>726</v>
      </c>
      <c r="B24" s="1737"/>
      <c r="C24" s="1737"/>
      <c r="D24" s="1737"/>
      <c r="E24" s="1737"/>
      <c r="F24" s="1737"/>
      <c r="G24" s="1737"/>
      <c r="H24" s="1738"/>
    </row>
    <row r="25" spans="1:8" ht="18" customHeight="1">
      <c r="A25" s="1739"/>
      <c r="B25" s="1740"/>
      <c r="C25" s="1740"/>
      <c r="D25" s="1740"/>
      <c r="E25" s="1740"/>
      <c r="F25" s="1740"/>
      <c r="G25" s="1740"/>
      <c r="H25" s="1741"/>
    </row>
    <row r="26" spans="1:8" ht="18" customHeight="1">
      <c r="A26" s="1739"/>
      <c r="B26" s="1740"/>
      <c r="C26" s="1740"/>
      <c r="D26" s="1740"/>
      <c r="E26" s="1740"/>
      <c r="F26" s="1740"/>
      <c r="G26" s="1740"/>
      <c r="H26" s="1741"/>
    </row>
    <row r="27" spans="1:8" ht="18" customHeight="1">
      <c r="A27" s="1739"/>
      <c r="B27" s="1740"/>
      <c r="C27" s="1740"/>
      <c r="D27" s="1740"/>
      <c r="E27" s="1740"/>
      <c r="F27" s="1740"/>
      <c r="G27" s="1740"/>
      <c r="H27" s="1741"/>
    </row>
    <row r="28" spans="1:8" ht="18" customHeight="1">
      <c r="A28" s="1739"/>
      <c r="B28" s="1740"/>
      <c r="C28" s="1740"/>
      <c r="D28" s="1740"/>
      <c r="E28" s="1740"/>
      <c r="F28" s="1740"/>
      <c r="G28" s="1740"/>
      <c r="H28" s="1741"/>
    </row>
    <row r="29" spans="1:8" ht="18" customHeight="1">
      <c r="A29" s="1739"/>
      <c r="B29" s="1740"/>
      <c r="C29" s="1740"/>
      <c r="D29" s="1740"/>
      <c r="E29" s="1740"/>
      <c r="F29" s="1740"/>
      <c r="G29" s="1740"/>
      <c r="H29" s="1741"/>
    </row>
    <row r="30" spans="1:8" ht="18" customHeight="1">
      <c r="A30" s="1739"/>
      <c r="B30" s="1740"/>
      <c r="C30" s="1740"/>
      <c r="D30" s="1740"/>
      <c r="E30" s="1740"/>
      <c r="F30" s="1740"/>
      <c r="G30" s="1740"/>
      <c r="H30" s="1741"/>
    </row>
    <row r="31" spans="1:8" ht="18" customHeight="1">
      <c r="A31" s="1739"/>
      <c r="B31" s="1740"/>
      <c r="C31" s="1740"/>
      <c r="D31" s="1740"/>
      <c r="E31" s="1740"/>
      <c r="F31" s="1740"/>
      <c r="G31" s="1740"/>
      <c r="H31" s="1741"/>
    </row>
    <row r="32" spans="1:8" ht="18" customHeight="1">
      <c r="A32" s="1739"/>
      <c r="B32" s="1740"/>
      <c r="C32" s="1740"/>
      <c r="D32" s="1740"/>
      <c r="E32" s="1740"/>
      <c r="F32" s="1740"/>
      <c r="G32" s="1740"/>
      <c r="H32" s="1741"/>
    </row>
    <row r="33" spans="1:8" ht="18" customHeight="1">
      <c r="A33" s="1739"/>
      <c r="B33" s="1740"/>
      <c r="C33" s="1740"/>
      <c r="D33" s="1740"/>
      <c r="E33" s="1740"/>
      <c r="F33" s="1740"/>
      <c r="G33" s="1740"/>
      <c r="H33" s="1741"/>
    </row>
    <row r="34" spans="1:8" ht="5.0999999999999996" customHeight="1">
      <c r="A34" s="48"/>
      <c r="B34" s="47"/>
      <c r="C34" s="47"/>
      <c r="D34" s="47"/>
      <c r="E34" s="47"/>
      <c r="F34" s="47"/>
      <c r="G34" s="47"/>
      <c r="H34" s="61"/>
    </row>
    <row r="36" spans="1:8">
      <c r="A36" s="596" t="s">
        <v>1338</v>
      </c>
    </row>
    <row r="37" spans="1:8">
      <c r="A37" s="243" t="s">
        <v>109</v>
      </c>
    </row>
    <row r="38" spans="1:8">
      <c r="A38" s="243" t="s">
        <v>110</v>
      </c>
    </row>
    <row r="39" spans="1:8" ht="20.100000000000001" customHeight="1">
      <c r="A39" s="1718" t="s">
        <v>1025</v>
      </c>
      <c r="B39" s="1719"/>
      <c r="C39" s="1719"/>
      <c r="D39" s="1719"/>
      <c r="E39" s="1719"/>
      <c r="F39" s="1719"/>
      <c r="G39" s="1719"/>
      <c r="H39" s="1720"/>
    </row>
    <row r="40" spans="1:8" ht="20.100000000000001" customHeight="1">
      <c r="A40" s="1721"/>
      <c r="B40" s="1722"/>
      <c r="C40" s="1722"/>
      <c r="D40" s="1722"/>
      <c r="E40" s="1722"/>
      <c r="F40" s="1722"/>
      <c r="G40" s="1722"/>
      <c r="H40" s="1723"/>
    </row>
    <row r="41" spans="1:8" ht="20.100000000000001" customHeight="1">
      <c r="A41" s="1721"/>
      <c r="B41" s="1722"/>
      <c r="C41" s="1722"/>
      <c r="D41" s="1722"/>
      <c r="E41" s="1722"/>
      <c r="F41" s="1722"/>
      <c r="G41" s="1722"/>
      <c r="H41" s="1723"/>
    </row>
    <row r="42" spans="1:8" ht="20.100000000000001" customHeight="1">
      <c r="A42" s="1721"/>
      <c r="B42" s="1722"/>
      <c r="C42" s="1722"/>
      <c r="D42" s="1722"/>
      <c r="E42" s="1722"/>
      <c r="F42" s="1722"/>
      <c r="G42" s="1722"/>
      <c r="H42" s="1723"/>
    </row>
    <row r="43" spans="1:8" ht="20.100000000000001" customHeight="1">
      <c r="A43" s="1721"/>
      <c r="B43" s="1722"/>
      <c r="C43" s="1722"/>
      <c r="D43" s="1722"/>
      <c r="E43" s="1722"/>
      <c r="F43" s="1722"/>
      <c r="G43" s="1722"/>
      <c r="H43" s="1723"/>
    </row>
    <row r="44" spans="1:8" ht="20.100000000000001" customHeight="1">
      <c r="A44" s="1721"/>
      <c r="B44" s="1722"/>
      <c r="C44" s="1722"/>
      <c r="D44" s="1722"/>
      <c r="E44" s="1722"/>
      <c r="F44" s="1722"/>
      <c r="G44" s="1722"/>
      <c r="H44" s="1723"/>
    </row>
    <row r="45" spans="1:8" ht="20.100000000000001" customHeight="1">
      <c r="A45" s="1721"/>
      <c r="B45" s="1722"/>
      <c r="C45" s="1722"/>
      <c r="D45" s="1722"/>
      <c r="E45" s="1722"/>
      <c r="F45" s="1722"/>
      <c r="G45" s="1722"/>
      <c r="H45" s="1723"/>
    </row>
    <row r="46" spans="1:8" ht="20.100000000000001" customHeight="1">
      <c r="A46" s="1721"/>
      <c r="B46" s="1722"/>
      <c r="C46" s="1722"/>
      <c r="D46" s="1722"/>
      <c r="E46" s="1722"/>
      <c r="F46" s="1722"/>
      <c r="G46" s="1722"/>
      <c r="H46" s="1723"/>
    </row>
    <row r="47" spans="1:8" ht="5.0999999999999996" customHeight="1">
      <c r="A47" s="1721"/>
      <c r="B47" s="1722"/>
      <c r="C47" s="1722"/>
      <c r="D47" s="1722"/>
      <c r="E47" s="1722"/>
      <c r="F47" s="1722"/>
      <c r="G47" s="1722"/>
      <c r="H47" s="1723"/>
    </row>
    <row r="48" spans="1:8" ht="20.100000000000001" customHeight="1">
      <c r="A48" s="1721"/>
      <c r="B48" s="1722"/>
      <c r="C48" s="1722"/>
      <c r="D48" s="1722"/>
      <c r="E48" s="1722"/>
      <c r="F48" s="1722"/>
      <c r="G48" s="1722"/>
      <c r="H48" s="1723"/>
    </row>
    <row r="49" spans="1:8" ht="18" customHeight="1">
      <c r="A49" s="1724"/>
      <c r="B49" s="1725"/>
      <c r="C49" s="1725"/>
      <c r="D49" s="1725"/>
      <c r="E49" s="1725"/>
      <c r="F49" s="1725"/>
      <c r="G49" s="1725"/>
      <c r="H49" s="1726"/>
    </row>
  </sheetData>
  <mergeCells count="10">
    <mergeCell ref="A9:H18"/>
    <mergeCell ref="A24:H33"/>
    <mergeCell ref="A39:H49"/>
    <mergeCell ref="G1:H1"/>
    <mergeCell ref="A3:E3"/>
    <mergeCell ref="B4:H4"/>
    <mergeCell ref="B5:C5"/>
    <mergeCell ref="E5:F5"/>
    <mergeCell ref="G3:H3"/>
    <mergeCell ref="D2:H2"/>
  </mergeCells>
  <phoneticPr fontId="48" type="noConversion"/>
  <pageMargins left="0.59" right="0.23" top="0.5" bottom="0.57999999999999996" header="0.31" footer="0.4921259845"/>
  <pageSetup paperSize="9" scale="98"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Feuil22">
    <tabColor indexed="15"/>
  </sheetPr>
  <dimension ref="A1:I58"/>
  <sheetViews>
    <sheetView showGridLines="0" showZeros="0" view="pageBreakPreview" topLeftCell="A31" zoomScale="85" workbookViewId="0">
      <selection activeCell="I36" sqref="I36"/>
    </sheetView>
  </sheetViews>
  <sheetFormatPr baseColWidth="10" defaultRowHeight="14.25"/>
  <cols>
    <col min="1" max="1" width="10.7109375" style="50" customWidth="1"/>
    <col min="2" max="2" width="8.7109375" style="50" customWidth="1"/>
    <col min="3" max="3" width="9.7109375" style="50" customWidth="1"/>
    <col min="4" max="4" width="7.7109375" style="50" customWidth="1"/>
    <col min="5" max="5" width="12.7109375" style="50" customWidth="1"/>
    <col min="6" max="6" width="10.7109375" style="50" customWidth="1"/>
    <col min="7" max="7" width="5.7109375" style="50" customWidth="1"/>
    <col min="8" max="9" width="14.7109375" style="50" customWidth="1"/>
    <col min="10" max="16384" width="11.42578125" style="50"/>
  </cols>
  <sheetData>
    <row r="1" spans="1:9" ht="15" customHeight="1">
      <c r="A1" s="590"/>
      <c r="B1" s="180"/>
      <c r="C1" s="180"/>
      <c r="E1" s="602" t="s">
        <v>114</v>
      </c>
      <c r="F1" s="180"/>
      <c r="G1" s="180"/>
      <c r="H1" s="1619" t="s">
        <v>1276</v>
      </c>
      <c r="I1" s="1620"/>
    </row>
    <row r="2" spans="1:9" ht="15" customHeight="1">
      <c r="A2" s="675" t="s">
        <v>1107</v>
      </c>
      <c r="B2" s="446"/>
      <c r="C2" s="446"/>
      <c r="D2" s="1578" t="str">
        <f>'EA 2-28'!D2</f>
        <v>SOCIETE DEMBA &amp; FRERES</v>
      </c>
      <c r="E2" s="1578"/>
      <c r="F2" s="1578"/>
      <c r="G2" s="1578"/>
      <c r="H2" s="1578"/>
      <c r="I2" s="1578"/>
    </row>
    <row r="3" spans="1:9" ht="15" customHeight="1">
      <c r="A3" s="1535" t="str">
        <f>'EA 2-28'!A3:E3</f>
        <v>-</v>
      </c>
      <c r="B3" s="1535"/>
      <c r="C3" s="1535"/>
      <c r="D3" s="1535"/>
      <c r="E3" s="1535"/>
      <c r="F3" s="676" t="s">
        <v>1109</v>
      </c>
      <c r="G3" s="1760" t="str">
        <f>'EA 2-28'!G3:H3</f>
        <v xml:space="preserve">SODEF </v>
      </c>
      <c r="H3" s="1760"/>
      <c r="I3" s="1760"/>
    </row>
    <row r="4" spans="1:9" ht="15" customHeight="1">
      <c r="A4" s="675" t="s">
        <v>586</v>
      </c>
      <c r="B4" s="1578" t="str">
        <f>'EA 2-28'!B4:H4</f>
        <v xml:space="preserve">19                  BP                  458              ABIDJAN </v>
      </c>
      <c r="C4" s="1578"/>
      <c r="D4" s="1578"/>
      <c r="E4" s="1578"/>
      <c r="F4" s="1578"/>
      <c r="G4" s="1578"/>
      <c r="H4" s="1578"/>
      <c r="I4" s="1578"/>
    </row>
    <row r="5" spans="1:9" ht="15" customHeight="1">
      <c r="A5" s="675" t="s">
        <v>1131</v>
      </c>
      <c r="B5" s="446"/>
      <c r="C5" s="1560" t="str">
        <f>' EA 1-28'!C5</f>
        <v>1417292 J</v>
      </c>
      <c r="D5" s="1560"/>
      <c r="E5" s="699" t="s">
        <v>1124</v>
      </c>
      <c r="F5" s="1580" t="str">
        <f>' EA 1-28'!F5</f>
        <v>31/12/2016</v>
      </c>
      <c r="G5" s="1579"/>
      <c r="H5" s="676" t="s">
        <v>1111</v>
      </c>
      <c r="I5" s="591">
        <f>'EA 2-28'!H5</f>
        <v>12</v>
      </c>
    </row>
    <row r="6" spans="1:9" ht="15" customHeight="1">
      <c r="A6" s="42"/>
      <c r="B6" s="42"/>
      <c r="C6" s="42"/>
      <c r="D6" s="42"/>
      <c r="E6" s="42"/>
      <c r="F6" s="42"/>
      <c r="G6" s="42"/>
      <c r="H6" s="42"/>
      <c r="I6" s="42"/>
    </row>
    <row r="7" spans="1:9" ht="15">
      <c r="A7" s="152" t="s">
        <v>1339</v>
      </c>
    </row>
    <row r="8" spans="1:9" ht="15">
      <c r="A8" s="152" t="s">
        <v>1340</v>
      </c>
    </row>
    <row r="9" spans="1:9" ht="9.9499999999999993" customHeight="1"/>
    <row r="10" spans="1:9">
      <c r="A10" s="596" t="s">
        <v>1455</v>
      </c>
    </row>
    <row r="11" spans="1:9">
      <c r="A11" s="596" t="s">
        <v>1341</v>
      </c>
    </row>
    <row r="12" spans="1:9" ht="9.9499999999999993" customHeight="1"/>
    <row r="13" spans="1:9">
      <c r="A13" s="1718"/>
      <c r="B13" s="1719"/>
      <c r="C13" s="1719"/>
      <c r="D13" s="1719"/>
      <c r="E13" s="1719"/>
      <c r="F13" s="1719"/>
      <c r="G13" s="1719"/>
      <c r="H13" s="1719"/>
      <c r="I13" s="1720"/>
    </row>
    <row r="14" spans="1:9">
      <c r="A14" s="1721"/>
      <c r="B14" s="1722"/>
      <c r="C14" s="1722"/>
      <c r="D14" s="1722"/>
      <c r="E14" s="1722"/>
      <c r="F14" s="1722"/>
      <c r="G14" s="1722"/>
      <c r="H14" s="1722"/>
      <c r="I14" s="1723"/>
    </row>
    <row r="15" spans="1:9">
      <c r="A15" s="1721"/>
      <c r="B15" s="1722"/>
      <c r="C15" s="1722"/>
      <c r="D15" s="1722"/>
      <c r="E15" s="1722"/>
      <c r="F15" s="1722"/>
      <c r="G15" s="1722"/>
      <c r="H15" s="1722"/>
      <c r="I15" s="1723"/>
    </row>
    <row r="16" spans="1:9">
      <c r="A16" s="1721"/>
      <c r="B16" s="1722"/>
      <c r="C16" s="1722"/>
      <c r="D16" s="1722"/>
      <c r="E16" s="1722"/>
      <c r="F16" s="1722"/>
      <c r="G16" s="1722"/>
      <c r="H16" s="1722"/>
      <c r="I16" s="1723"/>
    </row>
    <row r="17" spans="1:9">
      <c r="A17" s="1721"/>
      <c r="B17" s="1722"/>
      <c r="C17" s="1722"/>
      <c r="D17" s="1722"/>
      <c r="E17" s="1722"/>
      <c r="F17" s="1722"/>
      <c r="G17" s="1722"/>
      <c r="H17" s="1722"/>
      <c r="I17" s="1723"/>
    </row>
    <row r="18" spans="1:9">
      <c r="A18" s="1721"/>
      <c r="B18" s="1722"/>
      <c r="C18" s="1722"/>
      <c r="D18" s="1722"/>
      <c r="E18" s="1722"/>
      <c r="F18" s="1722"/>
      <c r="G18" s="1722"/>
      <c r="H18" s="1722"/>
      <c r="I18" s="1723"/>
    </row>
    <row r="19" spans="1:9">
      <c r="A19" s="1721"/>
      <c r="B19" s="1722"/>
      <c r="C19" s="1722"/>
      <c r="D19" s="1722"/>
      <c r="E19" s="1722"/>
      <c r="F19" s="1722"/>
      <c r="G19" s="1722"/>
      <c r="H19" s="1722"/>
      <c r="I19" s="1723"/>
    </row>
    <row r="20" spans="1:9">
      <c r="A20" s="1721"/>
      <c r="B20" s="1722"/>
      <c r="C20" s="1722"/>
      <c r="D20" s="1722"/>
      <c r="E20" s="1722"/>
      <c r="F20" s="1722"/>
      <c r="G20" s="1722"/>
      <c r="H20" s="1722"/>
      <c r="I20" s="1723"/>
    </row>
    <row r="21" spans="1:9">
      <c r="A21" s="1721"/>
      <c r="B21" s="1722"/>
      <c r="C21" s="1722"/>
      <c r="D21" s="1722"/>
      <c r="E21" s="1722"/>
      <c r="F21" s="1722"/>
      <c r="G21" s="1722"/>
      <c r="H21" s="1722"/>
      <c r="I21" s="1723"/>
    </row>
    <row r="22" spans="1:9">
      <c r="A22" s="1721"/>
      <c r="B22" s="1722"/>
      <c r="C22" s="1722"/>
      <c r="D22" s="1722"/>
      <c r="E22" s="1722"/>
      <c r="F22" s="1722"/>
      <c r="G22" s="1722"/>
      <c r="H22" s="1722"/>
      <c r="I22" s="1723"/>
    </row>
    <row r="23" spans="1:9">
      <c r="A23" s="1721"/>
      <c r="B23" s="1722"/>
      <c r="C23" s="1722"/>
      <c r="D23" s="1722"/>
      <c r="E23" s="1722"/>
      <c r="F23" s="1722"/>
      <c r="G23" s="1722"/>
      <c r="H23" s="1722"/>
      <c r="I23" s="1723"/>
    </row>
    <row r="24" spans="1:9">
      <c r="A24" s="1724"/>
      <c r="B24" s="1725"/>
      <c r="C24" s="1725"/>
      <c r="D24" s="1725"/>
      <c r="E24" s="1725"/>
      <c r="F24" s="1725"/>
      <c r="G24" s="1725"/>
      <c r="H24" s="1725"/>
      <c r="I24" s="1726"/>
    </row>
    <row r="25" spans="1:9" ht="9.9499999999999993" customHeight="1">
      <c r="A25" s="134"/>
      <c r="B25" s="143"/>
      <c r="C25" s="143"/>
      <c r="D25" s="143"/>
      <c r="E25" s="143"/>
      <c r="F25" s="143"/>
      <c r="G25" s="143"/>
      <c r="H25" s="143"/>
      <c r="I25" s="151"/>
    </row>
    <row r="26" spans="1:9">
      <c r="A26" s="289" t="s">
        <v>1342</v>
      </c>
      <c r="B26" s="42"/>
      <c r="C26" s="42"/>
      <c r="D26" s="42"/>
      <c r="E26" s="42"/>
      <c r="F26" s="42"/>
      <c r="G26" s="42"/>
      <c r="H26" s="42"/>
      <c r="I26" s="129"/>
    </row>
    <row r="27" spans="1:9" ht="9.9499999999999993" customHeight="1">
      <c r="A27" s="48"/>
      <c r="B27" s="47"/>
      <c r="C27" s="47"/>
      <c r="D27" s="47"/>
      <c r="E27" s="47"/>
      <c r="F27" s="47"/>
      <c r="G27" s="47"/>
      <c r="H27" s="47"/>
      <c r="I27" s="61"/>
    </row>
    <row r="28" spans="1:9" ht="15" customHeight="1">
      <c r="A28" s="1744" t="s">
        <v>1344</v>
      </c>
      <c r="B28" s="1745"/>
      <c r="C28" s="1745"/>
      <c r="D28" s="1745"/>
      <c r="E28" s="1745"/>
      <c r="F28" s="1745"/>
      <c r="G28" s="1745"/>
      <c r="H28" s="1745"/>
      <c r="I28" s="1746"/>
    </row>
    <row r="29" spans="1:9">
      <c r="A29" s="1747"/>
      <c r="B29" s="1748"/>
      <c r="C29" s="1748"/>
      <c r="D29" s="1748"/>
      <c r="E29" s="1748"/>
      <c r="F29" s="1748"/>
      <c r="G29" s="1748"/>
      <c r="H29" s="1748"/>
      <c r="I29" s="1749"/>
    </row>
    <row r="30" spans="1:9">
      <c r="A30" s="1747"/>
      <c r="B30" s="1748"/>
      <c r="C30" s="1748"/>
      <c r="D30" s="1748"/>
      <c r="E30" s="1748"/>
      <c r="F30" s="1748"/>
      <c r="G30" s="1748"/>
      <c r="H30" s="1748"/>
      <c r="I30" s="1749"/>
    </row>
    <row r="31" spans="1:9">
      <c r="A31" s="1747"/>
      <c r="B31" s="1748"/>
      <c r="C31" s="1748"/>
      <c r="D31" s="1748"/>
      <c r="E31" s="1748"/>
      <c r="F31" s="1748"/>
      <c r="G31" s="1748"/>
      <c r="H31" s="1748"/>
      <c r="I31" s="1749"/>
    </row>
    <row r="32" spans="1:9">
      <c r="A32" s="1750"/>
      <c r="B32" s="1751"/>
      <c r="C32" s="1751"/>
      <c r="D32" s="1751"/>
      <c r="E32" s="1751"/>
      <c r="F32" s="1751"/>
      <c r="G32" s="1751"/>
      <c r="H32" s="1751"/>
      <c r="I32" s="1752"/>
    </row>
    <row r="33" spans="1:9" ht="15" customHeight="1">
      <c r="A33" s="134"/>
      <c r="B33" s="143"/>
      <c r="C33" s="42"/>
      <c r="D33" s="42"/>
      <c r="E33" s="42"/>
      <c r="F33" s="42"/>
      <c r="G33" s="42"/>
      <c r="H33" s="116" t="s">
        <v>1346</v>
      </c>
      <c r="I33" s="221" t="s">
        <v>1348</v>
      </c>
    </row>
    <row r="34" spans="1:9" ht="15" customHeight="1">
      <c r="A34" s="132"/>
      <c r="B34" s="44" t="s">
        <v>1345</v>
      </c>
      <c r="C34" s="44"/>
      <c r="D34" s="44"/>
      <c r="E34" s="44"/>
      <c r="F34" s="44"/>
      <c r="G34" s="44"/>
      <c r="H34" s="116" t="s">
        <v>1347</v>
      </c>
      <c r="I34" s="221" t="s">
        <v>1349</v>
      </c>
    </row>
    <row r="35" spans="1:9" ht="6" customHeight="1">
      <c r="A35" s="48"/>
      <c r="B35" s="47"/>
      <c r="C35" s="47"/>
      <c r="D35" s="47"/>
      <c r="E35" s="47"/>
      <c r="F35" s="47"/>
      <c r="G35" s="47"/>
      <c r="H35" s="48"/>
      <c r="I35" s="142"/>
    </row>
    <row r="36" spans="1:9" ht="15" customHeight="1">
      <c r="A36" s="1753"/>
      <c r="B36" s="1754"/>
      <c r="C36" s="1754"/>
      <c r="D36" s="1754"/>
      <c r="E36" s="1754"/>
      <c r="F36" s="1754"/>
      <c r="G36" s="1755"/>
      <c r="H36" s="147">
        <v>0</v>
      </c>
      <c r="I36" s="1146">
        <v>0</v>
      </c>
    </row>
    <row r="37" spans="1:9" ht="15" customHeight="1">
      <c r="A37" s="1756"/>
      <c r="B37" s="1757"/>
      <c r="C37" s="1757"/>
      <c r="D37" s="1757"/>
      <c r="E37" s="1757"/>
      <c r="F37" s="1757"/>
      <c r="G37" s="1758"/>
      <c r="H37" s="310">
        <v>0</v>
      </c>
      <c r="I37" s="1147">
        <v>0</v>
      </c>
    </row>
    <row r="38" spans="1:9" ht="15" customHeight="1">
      <c r="A38" s="1756"/>
      <c r="B38" s="1757"/>
      <c r="C38" s="1757"/>
      <c r="D38" s="1757"/>
      <c r="E38" s="1757"/>
      <c r="F38" s="1757"/>
      <c r="G38" s="1758"/>
      <c r="H38" s="310">
        <v>0</v>
      </c>
      <c r="I38" s="1147">
        <v>0</v>
      </c>
    </row>
    <row r="39" spans="1:9" ht="15" customHeight="1">
      <c r="A39" s="1756"/>
      <c r="B39" s="1757"/>
      <c r="C39" s="1757"/>
      <c r="D39" s="1757"/>
      <c r="E39" s="1757"/>
      <c r="F39" s="1757"/>
      <c r="G39" s="1758"/>
      <c r="H39" s="310">
        <v>0</v>
      </c>
      <c r="I39" s="1147">
        <v>0</v>
      </c>
    </row>
    <row r="40" spans="1:9" ht="15" customHeight="1">
      <c r="A40" s="1756"/>
      <c r="B40" s="1757"/>
      <c r="C40" s="1757"/>
      <c r="D40" s="1757"/>
      <c r="E40" s="1757"/>
      <c r="F40" s="1757"/>
      <c r="G40" s="1758"/>
      <c r="H40" s="310">
        <v>0</v>
      </c>
      <c r="I40" s="1147">
        <v>0</v>
      </c>
    </row>
    <row r="41" spans="1:9" ht="15" customHeight="1">
      <c r="A41" s="1617"/>
      <c r="B41" s="1759"/>
      <c r="C41" s="1759"/>
      <c r="D41" s="1759"/>
      <c r="E41" s="1759"/>
      <c r="F41" s="1759"/>
      <c r="G41" s="1618"/>
      <c r="H41" s="311">
        <v>0</v>
      </c>
      <c r="I41" s="330">
        <v>0</v>
      </c>
    </row>
    <row r="42" spans="1:9" ht="15" customHeight="1">
      <c r="A42" s="1744" t="s">
        <v>1350</v>
      </c>
      <c r="B42" s="1745"/>
      <c r="C42" s="1745"/>
      <c r="D42" s="1745"/>
      <c r="E42" s="1745"/>
      <c r="F42" s="1745"/>
      <c r="G42" s="1745"/>
      <c r="H42" s="1745"/>
      <c r="I42" s="1746"/>
    </row>
    <row r="43" spans="1:9">
      <c r="A43" s="1747"/>
      <c r="B43" s="1748"/>
      <c r="C43" s="1748"/>
      <c r="D43" s="1748"/>
      <c r="E43" s="1748"/>
      <c r="F43" s="1748"/>
      <c r="G43" s="1748"/>
      <c r="H43" s="1748"/>
      <c r="I43" s="1749"/>
    </row>
    <row r="44" spans="1:9">
      <c r="A44" s="1747"/>
      <c r="B44" s="1748"/>
      <c r="C44" s="1748"/>
      <c r="D44" s="1748"/>
      <c r="E44" s="1748"/>
      <c r="F44" s="1748"/>
      <c r="G44" s="1748"/>
      <c r="H44" s="1748"/>
      <c r="I44" s="1749"/>
    </row>
    <row r="45" spans="1:9">
      <c r="A45" s="1747"/>
      <c r="B45" s="1748"/>
      <c r="C45" s="1748"/>
      <c r="D45" s="1748"/>
      <c r="E45" s="1748"/>
      <c r="F45" s="1748"/>
      <c r="G45" s="1748"/>
      <c r="H45" s="1748"/>
      <c r="I45" s="1749"/>
    </row>
    <row r="46" spans="1:9">
      <c r="A46" s="1747"/>
      <c r="B46" s="1748"/>
      <c r="C46" s="1748"/>
      <c r="D46" s="1748"/>
      <c r="E46" s="1748"/>
      <c r="F46" s="1748"/>
      <c r="G46" s="1748"/>
      <c r="H46" s="1748"/>
      <c r="I46" s="1749"/>
    </row>
    <row r="47" spans="1:9">
      <c r="A47" s="1747"/>
      <c r="B47" s="1748"/>
      <c r="C47" s="1748"/>
      <c r="D47" s="1748"/>
      <c r="E47" s="1748"/>
      <c r="F47" s="1748"/>
      <c r="G47" s="1748"/>
      <c r="H47" s="1748"/>
      <c r="I47" s="1749"/>
    </row>
    <row r="48" spans="1:9">
      <c r="A48" s="1747"/>
      <c r="B48" s="1748"/>
      <c r="C48" s="1748"/>
      <c r="D48" s="1748"/>
      <c r="E48" s="1748"/>
      <c r="F48" s="1748"/>
      <c r="G48" s="1748"/>
      <c r="H48" s="1748"/>
      <c r="I48" s="1749"/>
    </row>
    <row r="49" spans="1:9">
      <c r="A49" s="1750"/>
      <c r="B49" s="1751"/>
      <c r="C49" s="1751"/>
      <c r="D49" s="1751"/>
      <c r="E49" s="1751"/>
      <c r="F49" s="1751"/>
      <c r="G49" s="1751"/>
      <c r="H49" s="1751"/>
      <c r="I49" s="1752"/>
    </row>
    <row r="50" spans="1:9" ht="15" customHeight="1">
      <c r="A50" s="1744" t="s">
        <v>103</v>
      </c>
      <c r="B50" s="1745"/>
      <c r="C50" s="1745"/>
      <c r="D50" s="1745"/>
      <c r="E50" s="1745"/>
      <c r="F50" s="1745"/>
      <c r="G50" s="1745"/>
      <c r="H50" s="1745"/>
      <c r="I50" s="1746"/>
    </row>
    <row r="51" spans="1:9">
      <c r="A51" s="1747"/>
      <c r="B51" s="1748"/>
      <c r="C51" s="1748"/>
      <c r="D51" s="1748"/>
      <c r="E51" s="1748"/>
      <c r="F51" s="1748"/>
      <c r="G51" s="1748"/>
      <c r="H51" s="1748"/>
      <c r="I51" s="1749"/>
    </row>
    <row r="52" spans="1:9">
      <c r="A52" s="1747"/>
      <c r="B52" s="1748"/>
      <c r="C52" s="1748"/>
      <c r="D52" s="1748"/>
      <c r="E52" s="1748"/>
      <c r="F52" s="1748"/>
      <c r="G52" s="1748"/>
      <c r="H52" s="1748"/>
      <c r="I52" s="1749"/>
    </row>
    <row r="53" spans="1:9">
      <c r="A53" s="1747"/>
      <c r="B53" s="1748"/>
      <c r="C53" s="1748"/>
      <c r="D53" s="1748"/>
      <c r="E53" s="1748"/>
      <c r="F53" s="1748"/>
      <c r="G53" s="1748"/>
      <c r="H53" s="1748"/>
      <c r="I53" s="1749"/>
    </row>
    <row r="54" spans="1:9">
      <c r="A54" s="1747"/>
      <c r="B54" s="1748"/>
      <c r="C54" s="1748"/>
      <c r="D54" s="1748"/>
      <c r="E54" s="1748"/>
      <c r="F54" s="1748"/>
      <c r="G54" s="1748"/>
      <c r="H54" s="1748"/>
      <c r="I54" s="1749"/>
    </row>
    <row r="55" spans="1:9">
      <c r="A55" s="1747"/>
      <c r="B55" s="1748"/>
      <c r="C55" s="1748"/>
      <c r="D55" s="1748"/>
      <c r="E55" s="1748"/>
      <c r="F55" s="1748"/>
      <c r="G55" s="1748"/>
      <c r="H55" s="1748"/>
      <c r="I55" s="1749"/>
    </row>
    <row r="56" spans="1:9">
      <c r="A56" s="1747"/>
      <c r="B56" s="1748"/>
      <c r="C56" s="1748"/>
      <c r="D56" s="1748"/>
      <c r="E56" s="1748"/>
      <c r="F56" s="1748"/>
      <c r="G56" s="1748"/>
      <c r="H56" s="1748"/>
      <c r="I56" s="1749"/>
    </row>
    <row r="57" spans="1:9">
      <c r="A57" s="1750"/>
      <c r="B57" s="1751"/>
      <c r="C57" s="1751"/>
      <c r="D57" s="1751"/>
      <c r="E57" s="1751"/>
      <c r="F57" s="1751"/>
      <c r="G57" s="1751"/>
      <c r="H57" s="1751"/>
      <c r="I57" s="1752"/>
    </row>
    <row r="58" spans="1:9" ht="20.100000000000001" customHeight="1">
      <c r="A58" s="215" t="s">
        <v>1456</v>
      </c>
      <c r="B58" s="140"/>
      <c r="C58" s="140"/>
      <c r="D58" s="140"/>
      <c r="E58" s="1742"/>
      <c r="F58" s="1742"/>
      <c r="G58" s="1742"/>
      <c r="H58" s="1742"/>
      <c r="I58" s="1743"/>
    </row>
  </sheetData>
  <mergeCells count="18">
    <mergeCell ref="A13:I24"/>
    <mergeCell ref="B4:I4"/>
    <mergeCell ref="C5:D5"/>
    <mergeCell ref="F5:G5"/>
    <mergeCell ref="H1:I1"/>
    <mergeCell ref="D2:I2"/>
    <mergeCell ref="A3:E3"/>
    <mergeCell ref="G3:I3"/>
    <mergeCell ref="E58:I58"/>
    <mergeCell ref="A28:I32"/>
    <mergeCell ref="A36:G36"/>
    <mergeCell ref="A37:G37"/>
    <mergeCell ref="A38:G38"/>
    <mergeCell ref="A39:G39"/>
    <mergeCell ref="A40:G40"/>
    <mergeCell ref="A41:G41"/>
    <mergeCell ref="A42:I49"/>
    <mergeCell ref="A50:I57"/>
  </mergeCells>
  <phoneticPr fontId="48" type="noConversion"/>
  <pageMargins left="0.41" right="0.48" top="0.41" bottom="0.36" header="0.34" footer="0.27"/>
  <pageSetup paperSize="9" scale="98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Feuil23">
    <tabColor indexed="15"/>
  </sheetPr>
  <dimension ref="A1:J48"/>
  <sheetViews>
    <sheetView showGridLines="0" showZeros="0" view="pageBreakPreview" topLeftCell="A25" zoomScale="85" workbookViewId="0">
      <selection activeCell="G41" sqref="G41"/>
    </sheetView>
  </sheetViews>
  <sheetFormatPr baseColWidth="10" defaultRowHeight="14.25"/>
  <cols>
    <col min="1" max="1" width="18.7109375" style="50" customWidth="1"/>
    <col min="2" max="3" width="8.7109375" style="50" customWidth="1"/>
    <col min="4" max="7" width="15.28515625" style="50" customWidth="1"/>
    <col min="8" max="16384" width="11.42578125" style="50"/>
  </cols>
  <sheetData>
    <row r="1" spans="1:10" ht="15" customHeight="1">
      <c r="A1" s="590"/>
      <c r="B1" s="590"/>
      <c r="D1" s="602" t="s">
        <v>113</v>
      </c>
      <c r="E1" s="180"/>
      <c r="F1" s="1619" t="s">
        <v>1273</v>
      </c>
      <c r="G1" s="1620"/>
    </row>
    <row r="2" spans="1:10" ht="15" customHeight="1">
      <c r="A2" s="675" t="s">
        <v>1107</v>
      </c>
      <c r="B2" s="416"/>
      <c r="C2" s="1578" t="str">
        <f>'Fiche iden'!I6</f>
        <v>SOCIETE DEMBA &amp; FRERES</v>
      </c>
      <c r="D2" s="1578"/>
      <c r="E2" s="1578"/>
      <c r="F2" s="1578"/>
      <c r="G2" s="1578"/>
      <c r="H2" s="180"/>
      <c r="I2" s="180"/>
      <c r="J2" s="42"/>
    </row>
    <row r="3" spans="1:10" ht="15" customHeight="1">
      <c r="A3" s="1535" t="str">
        <f>'EA 3-28'!A3:E3</f>
        <v>-</v>
      </c>
      <c r="B3" s="1535"/>
      <c r="C3" s="1535"/>
      <c r="D3" s="1535"/>
      <c r="E3" s="676" t="s">
        <v>1109</v>
      </c>
      <c r="F3" s="1532" t="str">
        <f>'Fiche iden'!V7</f>
        <v xml:space="preserve">SODEF </v>
      </c>
      <c r="G3" s="1532"/>
      <c r="H3" s="425"/>
      <c r="I3" s="425"/>
      <c r="J3" s="42"/>
    </row>
    <row r="4" spans="1:10" ht="15" customHeight="1">
      <c r="A4" s="675" t="s">
        <v>586</v>
      </c>
      <c r="B4" s="1535" t="str">
        <f>'EA 3-28'!B4:I4</f>
        <v xml:space="preserve">19                  BP                  458              ABIDJAN </v>
      </c>
      <c r="C4" s="1535"/>
      <c r="D4" s="1535"/>
      <c r="E4" s="1535"/>
      <c r="F4" s="1535"/>
      <c r="G4" s="1535"/>
      <c r="H4" s="180"/>
      <c r="I4" s="180"/>
      <c r="J4" s="42"/>
    </row>
    <row r="5" spans="1:10" ht="15" customHeight="1">
      <c r="A5" s="675" t="s">
        <v>1131</v>
      </c>
      <c r="B5" s="1532" t="str">
        <f>' EA 1-28'!C5</f>
        <v>1417292 J</v>
      </c>
      <c r="C5" s="1532"/>
      <c r="D5" s="699" t="s">
        <v>1124</v>
      </c>
      <c r="E5" s="607" t="str">
        <f>' EA 1-28'!F5</f>
        <v>31/12/2016</v>
      </c>
      <c r="F5" s="676" t="s">
        <v>1111</v>
      </c>
      <c r="G5" s="591">
        <f>'EA 3-28'!I5</f>
        <v>12</v>
      </c>
      <c r="H5" s="180"/>
      <c r="I5" s="42"/>
      <c r="J5" s="42"/>
    </row>
    <row r="6" spans="1:10" ht="8.1" customHeight="1">
      <c r="A6" s="42"/>
      <c r="B6" s="42"/>
      <c r="C6" s="42"/>
      <c r="D6" s="42"/>
      <c r="E6" s="42"/>
      <c r="F6" s="42"/>
      <c r="G6" s="42"/>
    </row>
    <row r="7" spans="1:10" s="596" customFormat="1" ht="12.75">
      <c r="A7" s="596" t="s">
        <v>104</v>
      </c>
    </row>
    <row r="8" spans="1:10" ht="9.9499999999999993" customHeight="1"/>
    <row r="9" spans="1:10" ht="15.95" customHeight="1">
      <c r="A9" s="249"/>
      <c r="B9" s="251"/>
      <c r="C9" s="252"/>
      <c r="D9" s="222" t="s">
        <v>1351</v>
      </c>
      <c r="E9" s="249"/>
      <c r="F9" s="251" t="s">
        <v>1354</v>
      </c>
      <c r="G9" s="252"/>
    </row>
    <row r="10" spans="1:10">
      <c r="A10" s="193"/>
      <c r="B10" s="46"/>
      <c r="C10" s="194"/>
      <c r="D10" s="245" t="s">
        <v>1352</v>
      </c>
      <c r="E10" s="283" t="s">
        <v>1353</v>
      </c>
      <c r="F10" s="255" t="s">
        <v>1355</v>
      </c>
      <c r="G10" s="284" t="s">
        <v>363</v>
      </c>
    </row>
    <row r="11" spans="1:10">
      <c r="A11" s="737" t="s">
        <v>1356</v>
      </c>
      <c r="B11" s="598"/>
      <c r="C11" s="129"/>
      <c r="D11" s="312"/>
      <c r="E11" s="309"/>
      <c r="F11" s="312"/>
      <c r="G11" s="309"/>
    </row>
    <row r="12" spans="1:10" ht="15.95" customHeight="1">
      <c r="A12" s="737" t="s">
        <v>105</v>
      </c>
      <c r="B12" s="598"/>
      <c r="C12" s="129"/>
      <c r="D12" s="331"/>
      <c r="E12" s="147"/>
      <c r="F12" s="146"/>
      <c r="G12" s="147"/>
    </row>
    <row r="13" spans="1:10" ht="15.95" customHeight="1">
      <c r="A13" s="193" t="s">
        <v>2518</v>
      </c>
      <c r="B13" s="46"/>
      <c r="C13" s="129"/>
      <c r="D13" s="347"/>
      <c r="E13" s="332"/>
      <c r="F13" s="362"/>
      <c r="G13" s="332"/>
    </row>
    <row r="14" spans="1:10" ht="15.95" customHeight="1">
      <c r="A14" s="193" t="s">
        <v>1357</v>
      </c>
      <c r="B14" s="46"/>
      <c r="C14" s="129"/>
      <c r="D14" s="348"/>
      <c r="E14" s="334"/>
      <c r="F14" s="363"/>
      <c r="G14" s="334"/>
    </row>
    <row r="15" spans="1:10" ht="15.95" customHeight="1">
      <c r="A15" s="193" t="s">
        <v>1358</v>
      </c>
      <c r="B15" s="46"/>
      <c r="C15" s="129"/>
      <c r="D15" s="1347"/>
      <c r="E15" s="1348"/>
      <c r="F15" s="1349"/>
      <c r="G15" s="1348"/>
    </row>
    <row r="16" spans="1:10" ht="15.95" customHeight="1">
      <c r="A16" s="193" t="s">
        <v>1359</v>
      </c>
      <c r="B16" s="46"/>
      <c r="C16" s="129"/>
      <c r="D16" s="347"/>
      <c r="E16" s="332"/>
      <c r="F16" s="362"/>
      <c r="G16" s="332"/>
    </row>
    <row r="17" spans="1:7" ht="15.95" customHeight="1">
      <c r="A17" s="193" t="s">
        <v>1360</v>
      </c>
      <c r="B17" s="46"/>
      <c r="C17" s="129"/>
      <c r="D17" s="354"/>
      <c r="E17" s="341"/>
      <c r="F17" s="354"/>
      <c r="G17" s="341"/>
    </row>
    <row r="18" spans="1:7">
      <c r="A18" s="1766" t="s">
        <v>1361</v>
      </c>
      <c r="B18" s="1767"/>
      <c r="C18" s="1768"/>
      <c r="D18" s="355">
        <f>SUM(D13:D17)</f>
        <v>0</v>
      </c>
      <c r="E18" s="355">
        <f>SUM(E13:E17)</f>
        <v>0</v>
      </c>
      <c r="F18" s="355">
        <f>SUM(F13:F17)</f>
        <v>0</v>
      </c>
      <c r="G18" s="355">
        <f>SUM(G13:G17)</f>
        <v>0</v>
      </c>
    </row>
    <row r="19" spans="1:7">
      <c r="A19" s="134"/>
      <c r="B19" s="143"/>
      <c r="C19" s="151"/>
      <c r="D19" s="354"/>
      <c r="E19" s="338"/>
      <c r="F19" s="354"/>
      <c r="G19" s="338"/>
    </row>
    <row r="20" spans="1:7">
      <c r="A20" s="737" t="s">
        <v>1362</v>
      </c>
      <c r="B20" s="598"/>
      <c r="C20" s="129"/>
      <c r="D20" s="354"/>
      <c r="E20" s="341"/>
      <c r="F20" s="354"/>
      <c r="G20" s="341"/>
    </row>
    <row r="21" spans="1:7">
      <c r="A21" s="193" t="s">
        <v>2519</v>
      </c>
      <c r="B21" s="46"/>
      <c r="C21" s="129"/>
      <c r="D21" s="354"/>
      <c r="E21" s="341"/>
      <c r="F21" s="354"/>
      <c r="G21" s="341"/>
    </row>
    <row r="22" spans="1:7" ht="15.95" customHeight="1">
      <c r="A22" s="193" t="s">
        <v>1363</v>
      </c>
      <c r="B22" s="46"/>
      <c r="C22" s="129"/>
      <c r="D22" s="348"/>
      <c r="E22" s="334"/>
      <c r="F22" s="363"/>
      <c r="G22" s="334"/>
    </row>
    <row r="23" spans="1:7" ht="15.95" customHeight="1">
      <c r="A23" s="193" t="s">
        <v>1364</v>
      </c>
      <c r="B23" s="46"/>
      <c r="C23" s="129"/>
      <c r="D23" s="354"/>
      <c r="E23" s="341"/>
      <c r="F23" s="354"/>
      <c r="G23" s="341"/>
    </row>
    <row r="24" spans="1:7" ht="15.95" customHeight="1">
      <c r="A24" s="1766" t="s">
        <v>1365</v>
      </c>
      <c r="B24" s="1767"/>
      <c r="C24" s="1768"/>
      <c r="D24" s="355">
        <f>SUM(D20:D23)</f>
        <v>0</v>
      </c>
      <c r="E24" s="355">
        <f>SUM(E20:E23)</f>
        <v>0</v>
      </c>
      <c r="F24" s="355">
        <f>SUM(F20:F23)</f>
        <v>0</v>
      </c>
      <c r="G24" s="355">
        <f>SUM(G20:G23)</f>
        <v>0</v>
      </c>
    </row>
    <row r="25" spans="1:7" ht="15.95" customHeight="1">
      <c r="A25" s="738" t="s">
        <v>362</v>
      </c>
      <c r="B25" s="599"/>
      <c r="C25" s="151"/>
      <c r="D25" s="354"/>
      <c r="E25" s="338"/>
      <c r="F25" s="354"/>
      <c r="G25" s="338"/>
    </row>
    <row r="26" spans="1:7" ht="15.95" customHeight="1">
      <c r="A26" s="193" t="s">
        <v>2520</v>
      </c>
      <c r="B26" s="46"/>
      <c r="C26" s="129"/>
      <c r="D26" s="354"/>
      <c r="E26" s="341"/>
      <c r="F26" s="354"/>
      <c r="G26" s="341"/>
    </row>
    <row r="27" spans="1:7" ht="15.95" customHeight="1">
      <c r="A27" s="193" t="s">
        <v>753</v>
      </c>
      <c r="B27" s="46"/>
      <c r="C27" s="129"/>
      <c r="D27" s="348"/>
      <c r="E27" s="334"/>
      <c r="F27" s="363"/>
      <c r="G27" s="334"/>
    </row>
    <row r="28" spans="1:7" ht="15.95" customHeight="1">
      <c r="A28" s="193" t="s">
        <v>1371</v>
      </c>
      <c r="B28" s="46"/>
      <c r="C28" s="129"/>
      <c r="D28" s="348"/>
      <c r="E28" s="334"/>
      <c r="F28" s="363"/>
      <c r="G28" s="334"/>
    </row>
    <row r="29" spans="1:7" ht="15.95" customHeight="1">
      <c r="A29" s="193" t="s">
        <v>2521</v>
      </c>
      <c r="B29" s="46"/>
      <c r="C29" s="129"/>
      <c r="D29" s="354"/>
      <c r="E29" s="341"/>
      <c r="F29" s="354"/>
      <c r="G29" s="341"/>
    </row>
    <row r="30" spans="1:7" ht="15.95" customHeight="1">
      <c r="A30" s="193" t="s">
        <v>1367</v>
      </c>
      <c r="B30" s="46"/>
      <c r="C30" s="129"/>
      <c r="D30" s="348"/>
      <c r="E30" s="334"/>
      <c r="F30" s="363"/>
      <c r="G30" s="334"/>
    </row>
    <row r="31" spans="1:7" ht="15.95" customHeight="1">
      <c r="A31" s="193" t="s">
        <v>1368</v>
      </c>
      <c r="B31" s="46"/>
      <c r="C31" s="129"/>
      <c r="D31" s="348"/>
      <c r="E31" s="334"/>
      <c r="F31" s="363"/>
      <c r="G31" s="334"/>
    </row>
    <row r="32" spans="1:7" ht="15.95" customHeight="1">
      <c r="A32" s="193" t="s">
        <v>1369</v>
      </c>
      <c r="B32" s="46"/>
      <c r="C32" s="129"/>
      <c r="D32" s="354"/>
      <c r="E32" s="334"/>
      <c r="F32" s="363"/>
      <c r="G32" s="334"/>
    </row>
    <row r="33" spans="1:7" ht="15.95" customHeight="1">
      <c r="A33" s="193" t="s">
        <v>1370</v>
      </c>
      <c r="B33" s="46"/>
      <c r="C33" s="129"/>
      <c r="D33" s="348"/>
      <c r="E33" s="334"/>
      <c r="F33" s="363"/>
      <c r="G33" s="334"/>
    </row>
    <row r="34" spans="1:7" ht="15.95" customHeight="1">
      <c r="A34" s="1764" t="s">
        <v>1372</v>
      </c>
      <c r="B34" s="1764"/>
      <c r="C34" s="1765"/>
      <c r="D34" s="355">
        <f>SUM(D26:D33)</f>
        <v>0</v>
      </c>
      <c r="E34" s="355">
        <f>SUM(E26:E33)</f>
        <v>0</v>
      </c>
      <c r="F34" s="355">
        <f>SUM(F26:F33)</f>
        <v>0</v>
      </c>
      <c r="G34" s="355">
        <f>SUM(G26:G33)</f>
        <v>0</v>
      </c>
    </row>
    <row r="35" spans="1:7">
      <c r="A35" s="139"/>
      <c r="B35" s="140"/>
      <c r="C35" s="141"/>
      <c r="D35" s="355"/>
      <c r="E35" s="355"/>
      <c r="F35" s="355"/>
      <c r="G35" s="355"/>
    </row>
    <row r="36" spans="1:7" ht="15.95" customHeight="1">
      <c r="A36" s="1763" t="s">
        <v>111</v>
      </c>
      <c r="B36" s="1764"/>
      <c r="C36" s="1765"/>
      <c r="D36" s="355">
        <f>D34+D24+D18</f>
        <v>0</v>
      </c>
      <c r="E36" s="355">
        <f>E34+E24+E18</f>
        <v>0</v>
      </c>
      <c r="F36" s="355">
        <f>F34+F24+F18</f>
        <v>0</v>
      </c>
      <c r="G36" s="355">
        <f>G34+G24+G18</f>
        <v>0</v>
      </c>
    </row>
    <row r="37" spans="1:7">
      <c r="C37" s="140"/>
    </row>
    <row r="38" spans="1:7">
      <c r="A38" s="134"/>
      <c r="B38" s="143"/>
      <c r="D38" s="143"/>
      <c r="E38" s="151"/>
      <c r="F38" s="636" t="s">
        <v>1373</v>
      </c>
      <c r="G38" s="636" t="s">
        <v>112</v>
      </c>
    </row>
    <row r="39" spans="1:7" ht="15" customHeight="1">
      <c r="A39" s="1761" t="s">
        <v>364</v>
      </c>
      <c r="B39" s="1485"/>
      <c r="C39" s="1485"/>
      <c r="D39" s="1485"/>
      <c r="E39" s="1762"/>
      <c r="F39" s="306" t="s">
        <v>1374</v>
      </c>
      <c r="G39" s="306" t="s">
        <v>1375</v>
      </c>
    </row>
    <row r="40" spans="1:7" ht="8.1" customHeight="1">
      <c r="A40" s="48"/>
      <c r="B40" s="47"/>
      <c r="C40" s="47"/>
      <c r="D40" s="47"/>
      <c r="E40" s="61"/>
      <c r="F40" s="600"/>
      <c r="G40" s="600"/>
    </row>
    <row r="41" spans="1:7" ht="15.95" customHeight="1">
      <c r="A41" s="134" t="s">
        <v>1376</v>
      </c>
      <c r="B41" s="143"/>
      <c r="C41" s="143"/>
      <c r="D41" s="143"/>
      <c r="E41" s="151"/>
      <c r="F41" s="351"/>
      <c r="G41" s="343"/>
    </row>
    <row r="42" spans="1:7" ht="15.95" customHeight="1">
      <c r="A42" s="132" t="s">
        <v>1377</v>
      </c>
      <c r="B42" s="42"/>
      <c r="C42" s="42"/>
      <c r="D42" s="42"/>
      <c r="E42" s="129"/>
      <c r="F42" s="341"/>
      <c r="G42" s="341"/>
    </row>
    <row r="43" spans="1:7" ht="15.95" customHeight="1">
      <c r="A43" s="132" t="s">
        <v>1450</v>
      </c>
      <c r="B43" s="42"/>
      <c r="C43" s="42"/>
      <c r="D43" s="42"/>
      <c r="E43" s="129"/>
      <c r="F43" s="348"/>
      <c r="G43" s="334"/>
    </row>
    <row r="44" spans="1:7" ht="15.95" customHeight="1">
      <c r="A44" s="132" t="s">
        <v>1378</v>
      </c>
      <c r="B44" s="42"/>
      <c r="C44" s="42"/>
      <c r="D44" s="42"/>
      <c r="E44" s="129"/>
      <c r="F44" s="354"/>
      <c r="G44" s="341"/>
    </row>
    <row r="45" spans="1:7" ht="15.95" customHeight="1">
      <c r="A45" s="132" t="s">
        <v>1446</v>
      </c>
      <c r="B45" s="42"/>
      <c r="C45" s="42"/>
      <c r="D45" s="42"/>
      <c r="E45" s="129"/>
      <c r="F45" s="334"/>
      <c r="G45" s="334"/>
    </row>
    <row r="46" spans="1:7" ht="15.95" customHeight="1">
      <c r="A46" s="132" t="s">
        <v>1447</v>
      </c>
      <c r="B46" s="42"/>
      <c r="C46" s="42"/>
      <c r="D46" s="42"/>
      <c r="E46" s="129"/>
      <c r="F46" s="334"/>
      <c r="G46" s="334"/>
    </row>
    <row r="47" spans="1:7" ht="15.95" customHeight="1">
      <c r="A47" s="132" t="s">
        <v>1448</v>
      </c>
      <c r="B47" s="42"/>
      <c r="C47" s="42"/>
      <c r="D47" s="42"/>
      <c r="E47" s="129"/>
      <c r="F47" s="354"/>
      <c r="G47" s="341"/>
    </row>
    <row r="48" spans="1:7" ht="15">
      <c r="A48" s="1350" t="s">
        <v>1449</v>
      </c>
      <c r="B48" s="1350"/>
      <c r="C48" s="140"/>
      <c r="D48" s="140"/>
      <c r="E48" s="140"/>
      <c r="F48" s="355">
        <f>SUM(F41:F47)</f>
        <v>0</v>
      </c>
      <c r="G48" s="355">
        <f>SUM(G41:G47)</f>
        <v>0</v>
      </c>
    </row>
  </sheetData>
  <mergeCells count="11">
    <mergeCell ref="A39:E39"/>
    <mergeCell ref="A36:C36"/>
    <mergeCell ref="A34:C34"/>
    <mergeCell ref="F1:G1"/>
    <mergeCell ref="A24:C24"/>
    <mergeCell ref="A18:C18"/>
    <mergeCell ref="B5:C5"/>
    <mergeCell ref="B4:G4"/>
    <mergeCell ref="A3:D3"/>
    <mergeCell ref="C2:G2"/>
    <mergeCell ref="F3:G3"/>
  </mergeCells>
  <phoneticPr fontId="48" type="noConversion"/>
  <pageMargins left="0.44" right="0.33" top="0.47" bottom="0.39" header="0.41" footer="0.27"/>
  <pageSetup paperSize="9" scale="98"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Feuil24">
    <tabColor indexed="15"/>
  </sheetPr>
  <dimension ref="A1:M55"/>
  <sheetViews>
    <sheetView showGridLines="0" showZeros="0" view="pageBreakPreview" topLeftCell="A40" zoomScale="80" workbookViewId="0">
      <selection activeCell="A46" sqref="A46:H55"/>
    </sheetView>
  </sheetViews>
  <sheetFormatPr baseColWidth="10" defaultRowHeight="14.25"/>
  <cols>
    <col min="1" max="1" width="18.7109375" style="50" customWidth="1"/>
    <col min="2" max="3" width="8.7109375" style="50" customWidth="1"/>
    <col min="4" max="4" width="12.7109375" style="50" customWidth="1"/>
    <col min="5" max="5" width="6.7109375" style="50" customWidth="1"/>
    <col min="6" max="6" width="10.7109375" style="50" customWidth="1"/>
    <col min="7" max="7" width="12.7109375" style="50" customWidth="1"/>
    <col min="8" max="8" width="16.7109375" style="50" customWidth="1"/>
    <col min="9" max="16384" width="11.42578125" style="50"/>
  </cols>
  <sheetData>
    <row r="1" spans="1:13" ht="15" customHeight="1">
      <c r="A1" s="590"/>
      <c r="B1" s="590"/>
      <c r="D1" s="602" t="s">
        <v>119</v>
      </c>
      <c r="E1" s="180"/>
      <c r="G1" s="1619" t="s">
        <v>118</v>
      </c>
      <c r="H1" s="1620"/>
    </row>
    <row r="2" spans="1:13" ht="15" customHeight="1">
      <c r="A2" s="675" t="s">
        <v>1107</v>
      </c>
      <c r="B2" s="416"/>
      <c r="C2" s="1578" t="str">
        <f>'EA 4-28'!C2:G2</f>
        <v>SOCIETE DEMBA &amp; FRERES</v>
      </c>
      <c r="D2" s="1578"/>
      <c r="E2" s="1578"/>
      <c r="F2" s="1578"/>
      <c r="G2" s="1578"/>
      <c r="H2" s="1578"/>
      <c r="I2" s="446"/>
      <c r="J2" s="180"/>
      <c r="K2" s="180"/>
      <c r="L2" s="180"/>
      <c r="M2" s="180"/>
    </row>
    <row r="3" spans="1:13" ht="15" customHeight="1">
      <c r="A3" s="1535" t="str">
        <f>'EA 4-28'!A3:D3</f>
        <v>-</v>
      </c>
      <c r="B3" s="1535"/>
      <c r="C3" s="1535"/>
      <c r="D3" s="1535"/>
      <c r="E3" s="1535"/>
      <c r="F3" s="676" t="s">
        <v>1109</v>
      </c>
      <c r="G3" s="1560" t="str">
        <f>'EA 3-28'!G3:I3</f>
        <v xml:space="preserve">SODEF </v>
      </c>
      <c r="H3" s="1560"/>
      <c r="I3" s="425"/>
      <c r="J3" s="425"/>
      <c r="K3" s="446"/>
      <c r="L3" s="425"/>
      <c r="M3" s="425"/>
    </row>
    <row r="4" spans="1:13" ht="15" customHeight="1">
      <c r="A4" s="675" t="s">
        <v>586</v>
      </c>
      <c r="B4" s="1535" t="str">
        <f>'EA 4-28'!B4:G4</f>
        <v xml:space="preserve">19                  BP                  458              ABIDJAN </v>
      </c>
      <c r="C4" s="1535"/>
      <c r="D4" s="1535"/>
      <c r="E4" s="1535"/>
      <c r="F4" s="1535"/>
      <c r="G4" s="1535"/>
      <c r="H4" s="1535"/>
      <c r="I4" s="180"/>
      <c r="J4" s="180"/>
      <c r="K4" s="180"/>
      <c r="L4" s="180"/>
      <c r="M4" s="180"/>
    </row>
    <row r="5" spans="1:13" ht="15" customHeight="1">
      <c r="A5" s="675" t="s">
        <v>1131</v>
      </c>
      <c r="B5" s="1532" t="str">
        <f>'EA 4-28'!B5:C5</f>
        <v>1417292 J</v>
      </c>
      <c r="C5" s="1532"/>
      <c r="D5" s="699" t="s">
        <v>1124</v>
      </c>
      <c r="E5" s="1580" t="str">
        <f>'EA 4-28'!E5</f>
        <v>31/12/2016</v>
      </c>
      <c r="F5" s="1560"/>
      <c r="G5" s="676" t="s">
        <v>1111</v>
      </c>
      <c r="H5" s="591">
        <f>'EA 4-28'!G5</f>
        <v>12</v>
      </c>
      <c r="I5" s="454"/>
      <c r="J5" s="454"/>
      <c r="K5" s="180"/>
      <c r="L5" s="180"/>
      <c r="M5" s="446"/>
    </row>
    <row r="6" spans="1:13" ht="8.1" customHeight="1"/>
    <row r="7" spans="1:13">
      <c r="A7" s="735" t="s">
        <v>366</v>
      </c>
      <c r="B7" s="736"/>
      <c r="C7" s="736"/>
      <c r="D7" s="736"/>
      <c r="E7" s="736"/>
      <c r="F7" s="736"/>
      <c r="G7" s="141"/>
      <c r="H7" s="219" t="s">
        <v>1457</v>
      </c>
    </row>
    <row r="8" spans="1:13" ht="15.95" customHeight="1">
      <c r="A8" s="134" t="s">
        <v>1458</v>
      </c>
      <c r="B8" s="143"/>
      <c r="C8" s="143"/>
      <c r="D8" s="143"/>
      <c r="E8" s="143"/>
      <c r="F8" s="143"/>
      <c r="G8" s="151"/>
      <c r="H8" s="338"/>
    </row>
    <row r="9" spans="1:13" ht="15.95" customHeight="1">
      <c r="A9" s="155" t="s">
        <v>1459</v>
      </c>
      <c r="B9" s="156"/>
      <c r="C9" s="156"/>
      <c r="D9" s="156"/>
      <c r="E9" s="156"/>
      <c r="F9" s="156"/>
      <c r="G9" s="157"/>
      <c r="H9" s="334"/>
    </row>
    <row r="10" spans="1:13" ht="15.95" customHeight="1">
      <c r="A10" s="155" t="s">
        <v>1460</v>
      </c>
      <c r="B10" s="156"/>
      <c r="C10" s="156"/>
      <c r="D10" s="156"/>
      <c r="E10" s="156"/>
      <c r="F10" s="156"/>
      <c r="G10" s="157"/>
      <c r="H10" s="334"/>
    </row>
    <row r="11" spans="1:13" ht="15.95" customHeight="1">
      <c r="A11" s="155" t="s">
        <v>1461</v>
      </c>
      <c r="B11" s="156"/>
      <c r="C11" s="156"/>
      <c r="D11" s="156"/>
      <c r="E11" s="156"/>
      <c r="F11" s="156"/>
      <c r="G11" s="157"/>
      <c r="H11" s="334"/>
    </row>
    <row r="12" spans="1:13" ht="15.95" customHeight="1">
      <c r="A12" s="155" t="s">
        <v>1462</v>
      </c>
      <c r="B12" s="156"/>
      <c r="C12" s="156"/>
      <c r="D12" s="156"/>
      <c r="E12" s="156"/>
      <c r="F12" s="156"/>
      <c r="G12" s="157"/>
      <c r="H12" s="334"/>
    </row>
    <row r="13" spans="1:13" ht="15.95" customHeight="1">
      <c r="A13" s="155"/>
      <c r="B13" s="156"/>
      <c r="C13" s="156"/>
      <c r="D13" s="156"/>
      <c r="E13" s="156"/>
      <c r="F13" s="156"/>
      <c r="G13" s="157"/>
      <c r="H13" s="334"/>
    </row>
    <row r="14" spans="1:13" ht="15.95" customHeight="1">
      <c r="A14" s="155"/>
      <c r="B14" s="156"/>
      <c r="C14" s="156"/>
      <c r="D14" s="156"/>
      <c r="E14" s="156"/>
      <c r="F14" s="156"/>
      <c r="G14" s="157"/>
      <c r="H14" s="334"/>
    </row>
    <row r="15" spans="1:13" ht="6" customHeight="1">
      <c r="A15" s="48"/>
      <c r="B15" s="47"/>
      <c r="C15" s="47"/>
      <c r="D15" s="47"/>
      <c r="E15" s="47"/>
      <c r="F15" s="47"/>
      <c r="G15" s="61"/>
      <c r="H15" s="142"/>
    </row>
    <row r="17" spans="1:8" ht="15">
      <c r="A17" s="217" t="s">
        <v>367</v>
      </c>
      <c r="B17" s="217"/>
      <c r="C17" s="217"/>
      <c r="D17" s="217"/>
      <c r="E17" s="217"/>
      <c r="F17" s="217"/>
    </row>
    <row r="19" spans="1:8" ht="15" customHeight="1">
      <c r="A19" s="1718"/>
      <c r="B19" s="1719"/>
      <c r="C19" s="1719"/>
      <c r="D19" s="1719"/>
      <c r="E19" s="1719"/>
      <c r="F19" s="1719"/>
      <c r="G19" s="1719"/>
      <c r="H19" s="1720"/>
    </row>
    <row r="20" spans="1:8" ht="15" customHeight="1">
      <c r="A20" s="1721"/>
      <c r="B20" s="1722"/>
      <c r="C20" s="1722"/>
      <c r="D20" s="1722"/>
      <c r="E20" s="1722"/>
      <c r="F20" s="1722"/>
      <c r="G20" s="1722"/>
      <c r="H20" s="1723"/>
    </row>
    <row r="21" spans="1:8" ht="15" customHeight="1">
      <c r="A21" s="1721"/>
      <c r="B21" s="1722"/>
      <c r="C21" s="1722"/>
      <c r="D21" s="1722"/>
      <c r="E21" s="1722"/>
      <c r="F21" s="1722"/>
      <c r="G21" s="1722"/>
      <c r="H21" s="1723"/>
    </row>
    <row r="22" spans="1:8" ht="15" customHeight="1">
      <c r="A22" s="1721"/>
      <c r="B22" s="1722"/>
      <c r="C22" s="1722"/>
      <c r="D22" s="1722"/>
      <c r="E22" s="1722"/>
      <c r="F22" s="1722"/>
      <c r="G22" s="1722"/>
      <c r="H22" s="1723"/>
    </row>
    <row r="23" spans="1:8" ht="15" customHeight="1">
      <c r="A23" s="1721"/>
      <c r="B23" s="1722"/>
      <c r="C23" s="1722"/>
      <c r="D23" s="1722"/>
      <c r="E23" s="1722"/>
      <c r="F23" s="1722"/>
      <c r="G23" s="1722"/>
      <c r="H23" s="1723"/>
    </row>
    <row r="24" spans="1:8" ht="15" customHeight="1">
      <c r="A24" s="1721"/>
      <c r="B24" s="1722"/>
      <c r="C24" s="1722"/>
      <c r="D24" s="1722"/>
      <c r="E24" s="1722"/>
      <c r="F24" s="1722"/>
      <c r="G24" s="1722"/>
      <c r="H24" s="1723"/>
    </row>
    <row r="25" spans="1:8" ht="15" customHeight="1">
      <c r="A25" s="1724"/>
      <c r="B25" s="1725"/>
      <c r="C25" s="1725"/>
      <c r="D25" s="1725"/>
      <c r="E25" s="1725"/>
      <c r="F25" s="1725"/>
      <c r="G25" s="1725"/>
      <c r="H25" s="1726"/>
    </row>
    <row r="27" spans="1:8">
      <c r="A27" s="596" t="s">
        <v>365</v>
      </c>
      <c r="B27" s="213"/>
      <c r="C27" s="213"/>
      <c r="D27" s="213"/>
      <c r="E27" s="213"/>
      <c r="F27" s="213"/>
    </row>
    <row r="28" spans="1:8">
      <c r="A28" s="596" t="s">
        <v>368</v>
      </c>
      <c r="B28" s="213"/>
      <c r="C28" s="213"/>
      <c r="D28" s="213"/>
      <c r="E28" s="213"/>
      <c r="F28" s="213"/>
    </row>
    <row r="30" spans="1:8" ht="15">
      <c r="A30" s="217" t="s">
        <v>369</v>
      </c>
      <c r="B30" s="217"/>
      <c r="C30" s="217"/>
      <c r="D30" s="217"/>
      <c r="E30" s="217"/>
      <c r="F30" s="217"/>
    </row>
    <row r="32" spans="1:8" ht="15" customHeight="1">
      <c r="A32" s="1718"/>
      <c r="B32" s="1719"/>
      <c r="C32" s="1719"/>
      <c r="D32" s="1719"/>
      <c r="E32" s="1719"/>
      <c r="F32" s="1719"/>
      <c r="G32" s="1719"/>
      <c r="H32" s="1720"/>
    </row>
    <row r="33" spans="1:8" ht="15" customHeight="1">
      <c r="A33" s="1721"/>
      <c r="B33" s="1722"/>
      <c r="C33" s="1722"/>
      <c r="D33" s="1722"/>
      <c r="E33" s="1722"/>
      <c r="F33" s="1722"/>
      <c r="G33" s="1722"/>
      <c r="H33" s="1723"/>
    </row>
    <row r="34" spans="1:8" ht="15" customHeight="1">
      <c r="A34" s="1721"/>
      <c r="B34" s="1722"/>
      <c r="C34" s="1722"/>
      <c r="D34" s="1722"/>
      <c r="E34" s="1722"/>
      <c r="F34" s="1722"/>
      <c r="G34" s="1722"/>
      <c r="H34" s="1723"/>
    </row>
    <row r="35" spans="1:8" ht="15" customHeight="1">
      <c r="A35" s="1721"/>
      <c r="B35" s="1722"/>
      <c r="C35" s="1722"/>
      <c r="D35" s="1722"/>
      <c r="E35" s="1722"/>
      <c r="F35" s="1722"/>
      <c r="G35" s="1722"/>
      <c r="H35" s="1723"/>
    </row>
    <row r="36" spans="1:8" ht="15" customHeight="1">
      <c r="A36" s="1721"/>
      <c r="B36" s="1722"/>
      <c r="C36" s="1722"/>
      <c r="D36" s="1722"/>
      <c r="E36" s="1722"/>
      <c r="F36" s="1722"/>
      <c r="G36" s="1722"/>
      <c r="H36" s="1723"/>
    </row>
    <row r="37" spans="1:8" ht="15" customHeight="1">
      <c r="A37" s="1721"/>
      <c r="B37" s="1722"/>
      <c r="C37" s="1722"/>
      <c r="D37" s="1722"/>
      <c r="E37" s="1722"/>
      <c r="F37" s="1722"/>
      <c r="G37" s="1722"/>
      <c r="H37" s="1723"/>
    </row>
    <row r="38" spans="1:8" ht="15" customHeight="1">
      <c r="A38" s="1721"/>
      <c r="B38" s="1722"/>
      <c r="C38" s="1722"/>
      <c r="D38" s="1722"/>
      <c r="E38" s="1722"/>
      <c r="F38" s="1722"/>
      <c r="G38" s="1722"/>
      <c r="H38" s="1723"/>
    </row>
    <row r="39" spans="1:8" ht="15" customHeight="1">
      <c r="A39" s="1721"/>
      <c r="B39" s="1722"/>
      <c r="C39" s="1722"/>
      <c r="D39" s="1722"/>
      <c r="E39" s="1722"/>
      <c r="F39" s="1722"/>
      <c r="G39" s="1722"/>
      <c r="H39" s="1723"/>
    </row>
    <row r="40" spans="1:8" ht="15" customHeight="1">
      <c r="A40" s="1721"/>
      <c r="B40" s="1722"/>
      <c r="C40" s="1722"/>
      <c r="D40" s="1722"/>
      <c r="E40" s="1722"/>
      <c r="F40" s="1722"/>
      <c r="G40" s="1722"/>
      <c r="H40" s="1723"/>
    </row>
    <row r="41" spans="1:8" ht="15" customHeight="1">
      <c r="A41" s="1721"/>
      <c r="B41" s="1722"/>
      <c r="C41" s="1722"/>
      <c r="D41" s="1722"/>
      <c r="E41" s="1722"/>
      <c r="F41" s="1722"/>
      <c r="G41" s="1722"/>
      <c r="H41" s="1723"/>
    </row>
    <row r="42" spans="1:8" ht="15" customHeight="1">
      <c r="A42" s="1724"/>
      <c r="B42" s="1725"/>
      <c r="C42" s="1725"/>
      <c r="D42" s="1725"/>
      <c r="E42" s="1725"/>
      <c r="F42" s="1725"/>
      <c r="G42" s="1725"/>
      <c r="H42" s="1726"/>
    </row>
    <row r="44" spans="1:8" ht="15">
      <c r="A44" s="217" t="s">
        <v>370</v>
      </c>
      <c r="B44" s="217"/>
      <c r="C44" s="217"/>
      <c r="D44" s="217"/>
      <c r="E44" s="217"/>
      <c r="F44" s="217"/>
    </row>
    <row r="46" spans="1:8" ht="15" customHeight="1">
      <c r="A46" s="1718"/>
      <c r="B46" s="1719"/>
      <c r="C46" s="1719"/>
      <c r="D46" s="1719"/>
      <c r="E46" s="1719"/>
      <c r="F46" s="1719"/>
      <c r="G46" s="1719"/>
      <c r="H46" s="1720"/>
    </row>
    <row r="47" spans="1:8" ht="15" customHeight="1">
      <c r="A47" s="1721"/>
      <c r="B47" s="1722"/>
      <c r="C47" s="1722"/>
      <c r="D47" s="1722"/>
      <c r="E47" s="1722"/>
      <c r="F47" s="1722"/>
      <c r="G47" s="1722"/>
      <c r="H47" s="1723"/>
    </row>
    <row r="48" spans="1:8" ht="15" customHeight="1">
      <c r="A48" s="1721"/>
      <c r="B48" s="1722"/>
      <c r="C48" s="1722"/>
      <c r="D48" s="1722"/>
      <c r="E48" s="1722"/>
      <c r="F48" s="1722"/>
      <c r="G48" s="1722"/>
      <c r="H48" s="1723"/>
    </row>
    <row r="49" spans="1:8" ht="15" customHeight="1">
      <c r="A49" s="1721"/>
      <c r="B49" s="1722"/>
      <c r="C49" s="1722"/>
      <c r="D49" s="1722"/>
      <c r="E49" s="1722"/>
      <c r="F49" s="1722"/>
      <c r="G49" s="1722"/>
      <c r="H49" s="1723"/>
    </row>
    <row r="50" spans="1:8" ht="15" customHeight="1">
      <c r="A50" s="1721"/>
      <c r="B50" s="1722"/>
      <c r="C50" s="1722"/>
      <c r="D50" s="1722"/>
      <c r="E50" s="1722"/>
      <c r="F50" s="1722"/>
      <c r="G50" s="1722"/>
      <c r="H50" s="1723"/>
    </row>
    <row r="51" spans="1:8" ht="15" customHeight="1">
      <c r="A51" s="1721"/>
      <c r="B51" s="1722"/>
      <c r="C51" s="1722"/>
      <c r="D51" s="1722"/>
      <c r="E51" s="1722"/>
      <c r="F51" s="1722"/>
      <c r="G51" s="1722"/>
      <c r="H51" s="1723"/>
    </row>
    <row r="52" spans="1:8" ht="15" customHeight="1">
      <c r="A52" s="1721"/>
      <c r="B52" s="1722"/>
      <c r="C52" s="1722"/>
      <c r="D52" s="1722"/>
      <c r="E52" s="1722"/>
      <c r="F52" s="1722"/>
      <c r="G52" s="1722"/>
      <c r="H52" s="1723"/>
    </row>
    <row r="53" spans="1:8" ht="15" customHeight="1">
      <c r="A53" s="1721"/>
      <c r="B53" s="1722"/>
      <c r="C53" s="1722"/>
      <c r="D53" s="1722"/>
      <c r="E53" s="1722"/>
      <c r="F53" s="1722"/>
      <c r="G53" s="1722"/>
      <c r="H53" s="1723"/>
    </row>
    <row r="54" spans="1:8" ht="15" customHeight="1">
      <c r="A54" s="1721"/>
      <c r="B54" s="1722"/>
      <c r="C54" s="1722"/>
      <c r="D54" s="1722"/>
      <c r="E54" s="1722"/>
      <c r="F54" s="1722"/>
      <c r="G54" s="1722"/>
      <c r="H54" s="1723"/>
    </row>
    <row r="55" spans="1:8" ht="15" customHeight="1">
      <c r="A55" s="1724"/>
      <c r="B55" s="1725"/>
      <c r="C55" s="1725"/>
      <c r="D55" s="1725"/>
      <c r="E55" s="1725"/>
      <c r="F55" s="1725"/>
      <c r="G55" s="1725"/>
      <c r="H55" s="1726"/>
    </row>
  </sheetData>
  <mergeCells count="10">
    <mergeCell ref="A46:H55"/>
    <mergeCell ref="B5:C5"/>
    <mergeCell ref="E5:F5"/>
    <mergeCell ref="G3:H3"/>
    <mergeCell ref="G1:H1"/>
    <mergeCell ref="C2:H2"/>
    <mergeCell ref="A3:E3"/>
    <mergeCell ref="B4:H4"/>
    <mergeCell ref="A19:H25"/>
    <mergeCell ref="A32:H42"/>
  </mergeCells>
  <phoneticPr fontId="48" type="noConversion"/>
  <pageMargins left="0.53" right="0.39" top="0.66" bottom="0.42" header="0.4921259845" footer="0.33"/>
  <pageSetup paperSize="9" scale="97"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Feuil25">
    <tabColor indexed="15"/>
  </sheetPr>
  <dimension ref="A1:J56"/>
  <sheetViews>
    <sheetView showGridLines="0" showZeros="0" view="pageBreakPreview" topLeftCell="A13" zoomScale="85" workbookViewId="0">
      <selection activeCell="G27" sqref="G27"/>
    </sheetView>
  </sheetViews>
  <sheetFormatPr baseColWidth="10" defaultRowHeight="14.25"/>
  <cols>
    <col min="1" max="1" width="17.7109375" style="50" customWidth="1"/>
    <col min="2" max="3" width="9.7109375" style="50" customWidth="1"/>
    <col min="4" max="4" width="12.7109375" style="50" customWidth="1"/>
    <col min="5" max="5" width="15.7109375" style="50" customWidth="1"/>
    <col min="6" max="6" width="12.7109375" style="50" customWidth="1"/>
    <col min="7" max="7" width="16.7109375" style="50" customWidth="1"/>
    <col min="8" max="16384" width="11.42578125" style="50"/>
  </cols>
  <sheetData>
    <row r="1" spans="1:10" ht="15" customHeight="1">
      <c r="A1" s="590"/>
      <c r="B1" s="590"/>
      <c r="D1" s="602" t="s">
        <v>121</v>
      </c>
      <c r="E1" s="180"/>
      <c r="F1" s="603" t="s">
        <v>128</v>
      </c>
      <c r="G1" s="604"/>
    </row>
    <row r="2" spans="1:10" ht="15" customHeight="1">
      <c r="A2" s="675" t="s">
        <v>1107</v>
      </c>
      <c r="B2" s="416"/>
      <c r="C2" s="455"/>
      <c r="D2" s="1578" t="str">
        <f>' EA 1-28'!D2:H2</f>
        <v>SOCIETE DEMBA &amp; FRERES</v>
      </c>
      <c r="E2" s="1578"/>
      <c r="F2" s="1578"/>
      <c r="G2" s="1578"/>
      <c r="H2" s="446"/>
      <c r="I2" s="180"/>
      <c r="J2" s="180"/>
    </row>
    <row r="3" spans="1:10" ht="15" customHeight="1">
      <c r="A3" s="1535" t="str">
        <f>' EA 1-28'!A3:E3</f>
        <v>-</v>
      </c>
      <c r="B3" s="1535"/>
      <c r="C3" s="1535"/>
      <c r="D3" s="1535"/>
      <c r="E3" s="676" t="s">
        <v>1109</v>
      </c>
      <c r="F3" s="1560" t="str">
        <f>'Fiche iden'!V7</f>
        <v xml:space="preserve">SODEF </v>
      </c>
      <c r="G3" s="1560"/>
      <c r="H3" s="425"/>
      <c r="I3" s="425"/>
      <c r="J3" s="425"/>
    </row>
    <row r="4" spans="1:10" ht="15" customHeight="1">
      <c r="A4" s="675" t="s">
        <v>586</v>
      </c>
      <c r="B4" s="1535" t="str">
        <f>' EA 1-28'!B4:H4</f>
        <v xml:space="preserve">19                  BP                  458              ABIDJAN </v>
      </c>
      <c r="C4" s="1535"/>
      <c r="D4" s="1535"/>
      <c r="E4" s="1535"/>
      <c r="F4" s="1535"/>
      <c r="G4" s="1535"/>
      <c r="H4" s="180"/>
      <c r="I4" s="180"/>
      <c r="J4" s="180"/>
    </row>
    <row r="5" spans="1:10" ht="15" customHeight="1">
      <c r="A5" s="675" t="s">
        <v>1131</v>
      </c>
      <c r="B5" s="1532" t="str">
        <f>' EA 1-28'!C5</f>
        <v>1417292 J</v>
      </c>
      <c r="C5" s="1532"/>
      <c r="D5" s="699" t="s">
        <v>1124</v>
      </c>
      <c r="E5" s="607" t="str">
        <f>' EA 1-28'!F5</f>
        <v>31/12/2016</v>
      </c>
      <c r="F5" s="676" t="s">
        <v>1111</v>
      </c>
      <c r="G5" s="591">
        <f>' EA 1-28'!H5</f>
        <v>12</v>
      </c>
      <c r="H5" s="446"/>
      <c r="I5" s="180"/>
      <c r="J5" s="446"/>
    </row>
    <row r="6" spans="1:10" ht="9" customHeight="1">
      <c r="A6" s="590"/>
      <c r="B6" s="180"/>
      <c r="C6" s="180"/>
      <c r="D6" s="180"/>
      <c r="E6" s="180"/>
      <c r="F6" s="180"/>
      <c r="G6" s="410"/>
    </row>
    <row r="7" spans="1:10">
      <c r="A7" s="654" t="s">
        <v>371</v>
      </c>
    </row>
    <row r="8" spans="1:10" ht="9.9499999999999993" customHeight="1"/>
    <row r="9" spans="1:10" ht="15">
      <c r="A9" s="215" t="s">
        <v>372</v>
      </c>
      <c r="B9" s="140"/>
      <c r="C9" s="140"/>
      <c r="D9" s="140"/>
      <c r="E9" s="140"/>
      <c r="F9" s="141"/>
      <c r="G9" s="219" t="s">
        <v>1463</v>
      </c>
    </row>
    <row r="10" spans="1:10" ht="14.1" customHeight="1">
      <c r="A10" s="1775"/>
      <c r="B10" s="1776"/>
      <c r="C10" s="1776"/>
      <c r="D10" s="1776"/>
      <c r="E10" s="1776"/>
      <c r="F10" s="1777"/>
      <c r="G10" s="338"/>
    </row>
    <row r="11" spans="1:10" ht="14.1" customHeight="1">
      <c r="A11" s="1769"/>
      <c r="B11" s="1770"/>
      <c r="C11" s="1770"/>
      <c r="D11" s="1770"/>
      <c r="E11" s="1770"/>
      <c r="F11" s="1771"/>
      <c r="G11" s="334"/>
    </row>
    <row r="12" spans="1:10" ht="14.1" customHeight="1">
      <c r="A12" s="1769"/>
      <c r="B12" s="1770"/>
      <c r="C12" s="1770"/>
      <c r="D12" s="1770"/>
      <c r="E12" s="1770"/>
      <c r="F12" s="1771"/>
      <c r="G12" s="334"/>
    </row>
    <row r="13" spans="1:10" ht="14.1" customHeight="1">
      <c r="A13" s="1769"/>
      <c r="B13" s="1770"/>
      <c r="C13" s="1770"/>
      <c r="D13" s="1770"/>
      <c r="E13" s="1770"/>
      <c r="F13" s="1771"/>
      <c r="G13" s="334"/>
    </row>
    <row r="14" spans="1:10" ht="14.1" customHeight="1">
      <c r="A14" s="1769"/>
      <c r="B14" s="1770"/>
      <c r="C14" s="1770"/>
      <c r="D14" s="1770"/>
      <c r="E14" s="1770"/>
      <c r="F14" s="1771"/>
      <c r="G14" s="334"/>
    </row>
    <row r="15" spans="1:10" ht="14.1" customHeight="1">
      <c r="A15" s="1769"/>
      <c r="B15" s="1770"/>
      <c r="C15" s="1770"/>
      <c r="D15" s="1770"/>
      <c r="E15" s="1770"/>
      <c r="F15" s="1771"/>
      <c r="G15" s="334"/>
    </row>
    <row r="16" spans="1:10" ht="14.1" customHeight="1">
      <c r="A16" s="1772"/>
      <c r="B16" s="1773"/>
      <c r="C16" s="1773"/>
      <c r="D16" s="1773"/>
      <c r="E16" s="1773"/>
      <c r="F16" s="1774"/>
      <c r="G16" s="340"/>
    </row>
    <row r="17" spans="1:7">
      <c r="A17" s="47"/>
    </row>
    <row r="18" spans="1:7">
      <c r="A18" s="134"/>
      <c r="B18" s="143"/>
      <c r="C18" s="143"/>
      <c r="D18" s="143"/>
      <c r="E18" s="143"/>
      <c r="F18" s="151"/>
      <c r="G18" s="212" t="s">
        <v>1464</v>
      </c>
    </row>
    <row r="19" spans="1:7" ht="15">
      <c r="A19" s="734" t="s">
        <v>120</v>
      </c>
      <c r="B19" s="42"/>
      <c r="C19" s="42"/>
      <c r="D19" s="42"/>
      <c r="E19" s="42"/>
      <c r="F19" s="129"/>
      <c r="G19" s="182" t="s">
        <v>1465</v>
      </c>
    </row>
    <row r="20" spans="1:7">
      <c r="A20" s="48"/>
      <c r="B20" s="47"/>
      <c r="C20" s="47"/>
      <c r="D20" s="47"/>
      <c r="E20" s="47"/>
      <c r="F20" s="61"/>
      <c r="G20" s="142"/>
    </row>
    <row r="21" spans="1:7" ht="14.1" customHeight="1">
      <c r="A21" s="1769"/>
      <c r="B21" s="1770"/>
      <c r="C21" s="1770"/>
      <c r="D21" s="1770"/>
      <c r="E21" s="1770"/>
      <c r="F21" s="1771"/>
      <c r="G21" s="309"/>
    </row>
    <row r="22" spans="1:7" ht="14.1" customHeight="1">
      <c r="A22" s="1769"/>
      <c r="B22" s="1770"/>
      <c r="C22" s="1770"/>
      <c r="D22" s="1770"/>
      <c r="E22" s="1770"/>
      <c r="F22" s="1771"/>
      <c r="G22" s="310"/>
    </row>
    <row r="23" spans="1:7" ht="14.1" customHeight="1">
      <c r="A23" s="1769"/>
      <c r="B23" s="1770"/>
      <c r="C23" s="1770"/>
      <c r="D23" s="1770"/>
      <c r="E23" s="1770"/>
      <c r="F23" s="1771"/>
      <c r="G23" s="310"/>
    </row>
    <row r="24" spans="1:7" ht="14.1" customHeight="1">
      <c r="A24" s="1769"/>
      <c r="B24" s="1770"/>
      <c r="C24" s="1770"/>
      <c r="D24" s="1770"/>
      <c r="E24" s="1770"/>
      <c r="F24" s="1771"/>
      <c r="G24" s="310"/>
    </row>
    <row r="25" spans="1:7" ht="14.1" customHeight="1">
      <c r="A25" s="1769"/>
      <c r="B25" s="1770"/>
      <c r="C25" s="1770"/>
      <c r="D25" s="1770"/>
      <c r="E25" s="1770"/>
      <c r="F25" s="1771"/>
      <c r="G25" s="310"/>
    </row>
    <row r="26" spans="1:7" ht="14.1" customHeight="1">
      <c r="A26" s="1769"/>
      <c r="B26" s="1770"/>
      <c r="C26" s="1770"/>
      <c r="D26" s="1770"/>
      <c r="E26" s="1770"/>
      <c r="F26" s="1771"/>
      <c r="G26" s="310"/>
    </row>
    <row r="27" spans="1:7" ht="14.1" customHeight="1">
      <c r="A27" s="1772"/>
      <c r="B27" s="1773"/>
      <c r="C27" s="1773"/>
      <c r="D27" s="1773"/>
      <c r="E27" s="1773"/>
      <c r="F27" s="1774"/>
      <c r="G27" s="311"/>
    </row>
    <row r="28" spans="1:7">
      <c r="A28" s="47"/>
    </row>
    <row r="29" spans="1:7" ht="15">
      <c r="A29" s="1780" t="s">
        <v>1402</v>
      </c>
      <c r="B29" s="1781"/>
      <c r="C29" s="1781"/>
      <c r="D29" s="1782"/>
      <c r="E29" s="204" t="s">
        <v>1472</v>
      </c>
      <c r="F29" s="204" t="s">
        <v>1468</v>
      </c>
      <c r="G29" s="192"/>
    </row>
    <row r="30" spans="1:7" ht="15">
      <c r="A30" s="1778" t="s">
        <v>1401</v>
      </c>
      <c r="B30" s="1468"/>
      <c r="C30" s="1468"/>
      <c r="D30" s="1779"/>
      <c r="E30" s="186" t="s">
        <v>1473</v>
      </c>
      <c r="F30" s="186" t="s">
        <v>1469</v>
      </c>
      <c r="G30" s="186" t="s">
        <v>1466</v>
      </c>
    </row>
    <row r="31" spans="1:7" ht="15">
      <c r="A31" s="1778" t="s">
        <v>1400</v>
      </c>
      <c r="B31" s="1468"/>
      <c r="C31" s="1468"/>
      <c r="D31" s="1779"/>
      <c r="E31" s="186" t="s">
        <v>1474</v>
      </c>
      <c r="F31" s="186" t="s">
        <v>1470</v>
      </c>
      <c r="G31" s="186" t="s">
        <v>1467</v>
      </c>
    </row>
    <row r="32" spans="1:7" ht="15">
      <c r="A32" s="1783" t="s">
        <v>1399</v>
      </c>
      <c r="B32" s="1784"/>
      <c r="C32" s="1784"/>
      <c r="D32" s="1785"/>
      <c r="E32" s="205" t="s">
        <v>42</v>
      </c>
      <c r="F32" s="205" t="s">
        <v>1471</v>
      </c>
      <c r="G32" s="197"/>
    </row>
    <row r="33" spans="1:7" ht="14.1" customHeight="1">
      <c r="A33" s="1775"/>
      <c r="B33" s="1776"/>
      <c r="C33" s="1776"/>
      <c r="D33" s="1777"/>
      <c r="E33" s="339"/>
      <c r="F33" s="339"/>
      <c r="G33" s="338"/>
    </row>
    <row r="34" spans="1:7" ht="14.1" customHeight="1">
      <c r="A34" s="1769"/>
      <c r="B34" s="1770"/>
      <c r="C34" s="1770"/>
      <c r="D34" s="1771"/>
      <c r="E34" s="348"/>
      <c r="F34" s="348"/>
      <c r="G34" s="334"/>
    </row>
    <row r="35" spans="1:7" ht="14.1" customHeight="1">
      <c r="A35" s="1769"/>
      <c r="B35" s="1770"/>
      <c r="C35" s="1770"/>
      <c r="D35" s="1771"/>
      <c r="E35" s="348"/>
      <c r="F35" s="348"/>
      <c r="G35" s="334"/>
    </row>
    <row r="36" spans="1:7" ht="14.1" customHeight="1">
      <c r="A36" s="1769"/>
      <c r="B36" s="1770"/>
      <c r="C36" s="1770"/>
      <c r="D36" s="1771"/>
      <c r="E36" s="348"/>
      <c r="F36" s="348"/>
      <c r="G36" s="334"/>
    </row>
    <row r="37" spans="1:7" ht="14.1" customHeight="1">
      <c r="A37" s="1769"/>
      <c r="B37" s="1770"/>
      <c r="C37" s="1770"/>
      <c r="D37" s="1771"/>
      <c r="E37" s="348"/>
      <c r="F37" s="348"/>
      <c r="G37" s="334"/>
    </row>
    <row r="38" spans="1:7" ht="14.1" customHeight="1">
      <c r="A38" s="1769"/>
      <c r="B38" s="1770"/>
      <c r="C38" s="1770"/>
      <c r="D38" s="1771"/>
      <c r="E38" s="348"/>
      <c r="F38" s="348"/>
      <c r="G38" s="334"/>
    </row>
    <row r="39" spans="1:7" ht="14.1" customHeight="1">
      <c r="A39" s="1769"/>
      <c r="B39" s="1770"/>
      <c r="C39" s="1770"/>
      <c r="D39" s="1771"/>
      <c r="E39" s="348"/>
      <c r="F39" s="348"/>
      <c r="G39" s="334"/>
    </row>
    <row r="40" spans="1:7" ht="14.1" customHeight="1">
      <c r="A40" s="1769"/>
      <c r="B40" s="1770"/>
      <c r="C40" s="1770"/>
      <c r="D40" s="1771"/>
      <c r="E40" s="348"/>
      <c r="F40" s="348"/>
      <c r="G40" s="334"/>
    </row>
    <row r="41" spans="1:7" ht="14.1" customHeight="1">
      <c r="A41" s="1769"/>
      <c r="B41" s="1770"/>
      <c r="C41" s="1770"/>
      <c r="D41" s="1771"/>
      <c r="E41" s="348"/>
      <c r="F41" s="348"/>
      <c r="G41" s="334"/>
    </row>
    <row r="42" spans="1:7" ht="14.1" customHeight="1">
      <c r="A42" s="1769"/>
      <c r="B42" s="1770"/>
      <c r="C42" s="1770"/>
      <c r="D42" s="1771"/>
      <c r="E42" s="348"/>
      <c r="F42" s="348"/>
      <c r="G42" s="334"/>
    </row>
    <row r="43" spans="1:7" ht="14.1" customHeight="1">
      <c r="A43" s="1769"/>
      <c r="B43" s="1770"/>
      <c r="C43" s="1770"/>
      <c r="D43" s="1771"/>
      <c r="E43" s="348"/>
      <c r="F43" s="348"/>
      <c r="G43" s="334"/>
    </row>
    <row r="44" spans="1:7" ht="14.1" customHeight="1">
      <c r="A44" s="1769"/>
      <c r="B44" s="1770"/>
      <c r="C44" s="1770"/>
      <c r="D44" s="1771"/>
      <c r="E44" s="348"/>
      <c r="F44" s="348"/>
      <c r="G44" s="334"/>
    </row>
    <row r="45" spans="1:7" ht="14.1" customHeight="1">
      <c r="A45" s="1769"/>
      <c r="B45" s="1770"/>
      <c r="C45" s="1770"/>
      <c r="D45" s="1771"/>
      <c r="E45" s="348"/>
      <c r="F45" s="348"/>
      <c r="G45" s="334"/>
    </row>
    <row r="46" spans="1:7" ht="14.1" customHeight="1">
      <c r="A46" s="1769"/>
      <c r="B46" s="1770"/>
      <c r="C46" s="1770"/>
      <c r="D46" s="1771"/>
      <c r="E46" s="348"/>
      <c r="F46" s="348"/>
      <c r="G46" s="334"/>
    </row>
    <row r="47" spans="1:7" ht="14.1" customHeight="1">
      <c r="A47" s="364"/>
      <c r="B47" s="272"/>
      <c r="C47" s="272"/>
      <c r="D47" s="272"/>
      <c r="E47" s="348"/>
      <c r="F47" s="348"/>
      <c r="G47" s="334"/>
    </row>
    <row r="48" spans="1:7" ht="14.1" customHeight="1">
      <c r="A48" s="1769"/>
      <c r="B48" s="1770"/>
      <c r="C48" s="1770"/>
      <c r="D48" s="1771"/>
      <c r="E48" s="348"/>
      <c r="F48" s="348"/>
      <c r="G48" s="334"/>
    </row>
    <row r="49" spans="1:7" ht="14.1" customHeight="1">
      <c r="A49" s="1769"/>
      <c r="B49" s="1770"/>
      <c r="C49" s="1770"/>
      <c r="D49" s="1771"/>
      <c r="E49" s="348"/>
      <c r="F49" s="348"/>
      <c r="G49" s="334"/>
    </row>
    <row r="50" spans="1:7" ht="14.1" customHeight="1">
      <c r="A50" s="1769"/>
      <c r="B50" s="1770"/>
      <c r="C50" s="1770"/>
      <c r="D50" s="1771"/>
      <c r="E50" s="348"/>
      <c r="F50" s="348"/>
      <c r="G50" s="334"/>
    </row>
    <row r="51" spans="1:7" ht="14.1" customHeight="1">
      <c r="A51" s="1769"/>
      <c r="B51" s="1770"/>
      <c r="C51" s="1770"/>
      <c r="D51" s="1771"/>
      <c r="E51" s="348"/>
      <c r="F51" s="348"/>
      <c r="G51" s="334"/>
    </row>
    <row r="52" spans="1:7" ht="14.1" customHeight="1">
      <c r="A52" s="1769"/>
      <c r="B52" s="1770"/>
      <c r="C52" s="1770"/>
      <c r="D52" s="1771"/>
      <c r="E52" s="348"/>
      <c r="F52" s="348"/>
      <c r="G52" s="334"/>
    </row>
    <row r="53" spans="1:7" ht="14.1" customHeight="1">
      <c r="A53" s="1769"/>
      <c r="B53" s="1770"/>
      <c r="C53" s="1770"/>
      <c r="D53" s="1771"/>
      <c r="E53" s="348"/>
      <c r="F53" s="348"/>
      <c r="G53" s="334"/>
    </row>
    <row r="54" spans="1:7" ht="14.1" customHeight="1">
      <c r="A54" s="1769"/>
      <c r="B54" s="1770"/>
      <c r="C54" s="1770"/>
      <c r="D54" s="1771"/>
      <c r="E54" s="348"/>
      <c r="F54" s="348"/>
      <c r="G54" s="334"/>
    </row>
    <row r="55" spans="1:7" ht="14.1" customHeight="1">
      <c r="A55" s="1769"/>
      <c r="B55" s="1770"/>
      <c r="C55" s="1770"/>
      <c r="D55" s="1771"/>
      <c r="E55" s="348"/>
      <c r="F55" s="348"/>
      <c r="G55" s="334"/>
    </row>
    <row r="56" spans="1:7" ht="14.1" customHeight="1">
      <c r="A56" s="1772"/>
      <c r="B56" s="1773"/>
      <c r="C56" s="1773"/>
      <c r="D56" s="1774"/>
      <c r="E56" s="337"/>
      <c r="F56" s="337"/>
      <c r="G56" s="340"/>
    </row>
  </sheetData>
  <mergeCells count="46">
    <mergeCell ref="A10:F10"/>
    <mergeCell ref="A22:F22"/>
    <mergeCell ref="A11:F11"/>
    <mergeCell ref="A12:F12"/>
    <mergeCell ref="A13:F13"/>
    <mergeCell ref="A14:F14"/>
    <mergeCell ref="A16:F16"/>
    <mergeCell ref="A15:F15"/>
    <mergeCell ref="A21:F21"/>
    <mergeCell ref="D2:G2"/>
    <mergeCell ref="B5:C5"/>
    <mergeCell ref="B4:G4"/>
    <mergeCell ref="A3:D3"/>
    <mergeCell ref="F3:G3"/>
    <mergeCell ref="A24:F24"/>
    <mergeCell ref="A25:F25"/>
    <mergeCell ref="A26:F26"/>
    <mergeCell ref="A30:D30"/>
    <mergeCell ref="A23:F23"/>
    <mergeCell ref="A27:F27"/>
    <mergeCell ref="A33:D33"/>
    <mergeCell ref="A34:D34"/>
    <mergeCell ref="A35:D35"/>
    <mergeCell ref="A31:D31"/>
    <mergeCell ref="A29:D29"/>
    <mergeCell ref="A32:D32"/>
    <mergeCell ref="A36:D36"/>
    <mergeCell ref="A37:D37"/>
    <mergeCell ref="A38:D38"/>
    <mergeCell ref="A39:D39"/>
    <mergeCell ref="A40:D40"/>
    <mergeCell ref="A46:D46"/>
    <mergeCell ref="A45:D45"/>
    <mergeCell ref="A53:D53"/>
    <mergeCell ref="A54:D54"/>
    <mergeCell ref="A41:D41"/>
    <mergeCell ref="A42:D42"/>
    <mergeCell ref="A43:D43"/>
    <mergeCell ref="A44:D44"/>
    <mergeCell ref="A55:D55"/>
    <mergeCell ref="A56:D56"/>
    <mergeCell ref="A48:D48"/>
    <mergeCell ref="A49:D49"/>
    <mergeCell ref="A50:D50"/>
    <mergeCell ref="A51:D51"/>
    <mergeCell ref="A52:D52"/>
  </mergeCells>
  <phoneticPr fontId="48" type="noConversion"/>
  <pageMargins left="0.47" right="0.23" top="0.63" bottom="0.61" header="0.4921259845" footer="0.39"/>
  <pageSetup paperSize="9"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Feuil26">
    <tabColor indexed="15"/>
  </sheetPr>
  <dimension ref="A1:J53"/>
  <sheetViews>
    <sheetView showGridLines="0" showZeros="0" view="pageBreakPreview" topLeftCell="A34" zoomScale="85" workbookViewId="0">
      <selection activeCell="A41" sqref="A41:J53"/>
    </sheetView>
  </sheetViews>
  <sheetFormatPr baseColWidth="10" defaultRowHeight="14.25"/>
  <cols>
    <col min="1" max="1" width="15.7109375" style="50" customWidth="1"/>
    <col min="2" max="2" width="5.7109375" style="50" customWidth="1"/>
    <col min="3" max="4" width="8.7109375" style="50" customWidth="1"/>
    <col min="5" max="5" width="12.7109375" style="50" customWidth="1"/>
    <col min="6" max="6" width="10.7109375" style="50" customWidth="1"/>
    <col min="7" max="7" width="6.7109375" style="50" customWidth="1"/>
    <col min="8" max="8" width="12.7109375" style="50" customWidth="1"/>
    <col min="9" max="9" width="5.7109375" style="50" customWidth="1"/>
    <col min="10" max="10" width="8.7109375" style="50" customWidth="1"/>
    <col min="11" max="16384" width="11.42578125" style="50"/>
  </cols>
  <sheetData>
    <row r="1" spans="1:10" ht="15" customHeight="1">
      <c r="A1" s="590"/>
      <c r="B1" s="590"/>
      <c r="E1" s="602" t="s">
        <v>122</v>
      </c>
      <c r="H1" s="603" t="s">
        <v>127</v>
      </c>
      <c r="I1" s="605"/>
      <c r="J1" s="601"/>
    </row>
    <row r="2" spans="1:10" ht="15" customHeight="1">
      <c r="A2" s="675" t="s">
        <v>1107</v>
      </c>
      <c r="B2" s="416"/>
      <c r="D2" s="1578" t="str">
        <f>'EA 6-28'!D2:G2</f>
        <v>SOCIETE DEMBA &amp; FRERES</v>
      </c>
      <c r="E2" s="1578"/>
      <c r="F2" s="1578"/>
      <c r="G2" s="1578"/>
      <c r="H2" s="1578"/>
      <c r="I2" s="1578"/>
      <c r="J2" s="1578"/>
    </row>
    <row r="3" spans="1:10" ht="15" customHeight="1">
      <c r="A3" s="1535" t="str">
        <f>'EA 6-28'!A3:D3</f>
        <v>-</v>
      </c>
      <c r="B3" s="1535"/>
      <c r="C3" s="1535"/>
      <c r="D3" s="1535"/>
      <c r="E3" s="1535"/>
      <c r="F3" s="676" t="s">
        <v>1109</v>
      </c>
      <c r="G3" s="1560" t="str">
        <f>'EA 5-28'!G3:H3</f>
        <v xml:space="preserve">SODEF </v>
      </c>
      <c r="H3" s="1560"/>
      <c r="I3" s="1560"/>
      <c r="J3" s="1560"/>
    </row>
    <row r="4" spans="1:10" ht="15" customHeight="1">
      <c r="A4" s="675" t="s">
        <v>586</v>
      </c>
      <c r="B4" s="1535" t="str">
        <f>'EA 6-28'!B4:G4</f>
        <v xml:space="preserve">19                  BP                  458              ABIDJAN </v>
      </c>
      <c r="C4" s="1535"/>
      <c r="D4" s="1535"/>
      <c r="E4" s="1535"/>
      <c r="F4" s="1535"/>
      <c r="G4" s="1535"/>
      <c r="H4" s="1535"/>
      <c r="I4" s="1535"/>
      <c r="J4" s="1535"/>
    </row>
    <row r="5" spans="1:10" ht="15" customHeight="1">
      <c r="A5" s="675" t="s">
        <v>1131</v>
      </c>
      <c r="B5" s="522"/>
      <c r="C5" s="1560" t="str">
        <f>'Fiche iden'!G9</f>
        <v>1417292 J</v>
      </c>
      <c r="D5" s="1560"/>
      <c r="E5" s="699" t="s">
        <v>1124</v>
      </c>
      <c r="F5" s="1580" t="str">
        <f>'EA 6-28'!E5</f>
        <v>31/12/2016</v>
      </c>
      <c r="G5" s="1560"/>
      <c r="H5" s="676" t="s">
        <v>1111</v>
      </c>
      <c r="I5" s="1560">
        <f>'EA 6-28'!G5</f>
        <v>12</v>
      </c>
      <c r="J5" s="1560"/>
    </row>
    <row r="6" spans="1:10" ht="15" customHeight="1">
      <c r="A6" s="590"/>
      <c r="B6" s="180"/>
      <c r="C6" s="180"/>
      <c r="D6" s="180"/>
      <c r="E6" s="180"/>
      <c r="F6" s="180"/>
      <c r="G6" s="180"/>
      <c r="H6" s="180"/>
      <c r="I6" s="180"/>
      <c r="J6" s="410"/>
    </row>
    <row r="7" spans="1:10">
      <c r="A7" s="596" t="s">
        <v>1403</v>
      </c>
    </row>
    <row r="8" spans="1:10" ht="20.100000000000001" customHeight="1">
      <c r="A8" s="210" t="s">
        <v>1231</v>
      </c>
    </row>
    <row r="9" spans="1:10" ht="9.9499999999999993" customHeight="1">
      <c r="A9" s="595"/>
    </row>
    <row r="10" spans="1:10" ht="15.95" customHeight="1">
      <c r="A10" s="1718"/>
      <c r="B10" s="1719"/>
      <c r="C10" s="1719"/>
      <c r="D10" s="1719"/>
      <c r="E10" s="1719"/>
      <c r="F10" s="1719"/>
      <c r="G10" s="1719"/>
      <c r="H10" s="1719"/>
      <c r="I10" s="1719"/>
      <c r="J10" s="1720"/>
    </row>
    <row r="11" spans="1:10" ht="15.95" customHeight="1">
      <c r="A11" s="1721"/>
      <c r="B11" s="1722"/>
      <c r="C11" s="1722"/>
      <c r="D11" s="1722"/>
      <c r="E11" s="1722"/>
      <c r="F11" s="1722"/>
      <c r="G11" s="1722"/>
      <c r="H11" s="1722"/>
      <c r="I11" s="1722"/>
      <c r="J11" s="1723"/>
    </row>
    <row r="12" spans="1:10" ht="15.95" customHeight="1">
      <c r="A12" s="1721"/>
      <c r="B12" s="1722"/>
      <c r="C12" s="1722"/>
      <c r="D12" s="1722"/>
      <c r="E12" s="1722"/>
      <c r="F12" s="1722"/>
      <c r="G12" s="1722"/>
      <c r="H12" s="1722"/>
      <c r="I12" s="1722"/>
      <c r="J12" s="1723"/>
    </row>
    <row r="13" spans="1:10" ht="15.95" customHeight="1">
      <c r="A13" s="1721"/>
      <c r="B13" s="1722"/>
      <c r="C13" s="1722"/>
      <c r="D13" s="1722"/>
      <c r="E13" s="1722"/>
      <c r="F13" s="1722"/>
      <c r="G13" s="1722"/>
      <c r="H13" s="1722"/>
      <c r="I13" s="1722"/>
      <c r="J13" s="1723"/>
    </row>
    <row r="14" spans="1:10" ht="15.95" customHeight="1">
      <c r="A14" s="1721"/>
      <c r="B14" s="1722"/>
      <c r="C14" s="1722"/>
      <c r="D14" s="1722"/>
      <c r="E14" s="1722"/>
      <c r="F14" s="1722"/>
      <c r="G14" s="1722"/>
      <c r="H14" s="1722"/>
      <c r="I14" s="1722"/>
      <c r="J14" s="1723"/>
    </row>
    <row r="15" spans="1:10" ht="15.95" customHeight="1">
      <c r="A15" s="1721"/>
      <c r="B15" s="1722"/>
      <c r="C15" s="1722"/>
      <c r="D15" s="1722"/>
      <c r="E15" s="1722"/>
      <c r="F15" s="1722"/>
      <c r="G15" s="1722"/>
      <c r="H15" s="1722"/>
      <c r="I15" s="1722"/>
      <c r="J15" s="1723"/>
    </row>
    <row r="16" spans="1:10" ht="15.95" customHeight="1">
      <c r="A16" s="1721"/>
      <c r="B16" s="1722"/>
      <c r="C16" s="1722"/>
      <c r="D16" s="1722"/>
      <c r="E16" s="1722"/>
      <c r="F16" s="1722"/>
      <c r="G16" s="1722"/>
      <c r="H16" s="1722"/>
      <c r="I16" s="1722"/>
      <c r="J16" s="1723"/>
    </row>
    <row r="17" spans="1:10" ht="15.95" customHeight="1">
      <c r="A17" s="1721"/>
      <c r="B17" s="1722"/>
      <c r="C17" s="1722"/>
      <c r="D17" s="1722"/>
      <c r="E17" s="1722"/>
      <c r="F17" s="1722"/>
      <c r="G17" s="1722"/>
      <c r="H17" s="1722"/>
      <c r="I17" s="1722"/>
      <c r="J17" s="1723"/>
    </row>
    <row r="18" spans="1:10" ht="15.95" customHeight="1">
      <c r="A18" s="1721"/>
      <c r="B18" s="1722"/>
      <c r="C18" s="1722"/>
      <c r="D18" s="1722"/>
      <c r="E18" s="1722"/>
      <c r="F18" s="1722"/>
      <c r="G18" s="1722"/>
      <c r="H18" s="1722"/>
      <c r="I18" s="1722"/>
      <c r="J18" s="1723"/>
    </row>
    <row r="19" spans="1:10" ht="15.95" customHeight="1">
      <c r="A19" s="1721"/>
      <c r="B19" s="1722"/>
      <c r="C19" s="1722"/>
      <c r="D19" s="1722"/>
      <c r="E19" s="1722"/>
      <c r="F19" s="1722"/>
      <c r="G19" s="1722"/>
      <c r="H19" s="1722"/>
      <c r="I19" s="1722"/>
      <c r="J19" s="1723"/>
    </row>
    <row r="20" spans="1:10" ht="15.95" customHeight="1">
      <c r="A20" s="1724"/>
      <c r="B20" s="1725"/>
      <c r="C20" s="1725"/>
      <c r="D20" s="1725"/>
      <c r="E20" s="1725"/>
      <c r="F20" s="1725"/>
      <c r="G20" s="1725"/>
      <c r="H20" s="1725"/>
      <c r="I20" s="1725"/>
      <c r="J20" s="1726"/>
    </row>
    <row r="21" spans="1:10">
      <c r="A21" s="456" t="s">
        <v>1475</v>
      </c>
    </row>
    <row r="23" spans="1:10">
      <c r="A23" s="210" t="s">
        <v>123</v>
      </c>
    </row>
    <row r="24" spans="1:10" ht="9.9499999999999993" customHeight="1">
      <c r="A24" s="213"/>
    </row>
    <row r="25" spans="1:10" ht="15" customHeight="1">
      <c r="A25" s="1718"/>
      <c r="B25" s="1719"/>
      <c r="C25" s="1719"/>
      <c r="D25" s="1719"/>
      <c r="E25" s="1719"/>
      <c r="F25" s="1719"/>
      <c r="G25" s="1719"/>
      <c r="H25" s="1719"/>
      <c r="I25" s="1719"/>
      <c r="J25" s="1720"/>
    </row>
    <row r="26" spans="1:10" ht="15" customHeight="1">
      <c r="A26" s="1721"/>
      <c r="B26" s="1722"/>
      <c r="C26" s="1722"/>
      <c r="D26" s="1722"/>
      <c r="E26" s="1722"/>
      <c r="F26" s="1722"/>
      <c r="G26" s="1722"/>
      <c r="H26" s="1722"/>
      <c r="I26" s="1722"/>
      <c r="J26" s="1723"/>
    </row>
    <row r="27" spans="1:10" ht="15" customHeight="1">
      <c r="A27" s="1721"/>
      <c r="B27" s="1722"/>
      <c r="C27" s="1722"/>
      <c r="D27" s="1722"/>
      <c r="E27" s="1722"/>
      <c r="F27" s="1722"/>
      <c r="G27" s="1722"/>
      <c r="H27" s="1722"/>
      <c r="I27" s="1722"/>
      <c r="J27" s="1723"/>
    </row>
    <row r="28" spans="1:10" ht="15" customHeight="1">
      <c r="A28" s="1721"/>
      <c r="B28" s="1722"/>
      <c r="C28" s="1722"/>
      <c r="D28" s="1722"/>
      <c r="E28" s="1722"/>
      <c r="F28" s="1722"/>
      <c r="G28" s="1722"/>
      <c r="H28" s="1722"/>
      <c r="I28" s="1722"/>
      <c r="J28" s="1723"/>
    </row>
    <row r="29" spans="1:10" ht="15" customHeight="1">
      <c r="A29" s="1721"/>
      <c r="B29" s="1722"/>
      <c r="C29" s="1722"/>
      <c r="D29" s="1722"/>
      <c r="E29" s="1722"/>
      <c r="F29" s="1722"/>
      <c r="G29" s="1722"/>
      <c r="H29" s="1722"/>
      <c r="I29" s="1722"/>
      <c r="J29" s="1723"/>
    </row>
    <row r="30" spans="1:10" ht="15" customHeight="1">
      <c r="A30" s="1721"/>
      <c r="B30" s="1722"/>
      <c r="C30" s="1722"/>
      <c r="D30" s="1722"/>
      <c r="E30" s="1722"/>
      <c r="F30" s="1722"/>
      <c r="G30" s="1722"/>
      <c r="H30" s="1722"/>
      <c r="I30" s="1722"/>
      <c r="J30" s="1723"/>
    </row>
    <row r="31" spans="1:10" ht="15" customHeight="1">
      <c r="A31" s="1721"/>
      <c r="B31" s="1722"/>
      <c r="C31" s="1722"/>
      <c r="D31" s="1722"/>
      <c r="E31" s="1722"/>
      <c r="F31" s="1722"/>
      <c r="G31" s="1722"/>
      <c r="H31" s="1722"/>
      <c r="I31" s="1722"/>
      <c r="J31" s="1723"/>
    </row>
    <row r="32" spans="1:10" ht="15" customHeight="1">
      <c r="A32" s="1721"/>
      <c r="B32" s="1722"/>
      <c r="C32" s="1722"/>
      <c r="D32" s="1722"/>
      <c r="E32" s="1722"/>
      <c r="F32" s="1722"/>
      <c r="G32" s="1722"/>
      <c r="H32" s="1722"/>
      <c r="I32" s="1722"/>
      <c r="J32" s="1723"/>
    </row>
    <row r="33" spans="1:10" ht="15" customHeight="1">
      <c r="A33" s="1721"/>
      <c r="B33" s="1722"/>
      <c r="C33" s="1722"/>
      <c r="D33" s="1722"/>
      <c r="E33" s="1722"/>
      <c r="F33" s="1722"/>
      <c r="G33" s="1722"/>
      <c r="H33" s="1722"/>
      <c r="I33" s="1722"/>
      <c r="J33" s="1723"/>
    </row>
    <row r="34" spans="1:10" ht="15" customHeight="1">
      <c r="A34" s="1721"/>
      <c r="B34" s="1722"/>
      <c r="C34" s="1722"/>
      <c r="D34" s="1722"/>
      <c r="E34" s="1722"/>
      <c r="F34" s="1722"/>
      <c r="G34" s="1722"/>
      <c r="H34" s="1722"/>
      <c r="I34" s="1722"/>
      <c r="J34" s="1723"/>
    </row>
    <row r="35" spans="1:10" ht="15" customHeight="1">
      <c r="A35" s="1721"/>
      <c r="B35" s="1722"/>
      <c r="C35" s="1722"/>
      <c r="D35" s="1722"/>
      <c r="E35" s="1722"/>
      <c r="F35" s="1722"/>
      <c r="G35" s="1722"/>
      <c r="H35" s="1722"/>
      <c r="I35" s="1722"/>
      <c r="J35" s="1723"/>
    </row>
    <row r="36" spans="1:10" ht="15" customHeight="1">
      <c r="A36" s="1724"/>
      <c r="B36" s="1725"/>
      <c r="C36" s="1725"/>
      <c r="D36" s="1725"/>
      <c r="E36" s="1725"/>
      <c r="F36" s="1725"/>
      <c r="G36" s="1725"/>
      <c r="H36" s="1725"/>
      <c r="I36" s="1725"/>
      <c r="J36" s="1726"/>
    </row>
    <row r="38" spans="1:10">
      <c r="A38" s="596" t="s">
        <v>1029</v>
      </c>
    </row>
    <row r="39" spans="1:10">
      <c r="A39" s="596" t="s">
        <v>124</v>
      </c>
    </row>
    <row r="41" spans="1:10" ht="15" customHeight="1">
      <c r="A41" s="1718"/>
      <c r="B41" s="1719"/>
      <c r="C41" s="1719"/>
      <c r="D41" s="1719"/>
      <c r="E41" s="1719"/>
      <c r="F41" s="1719"/>
      <c r="G41" s="1719"/>
      <c r="H41" s="1719"/>
      <c r="I41" s="1719"/>
      <c r="J41" s="1720"/>
    </row>
    <row r="42" spans="1:10" ht="15" customHeight="1">
      <c r="A42" s="1721"/>
      <c r="B42" s="1722"/>
      <c r="C42" s="1722"/>
      <c r="D42" s="1722"/>
      <c r="E42" s="1722"/>
      <c r="F42" s="1722"/>
      <c r="G42" s="1722"/>
      <c r="H42" s="1722"/>
      <c r="I42" s="1722"/>
      <c r="J42" s="1723"/>
    </row>
    <row r="43" spans="1:10" ht="15" customHeight="1">
      <c r="A43" s="1721"/>
      <c r="B43" s="1722"/>
      <c r="C43" s="1722"/>
      <c r="D43" s="1722"/>
      <c r="E43" s="1722"/>
      <c r="F43" s="1722"/>
      <c r="G43" s="1722"/>
      <c r="H43" s="1722"/>
      <c r="I43" s="1722"/>
      <c r="J43" s="1723"/>
    </row>
    <row r="44" spans="1:10" ht="15" customHeight="1">
      <c r="A44" s="1721"/>
      <c r="B44" s="1722"/>
      <c r="C44" s="1722"/>
      <c r="D44" s="1722"/>
      <c r="E44" s="1722"/>
      <c r="F44" s="1722"/>
      <c r="G44" s="1722"/>
      <c r="H44" s="1722"/>
      <c r="I44" s="1722"/>
      <c r="J44" s="1723"/>
    </row>
    <row r="45" spans="1:10" ht="15" customHeight="1">
      <c r="A45" s="1721"/>
      <c r="B45" s="1722"/>
      <c r="C45" s="1722"/>
      <c r="D45" s="1722"/>
      <c r="E45" s="1722"/>
      <c r="F45" s="1722"/>
      <c r="G45" s="1722"/>
      <c r="H45" s="1722"/>
      <c r="I45" s="1722"/>
      <c r="J45" s="1723"/>
    </row>
    <row r="46" spans="1:10" ht="15" customHeight="1">
      <c r="A46" s="1721"/>
      <c r="B46" s="1722"/>
      <c r="C46" s="1722"/>
      <c r="D46" s="1722"/>
      <c r="E46" s="1722"/>
      <c r="F46" s="1722"/>
      <c r="G46" s="1722"/>
      <c r="H46" s="1722"/>
      <c r="I46" s="1722"/>
      <c r="J46" s="1723"/>
    </row>
    <row r="47" spans="1:10" ht="15" customHeight="1">
      <c r="A47" s="1721"/>
      <c r="B47" s="1722"/>
      <c r="C47" s="1722"/>
      <c r="D47" s="1722"/>
      <c r="E47" s="1722"/>
      <c r="F47" s="1722"/>
      <c r="G47" s="1722"/>
      <c r="H47" s="1722"/>
      <c r="I47" s="1722"/>
      <c r="J47" s="1723"/>
    </row>
    <row r="48" spans="1:10" ht="15" customHeight="1">
      <c r="A48" s="1721"/>
      <c r="B48" s="1722"/>
      <c r="C48" s="1722"/>
      <c r="D48" s="1722"/>
      <c r="E48" s="1722"/>
      <c r="F48" s="1722"/>
      <c r="G48" s="1722"/>
      <c r="H48" s="1722"/>
      <c r="I48" s="1722"/>
      <c r="J48" s="1723"/>
    </row>
    <row r="49" spans="1:10" ht="15" customHeight="1">
      <c r="A49" s="1721"/>
      <c r="B49" s="1722"/>
      <c r="C49" s="1722"/>
      <c r="D49" s="1722"/>
      <c r="E49" s="1722"/>
      <c r="F49" s="1722"/>
      <c r="G49" s="1722"/>
      <c r="H49" s="1722"/>
      <c r="I49" s="1722"/>
      <c r="J49" s="1723"/>
    </row>
    <row r="50" spans="1:10" ht="15" customHeight="1">
      <c r="A50" s="1721"/>
      <c r="B50" s="1722"/>
      <c r="C50" s="1722"/>
      <c r="D50" s="1722"/>
      <c r="E50" s="1722"/>
      <c r="F50" s="1722"/>
      <c r="G50" s="1722"/>
      <c r="H50" s="1722"/>
      <c r="I50" s="1722"/>
      <c r="J50" s="1723"/>
    </row>
    <row r="51" spans="1:10" ht="15" customHeight="1">
      <c r="A51" s="1721"/>
      <c r="B51" s="1722"/>
      <c r="C51" s="1722"/>
      <c r="D51" s="1722"/>
      <c r="E51" s="1722"/>
      <c r="F51" s="1722"/>
      <c r="G51" s="1722"/>
      <c r="H51" s="1722"/>
      <c r="I51" s="1722"/>
      <c r="J51" s="1723"/>
    </row>
    <row r="52" spans="1:10" ht="15" customHeight="1">
      <c r="A52" s="1721"/>
      <c r="B52" s="1722"/>
      <c r="C52" s="1722"/>
      <c r="D52" s="1722"/>
      <c r="E52" s="1722"/>
      <c r="F52" s="1722"/>
      <c r="G52" s="1722"/>
      <c r="H52" s="1722"/>
      <c r="I52" s="1722"/>
      <c r="J52" s="1723"/>
    </row>
    <row r="53" spans="1:10" ht="15.95" customHeight="1">
      <c r="A53" s="1724"/>
      <c r="B53" s="1725"/>
      <c r="C53" s="1725"/>
      <c r="D53" s="1725"/>
      <c r="E53" s="1725"/>
      <c r="F53" s="1725"/>
      <c r="G53" s="1725"/>
      <c r="H53" s="1725"/>
      <c r="I53" s="1725"/>
      <c r="J53" s="1726"/>
    </row>
  </sheetData>
  <mergeCells count="10">
    <mergeCell ref="D2:J2"/>
    <mergeCell ref="A3:E3"/>
    <mergeCell ref="G3:J3"/>
    <mergeCell ref="B4:J4"/>
    <mergeCell ref="A10:J20"/>
    <mergeCell ref="A25:J36"/>
    <mergeCell ref="A41:J53"/>
    <mergeCell ref="C5:D5"/>
    <mergeCell ref="F5:G5"/>
    <mergeCell ref="I5:J5"/>
  </mergeCells>
  <phoneticPr fontId="48" type="noConversion"/>
  <pageMargins left="0.55000000000000004" right="0.23" top="0.56999999999999995" bottom="0.61" header="0.4921259845" footer="0.4921259845"/>
  <pageSetup paperSize="9" scale="99"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Feuil27">
    <tabColor indexed="15"/>
  </sheetPr>
  <dimension ref="A1:I45"/>
  <sheetViews>
    <sheetView showGridLines="0" showZeros="0" view="pageBreakPreview" zoomScale="85" workbookViewId="0">
      <selection activeCell="A11" sqref="A11:I26"/>
    </sheetView>
  </sheetViews>
  <sheetFormatPr baseColWidth="10" defaultRowHeight="14.25"/>
  <cols>
    <col min="1" max="1" width="17.7109375" style="50" customWidth="1"/>
    <col min="2" max="3" width="8.7109375" style="50" customWidth="1"/>
    <col min="4" max="4" width="12.7109375" style="50" customWidth="1"/>
    <col min="5" max="5" width="14.5703125" style="50" customWidth="1"/>
    <col min="6" max="6" width="13.7109375" style="50" customWidth="1"/>
    <col min="7" max="7" width="0.85546875" style="50" customWidth="1"/>
    <col min="8" max="8" width="13.7109375" style="50" customWidth="1"/>
    <col min="9" max="9" width="2.28515625" style="50" customWidth="1"/>
    <col min="10" max="16384" width="11.42578125" style="50"/>
  </cols>
  <sheetData>
    <row r="1" spans="1:9">
      <c r="A1" s="590"/>
      <c r="B1" s="590"/>
      <c r="D1" s="602" t="s">
        <v>126</v>
      </c>
      <c r="E1" s="180"/>
      <c r="F1" s="1619" t="s">
        <v>125</v>
      </c>
      <c r="G1" s="1596"/>
      <c r="H1" s="1596"/>
      <c r="I1" s="1620"/>
    </row>
    <row r="2" spans="1:9" ht="15" customHeight="1">
      <c r="A2" s="675" t="s">
        <v>1107</v>
      </c>
      <c r="B2" s="416"/>
      <c r="C2" s="455"/>
      <c r="D2" s="1578" t="str">
        <f>'EA 7-28'!D2:J2</f>
        <v>SOCIETE DEMBA &amp; FRERES</v>
      </c>
      <c r="E2" s="1578"/>
      <c r="F2" s="1578"/>
      <c r="G2" s="1578"/>
      <c r="H2" s="1578"/>
      <c r="I2" s="1578"/>
    </row>
    <row r="3" spans="1:9">
      <c r="A3" s="1535" t="str">
        <f>'EA 7-28'!A3:E3</f>
        <v>-</v>
      </c>
      <c r="B3" s="1535"/>
      <c r="C3" s="1535"/>
      <c r="D3" s="1535"/>
      <c r="E3" s="676" t="s">
        <v>1109</v>
      </c>
      <c r="F3" s="1560" t="str">
        <f>'Fiche iden'!V7</f>
        <v xml:space="preserve">SODEF </v>
      </c>
      <c r="G3" s="1560"/>
      <c r="H3" s="1560"/>
      <c r="I3" s="1560"/>
    </row>
    <row r="4" spans="1:9" ht="15" customHeight="1">
      <c r="A4" s="675" t="s">
        <v>586</v>
      </c>
      <c r="B4" s="1535" t="str">
        <f>'EA 7-28'!B4:J4</f>
        <v xml:space="preserve">19                  BP                  458              ABIDJAN </v>
      </c>
      <c r="C4" s="1535"/>
      <c r="D4" s="1535"/>
      <c r="E4" s="1535"/>
      <c r="F4" s="1535"/>
      <c r="G4" s="1535"/>
      <c r="H4" s="1535"/>
      <c r="I4" s="1535"/>
    </row>
    <row r="5" spans="1:9" ht="15" customHeight="1">
      <c r="A5" s="675" t="s">
        <v>1131</v>
      </c>
      <c r="B5" s="1760" t="str">
        <f>' EA 1-28'!C5</f>
        <v>1417292 J</v>
      </c>
      <c r="C5" s="1760"/>
      <c r="D5" s="699" t="s">
        <v>1124</v>
      </c>
      <c r="E5" s="607" t="str">
        <f>' EA 1-28'!F5</f>
        <v>31/12/2016</v>
      </c>
      <c r="F5" s="676" t="s">
        <v>1111</v>
      </c>
      <c r="G5" s="156"/>
      <c r="H5" s="1560">
        <f>' EA 1-28'!H5</f>
        <v>12</v>
      </c>
      <c r="I5" s="1560"/>
    </row>
    <row r="7" spans="1:9" s="596" customFormat="1" ht="18" customHeight="1">
      <c r="A7" s="596" t="s">
        <v>1491</v>
      </c>
    </row>
    <row r="8" spans="1:9" s="596" customFormat="1" ht="12.75">
      <c r="A8" s="596" t="s">
        <v>1484</v>
      </c>
    </row>
    <row r="9" spans="1:9" s="596" customFormat="1" ht="12.75">
      <c r="A9" s="596" t="s">
        <v>1492</v>
      </c>
    </row>
    <row r="10" spans="1:9" ht="18" customHeight="1"/>
    <row r="11" spans="1:9" ht="14.1" customHeight="1">
      <c r="A11" s="1718"/>
      <c r="B11" s="1719"/>
      <c r="C11" s="1719"/>
      <c r="D11" s="1719"/>
      <c r="E11" s="1719"/>
      <c r="F11" s="1719"/>
      <c r="G11" s="1719"/>
      <c r="H11" s="1719"/>
      <c r="I11" s="1720"/>
    </row>
    <row r="12" spans="1:9" ht="14.1" customHeight="1">
      <c r="A12" s="1721"/>
      <c r="B12" s="1722"/>
      <c r="C12" s="1722"/>
      <c r="D12" s="1722"/>
      <c r="E12" s="1722"/>
      <c r="F12" s="1722"/>
      <c r="G12" s="1722"/>
      <c r="H12" s="1722"/>
      <c r="I12" s="1723"/>
    </row>
    <row r="13" spans="1:9" ht="14.1" customHeight="1">
      <c r="A13" s="1721"/>
      <c r="B13" s="1722"/>
      <c r="C13" s="1722"/>
      <c r="D13" s="1722"/>
      <c r="E13" s="1722"/>
      <c r="F13" s="1722"/>
      <c r="G13" s="1722"/>
      <c r="H13" s="1722"/>
      <c r="I13" s="1723"/>
    </row>
    <row r="14" spans="1:9" ht="14.1" customHeight="1">
      <c r="A14" s="1721"/>
      <c r="B14" s="1722"/>
      <c r="C14" s="1722"/>
      <c r="D14" s="1722"/>
      <c r="E14" s="1722"/>
      <c r="F14" s="1722"/>
      <c r="G14" s="1722"/>
      <c r="H14" s="1722"/>
      <c r="I14" s="1723"/>
    </row>
    <row r="15" spans="1:9" ht="14.1" customHeight="1">
      <c r="A15" s="1721"/>
      <c r="B15" s="1722"/>
      <c r="C15" s="1722"/>
      <c r="D15" s="1722"/>
      <c r="E15" s="1722"/>
      <c r="F15" s="1722"/>
      <c r="G15" s="1722"/>
      <c r="H15" s="1722"/>
      <c r="I15" s="1723"/>
    </row>
    <row r="16" spans="1:9" ht="14.1" customHeight="1">
      <c r="A16" s="1721"/>
      <c r="B16" s="1722"/>
      <c r="C16" s="1722"/>
      <c r="D16" s="1722"/>
      <c r="E16" s="1722"/>
      <c r="F16" s="1722"/>
      <c r="G16" s="1722"/>
      <c r="H16" s="1722"/>
      <c r="I16" s="1723"/>
    </row>
    <row r="17" spans="1:9" ht="14.1" customHeight="1">
      <c r="A17" s="1721"/>
      <c r="B17" s="1722"/>
      <c r="C17" s="1722"/>
      <c r="D17" s="1722"/>
      <c r="E17" s="1722"/>
      <c r="F17" s="1722"/>
      <c r="G17" s="1722"/>
      <c r="H17" s="1722"/>
      <c r="I17" s="1723"/>
    </row>
    <row r="18" spans="1:9" ht="14.1" customHeight="1">
      <c r="A18" s="1721"/>
      <c r="B18" s="1722"/>
      <c r="C18" s="1722"/>
      <c r="D18" s="1722"/>
      <c r="E18" s="1722"/>
      <c r="F18" s="1722"/>
      <c r="G18" s="1722"/>
      <c r="H18" s="1722"/>
      <c r="I18" s="1723"/>
    </row>
    <row r="19" spans="1:9" ht="14.1" customHeight="1">
      <c r="A19" s="1721"/>
      <c r="B19" s="1722"/>
      <c r="C19" s="1722"/>
      <c r="D19" s="1722"/>
      <c r="E19" s="1722"/>
      <c r="F19" s="1722"/>
      <c r="G19" s="1722"/>
      <c r="H19" s="1722"/>
      <c r="I19" s="1723"/>
    </row>
    <row r="20" spans="1:9" ht="14.1" customHeight="1">
      <c r="A20" s="1721"/>
      <c r="B20" s="1722"/>
      <c r="C20" s="1722"/>
      <c r="D20" s="1722"/>
      <c r="E20" s="1722"/>
      <c r="F20" s="1722"/>
      <c r="G20" s="1722"/>
      <c r="H20" s="1722"/>
      <c r="I20" s="1723"/>
    </row>
    <row r="21" spans="1:9" ht="14.1" customHeight="1">
      <c r="A21" s="1721"/>
      <c r="B21" s="1722"/>
      <c r="C21" s="1722"/>
      <c r="D21" s="1722"/>
      <c r="E21" s="1722"/>
      <c r="F21" s="1722"/>
      <c r="G21" s="1722"/>
      <c r="H21" s="1722"/>
      <c r="I21" s="1723"/>
    </row>
    <row r="22" spans="1:9" ht="14.1" customHeight="1">
      <c r="A22" s="1721"/>
      <c r="B22" s="1722"/>
      <c r="C22" s="1722"/>
      <c r="D22" s="1722"/>
      <c r="E22" s="1722"/>
      <c r="F22" s="1722"/>
      <c r="G22" s="1722"/>
      <c r="H22" s="1722"/>
      <c r="I22" s="1723"/>
    </row>
    <row r="23" spans="1:9" ht="14.1" customHeight="1">
      <c r="A23" s="1721"/>
      <c r="B23" s="1722"/>
      <c r="C23" s="1722"/>
      <c r="D23" s="1722"/>
      <c r="E23" s="1722"/>
      <c r="F23" s="1722"/>
      <c r="G23" s="1722"/>
      <c r="H23" s="1722"/>
      <c r="I23" s="1723"/>
    </row>
    <row r="24" spans="1:9" ht="14.1" customHeight="1">
      <c r="A24" s="1721"/>
      <c r="B24" s="1722"/>
      <c r="C24" s="1722"/>
      <c r="D24" s="1722"/>
      <c r="E24" s="1722"/>
      <c r="F24" s="1722"/>
      <c r="G24" s="1722"/>
      <c r="H24" s="1722"/>
      <c r="I24" s="1723"/>
    </row>
    <row r="25" spans="1:9" ht="14.1" customHeight="1">
      <c r="A25" s="1721"/>
      <c r="B25" s="1722"/>
      <c r="C25" s="1722"/>
      <c r="D25" s="1722"/>
      <c r="E25" s="1722"/>
      <c r="F25" s="1722"/>
      <c r="G25" s="1722"/>
      <c r="H25" s="1722"/>
      <c r="I25" s="1723"/>
    </row>
    <row r="26" spans="1:9" ht="14.1" customHeight="1">
      <c r="A26" s="1724"/>
      <c r="B26" s="1725"/>
      <c r="C26" s="1725"/>
      <c r="D26" s="1725"/>
      <c r="E26" s="1725"/>
      <c r="F26" s="1725"/>
      <c r="G26" s="1725"/>
      <c r="H26" s="1725"/>
      <c r="I26" s="1726"/>
    </row>
    <row r="27" spans="1:9" ht="18" customHeight="1">
      <c r="A27" s="152" t="s">
        <v>373</v>
      </c>
    </row>
    <row r="29" spans="1:9">
      <c r="A29" s="134"/>
      <c r="B29" s="143"/>
      <c r="C29" s="143"/>
      <c r="D29" s="143"/>
      <c r="E29" s="212" t="s">
        <v>1457</v>
      </c>
      <c r="F29" s="226" t="s">
        <v>1457</v>
      </c>
      <c r="G29" s="151"/>
      <c r="H29" s="224" t="s">
        <v>1457</v>
      </c>
      <c r="I29" s="151"/>
    </row>
    <row r="30" spans="1:9">
      <c r="A30" s="1786" t="s">
        <v>1493</v>
      </c>
      <c r="B30" s="1787"/>
      <c r="C30" s="1787"/>
      <c r="D30" s="42"/>
      <c r="E30" s="182" t="s">
        <v>1367</v>
      </c>
      <c r="F30" s="54" t="s">
        <v>1490</v>
      </c>
      <c r="G30" s="129"/>
      <c r="H30" s="220" t="s">
        <v>1486</v>
      </c>
      <c r="I30" s="129"/>
    </row>
    <row r="31" spans="1:9">
      <c r="A31" s="132"/>
      <c r="B31" s="42"/>
      <c r="C31" s="42"/>
      <c r="D31" s="42"/>
      <c r="E31" s="142"/>
      <c r="F31" s="54" t="s">
        <v>1485</v>
      </c>
      <c r="G31" s="61"/>
      <c r="H31" s="225" t="s">
        <v>1487</v>
      </c>
      <c r="I31" s="61"/>
    </row>
    <row r="32" spans="1:9" ht="15.95" customHeight="1">
      <c r="A32" s="1790" t="s">
        <v>2523</v>
      </c>
      <c r="B32" s="1791"/>
      <c r="C32" s="1791"/>
      <c r="D32" s="1792"/>
      <c r="E32" s="1793"/>
      <c r="F32" s="1795"/>
      <c r="G32" s="1796"/>
      <c r="H32" s="1795"/>
      <c r="I32" s="1796"/>
    </row>
    <row r="33" spans="1:9" ht="15.95" customHeight="1">
      <c r="A33" s="1790"/>
      <c r="B33" s="1791"/>
      <c r="C33" s="1791"/>
      <c r="D33" s="1792"/>
      <c r="E33" s="1794"/>
      <c r="F33" s="1797"/>
      <c r="G33" s="1798"/>
      <c r="H33" s="1797"/>
      <c r="I33" s="1798"/>
    </row>
    <row r="34" spans="1:9" ht="24" customHeight="1">
      <c r="A34" s="132" t="s">
        <v>2522</v>
      </c>
      <c r="B34" s="42"/>
      <c r="C34" s="42"/>
      <c r="D34" s="42"/>
      <c r="E34" s="153"/>
      <c r="F34" s="59"/>
      <c r="G34" s="154"/>
      <c r="H34" s="1788"/>
      <c r="I34" s="1789"/>
    </row>
    <row r="35" spans="1:9" ht="12" customHeight="1">
      <c r="A35" s="132"/>
      <c r="B35" s="42"/>
      <c r="C35" s="42"/>
      <c r="D35" s="42"/>
      <c r="E35" s="42"/>
      <c r="F35" s="42"/>
      <c r="G35" s="42"/>
      <c r="H35" s="42"/>
      <c r="I35" s="129"/>
    </row>
    <row r="36" spans="1:9" ht="18" customHeight="1">
      <c r="A36" s="132"/>
      <c r="B36" s="42"/>
      <c r="C36" s="42"/>
      <c r="D36" s="42"/>
      <c r="E36" s="42"/>
      <c r="F36" s="42"/>
      <c r="G36" s="134"/>
      <c r="H36" s="231" t="s">
        <v>1457</v>
      </c>
      <c r="I36" s="129"/>
    </row>
    <row r="37" spans="1:9" ht="23.1" customHeight="1">
      <c r="A37" s="132" t="s">
        <v>1488</v>
      </c>
      <c r="B37" s="42"/>
      <c r="C37" s="42"/>
      <c r="D37" s="42"/>
      <c r="E37" s="42"/>
      <c r="F37" s="42"/>
      <c r="G37" s="158"/>
      <c r="H37" s="159"/>
      <c r="I37" s="129"/>
    </row>
    <row r="38" spans="1:9" s="82" customFormat="1" ht="21" customHeight="1">
      <c r="A38" s="786" t="s">
        <v>2524</v>
      </c>
      <c r="B38" s="69"/>
      <c r="C38" s="69"/>
      <c r="D38" s="69"/>
      <c r="E38" s="69"/>
      <c r="F38" s="69"/>
      <c r="G38" s="1351"/>
      <c r="H38" s="1352"/>
      <c r="I38" s="787"/>
    </row>
    <row r="39" spans="1:9" s="82" customFormat="1" ht="21" customHeight="1">
      <c r="A39" s="786" t="s">
        <v>2525</v>
      </c>
      <c r="B39" s="69"/>
      <c r="C39" s="69"/>
      <c r="D39" s="69"/>
      <c r="E39" s="69"/>
      <c r="F39" s="69"/>
      <c r="G39" s="1351"/>
      <c r="H39" s="1352"/>
      <c r="I39" s="787"/>
    </row>
    <row r="40" spans="1:9" s="82" customFormat="1" ht="21" customHeight="1">
      <c r="A40" s="786" t="s">
        <v>1489</v>
      </c>
      <c r="B40" s="69"/>
      <c r="C40" s="69"/>
      <c r="D40" s="69"/>
      <c r="E40" s="69"/>
      <c r="F40" s="69"/>
      <c r="G40" s="1351"/>
      <c r="H40" s="1352"/>
      <c r="I40" s="787"/>
    </row>
    <row r="41" spans="1:9" s="82" customFormat="1" ht="21" customHeight="1">
      <c r="A41" s="786" t="s">
        <v>374</v>
      </c>
      <c r="B41" s="69"/>
      <c r="C41" s="69"/>
      <c r="D41" s="69"/>
      <c r="E41" s="69"/>
      <c r="F41" s="69"/>
      <c r="G41" s="1351"/>
      <c r="H41" s="1352"/>
      <c r="I41" s="787"/>
    </row>
    <row r="42" spans="1:9" s="82" customFormat="1" ht="21" customHeight="1">
      <c r="A42" s="786" t="s">
        <v>2526</v>
      </c>
      <c r="B42" s="69"/>
      <c r="C42" s="69"/>
      <c r="D42" s="69"/>
      <c r="E42" s="69"/>
      <c r="F42" s="69"/>
      <c r="G42" s="1351"/>
      <c r="H42" s="1352"/>
      <c r="I42" s="787"/>
    </row>
    <row r="43" spans="1:9" s="82" customFormat="1" ht="21" customHeight="1">
      <c r="A43" s="770" t="s">
        <v>2527</v>
      </c>
      <c r="B43" s="689"/>
      <c r="C43" s="689"/>
      <c r="D43" s="689"/>
      <c r="E43" s="689"/>
      <c r="F43" s="689"/>
      <c r="G43" s="770"/>
      <c r="H43" s="771"/>
      <c r="I43" s="787"/>
    </row>
    <row r="44" spans="1:9">
      <c r="A44" s="42"/>
    </row>
    <row r="45" spans="1:9">
      <c r="A45" s="42"/>
    </row>
  </sheetData>
  <mergeCells count="14">
    <mergeCell ref="A11:I26"/>
    <mergeCell ref="F1:I1"/>
    <mergeCell ref="B5:C5"/>
    <mergeCell ref="H5:I5"/>
    <mergeCell ref="B4:I4"/>
    <mergeCell ref="A3:D3"/>
    <mergeCell ref="F3:I3"/>
    <mergeCell ref="D2:I2"/>
    <mergeCell ref="A30:C30"/>
    <mergeCell ref="H34:I34"/>
    <mergeCell ref="A32:D33"/>
    <mergeCell ref="E32:E33"/>
    <mergeCell ref="H32:I33"/>
    <mergeCell ref="F32:G33"/>
  </mergeCells>
  <phoneticPr fontId="48" type="noConversion"/>
  <pageMargins left="0.5" right="0.35" top="0.47" bottom="0.8" header="0.41" footer="0.4921259845"/>
  <pageSetup paperSize="9" scale="99"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Feuil28">
    <tabColor indexed="15"/>
  </sheetPr>
  <dimension ref="A1:H37"/>
  <sheetViews>
    <sheetView showGridLines="0" showZeros="0" view="pageBreakPreview" topLeftCell="A22" zoomScale="85" workbookViewId="0">
      <selection activeCell="G3" sqref="G3:H3"/>
    </sheetView>
  </sheetViews>
  <sheetFormatPr baseColWidth="10" defaultRowHeight="14.25"/>
  <cols>
    <col min="1" max="1" width="17.7109375" style="50" customWidth="1"/>
    <col min="2" max="3" width="8.7109375" style="50" customWidth="1"/>
    <col min="4" max="4" width="12.7109375" style="50" customWidth="1"/>
    <col min="5" max="5" width="4.7109375" style="50" customWidth="1"/>
    <col min="6" max="6" width="10.7109375" style="50" customWidth="1"/>
    <col min="7" max="7" width="12.7109375" style="50" customWidth="1"/>
    <col min="8" max="8" width="16.7109375" style="50" customWidth="1"/>
    <col min="9" max="16384" width="11.42578125" style="50"/>
  </cols>
  <sheetData>
    <row r="1" spans="1:8" ht="15" customHeight="1">
      <c r="A1" s="590"/>
      <c r="B1" s="590"/>
      <c r="D1" s="602" t="s">
        <v>133</v>
      </c>
      <c r="E1" s="180"/>
      <c r="G1" s="1619" t="s">
        <v>131</v>
      </c>
      <c r="H1" s="1620"/>
    </row>
    <row r="2" spans="1:8" ht="15" customHeight="1">
      <c r="A2" s="675" t="s">
        <v>1107</v>
      </c>
      <c r="B2" s="416"/>
      <c r="C2" s="455"/>
      <c r="D2" s="1578" t="str">
        <f>'EA 8-28'!D2:I2</f>
        <v>SOCIETE DEMBA &amp; FRERES</v>
      </c>
      <c r="E2" s="1578"/>
      <c r="F2" s="1578"/>
      <c r="G2" s="1578"/>
      <c r="H2" s="1578"/>
    </row>
    <row r="3" spans="1:8" ht="15" customHeight="1">
      <c r="A3" s="1535" t="str">
        <f>'EA 8-28'!A3:D3</f>
        <v>-</v>
      </c>
      <c r="B3" s="1535"/>
      <c r="C3" s="1535"/>
      <c r="D3" s="1535"/>
      <c r="E3" s="1535"/>
      <c r="F3" s="676" t="s">
        <v>1109</v>
      </c>
      <c r="G3" s="1560" t="str">
        <f>'EA 5-28'!G3:H3</f>
        <v xml:space="preserve">SODEF </v>
      </c>
      <c r="H3" s="1560"/>
    </row>
    <row r="4" spans="1:8" ht="15" customHeight="1">
      <c r="A4" s="675" t="s">
        <v>586</v>
      </c>
      <c r="B4" s="1535" t="str">
        <f>'EA 8-28'!B4:I4</f>
        <v xml:space="preserve">19                  BP                  458              ABIDJAN </v>
      </c>
      <c r="C4" s="1535"/>
      <c r="D4" s="1535"/>
      <c r="E4" s="1535"/>
      <c r="F4" s="1535"/>
      <c r="G4" s="1535"/>
      <c r="H4" s="1535"/>
    </row>
    <row r="5" spans="1:8" ht="15" customHeight="1">
      <c r="A5" s="675" t="s">
        <v>1131</v>
      </c>
      <c r="B5" s="1532" t="str">
        <f>'EA 8-28'!B5:C5</f>
        <v>1417292 J</v>
      </c>
      <c r="C5" s="1532"/>
      <c r="D5" s="699" t="s">
        <v>1124</v>
      </c>
      <c r="E5" s="1580" t="str">
        <f>'EA 8-28'!E5</f>
        <v>31/12/2016</v>
      </c>
      <c r="F5" s="1560"/>
      <c r="G5" s="676" t="s">
        <v>1111</v>
      </c>
      <c r="H5" s="591">
        <f>'EA 8-28'!H5:I5</f>
        <v>12</v>
      </c>
    </row>
    <row r="6" spans="1:8" ht="9.9499999999999993" customHeight="1">
      <c r="A6" s="42"/>
      <c r="B6" s="42"/>
      <c r="C6" s="42"/>
      <c r="D6" s="42"/>
      <c r="E6" s="42"/>
      <c r="F6" s="42"/>
      <c r="G6" s="42"/>
      <c r="H6" s="42"/>
    </row>
    <row r="7" spans="1:8" ht="15" customHeight="1">
      <c r="A7" s="1766" t="s">
        <v>1494</v>
      </c>
      <c r="B7" s="1767"/>
      <c r="C7" s="1767"/>
      <c r="D7" s="1767"/>
      <c r="E7" s="1767"/>
      <c r="F7" s="1767"/>
      <c r="G7" s="1768"/>
      <c r="H7" s="198" t="s">
        <v>1457</v>
      </c>
    </row>
    <row r="8" spans="1:8" ht="30" customHeight="1">
      <c r="A8" s="1775"/>
      <c r="B8" s="1776"/>
      <c r="C8" s="1776"/>
      <c r="D8" s="1776"/>
      <c r="E8" s="1776"/>
      <c r="F8" s="1776"/>
      <c r="G8" s="1777"/>
      <c r="H8" s="338"/>
    </row>
    <row r="9" spans="1:8" ht="30" customHeight="1">
      <c r="A9" s="1769"/>
      <c r="B9" s="1770"/>
      <c r="C9" s="1770"/>
      <c r="D9" s="1770"/>
      <c r="E9" s="1770"/>
      <c r="F9" s="1770"/>
      <c r="G9" s="1771"/>
      <c r="H9" s="334"/>
    </row>
    <row r="10" spans="1:8" ht="30" customHeight="1">
      <c r="A10" s="1769"/>
      <c r="B10" s="1770"/>
      <c r="C10" s="1770"/>
      <c r="D10" s="1770"/>
      <c r="E10" s="1770"/>
      <c r="F10" s="1770"/>
      <c r="G10" s="1771"/>
      <c r="H10" s="334"/>
    </row>
    <row r="11" spans="1:8" ht="30" customHeight="1">
      <c r="A11" s="1769"/>
      <c r="B11" s="1770"/>
      <c r="C11" s="1770"/>
      <c r="D11" s="1770"/>
      <c r="E11" s="1770"/>
      <c r="F11" s="1770"/>
      <c r="G11" s="1771"/>
      <c r="H11" s="334"/>
    </row>
    <row r="12" spans="1:8" ht="30" customHeight="1">
      <c r="A12" s="1769"/>
      <c r="B12" s="1770"/>
      <c r="C12" s="1770"/>
      <c r="D12" s="1770"/>
      <c r="E12" s="1770"/>
      <c r="F12" s="1770"/>
      <c r="G12" s="1771"/>
      <c r="H12" s="334"/>
    </row>
    <row r="13" spans="1:8" ht="30" customHeight="1">
      <c r="A13" s="1769"/>
      <c r="B13" s="1770"/>
      <c r="C13" s="1770"/>
      <c r="D13" s="1770"/>
      <c r="E13" s="1770"/>
      <c r="F13" s="1770"/>
      <c r="G13" s="1771"/>
      <c r="H13" s="334"/>
    </row>
    <row r="14" spans="1:8" ht="23.25" customHeight="1">
      <c r="A14" s="1617"/>
      <c r="B14" s="1759"/>
      <c r="C14" s="1759"/>
      <c r="D14" s="1759"/>
      <c r="E14" s="1759"/>
      <c r="F14" s="1759"/>
      <c r="G14" s="1618"/>
      <c r="H14" s="142"/>
    </row>
    <row r="15" spans="1:8" ht="30" customHeight="1"/>
    <row r="16" spans="1:8" ht="15" customHeight="1">
      <c r="A16" s="1799" t="s">
        <v>1495</v>
      </c>
      <c r="B16" s="1800"/>
      <c r="C16" s="1800"/>
      <c r="D16" s="1800"/>
      <c r="E16" s="1800"/>
      <c r="F16" s="1800"/>
      <c r="G16" s="1801"/>
      <c r="H16" s="150"/>
    </row>
    <row r="17" spans="1:8" ht="15" customHeight="1">
      <c r="A17" s="1761" t="s">
        <v>129</v>
      </c>
      <c r="B17" s="1485"/>
      <c r="C17" s="1485"/>
      <c r="D17" s="1485"/>
      <c r="E17" s="1485"/>
      <c r="F17" s="1485"/>
      <c r="G17" s="1762"/>
      <c r="H17" s="186" t="s">
        <v>1457</v>
      </c>
    </row>
    <row r="18" spans="1:8">
      <c r="A18" s="48"/>
      <c r="B18" s="47"/>
      <c r="C18" s="47"/>
      <c r="D18" s="47"/>
      <c r="E18" s="47"/>
      <c r="F18" s="47"/>
      <c r="G18" s="61"/>
      <c r="H18" s="142"/>
    </row>
    <row r="19" spans="1:8" ht="24.95" customHeight="1">
      <c r="A19" s="1775"/>
      <c r="B19" s="1776"/>
      <c r="C19" s="1776"/>
      <c r="D19" s="1776"/>
      <c r="E19" s="1776"/>
      <c r="F19" s="1776"/>
      <c r="G19" s="1777"/>
      <c r="H19" s="338"/>
    </row>
    <row r="20" spans="1:8" ht="24.95" customHeight="1">
      <c r="A20" s="1769"/>
      <c r="B20" s="1770"/>
      <c r="C20" s="1770"/>
      <c r="D20" s="1770"/>
      <c r="E20" s="1770"/>
      <c r="F20" s="1770"/>
      <c r="G20" s="1771"/>
      <c r="H20" s="334"/>
    </row>
    <row r="21" spans="1:8" ht="24.95" customHeight="1">
      <c r="A21" s="1769"/>
      <c r="B21" s="1770"/>
      <c r="C21" s="1770"/>
      <c r="D21" s="1770"/>
      <c r="E21" s="1770"/>
      <c r="F21" s="1770"/>
      <c r="G21" s="1771"/>
      <c r="H21" s="334"/>
    </row>
    <row r="22" spans="1:8" ht="24.95" customHeight="1">
      <c r="A22" s="1769"/>
      <c r="B22" s="1770"/>
      <c r="C22" s="1770"/>
      <c r="D22" s="1770"/>
      <c r="E22" s="1770"/>
      <c r="F22" s="1770"/>
      <c r="G22" s="1771"/>
      <c r="H22" s="334"/>
    </row>
    <row r="23" spans="1:8" ht="24.95" customHeight="1">
      <c r="A23" s="1769"/>
      <c r="B23" s="1770"/>
      <c r="C23" s="1770"/>
      <c r="D23" s="1770"/>
      <c r="E23" s="1770"/>
      <c r="F23" s="1770"/>
      <c r="G23" s="1771"/>
      <c r="H23" s="334"/>
    </row>
    <row r="24" spans="1:8" ht="24.95" customHeight="1">
      <c r="A24" s="1769"/>
      <c r="B24" s="1770"/>
      <c r="C24" s="1770"/>
      <c r="D24" s="1770"/>
      <c r="E24" s="1770"/>
      <c r="F24" s="1770"/>
      <c r="G24" s="1771"/>
      <c r="H24" s="334"/>
    </row>
    <row r="25" spans="1:8" ht="24.95" customHeight="1">
      <c r="A25" s="1769"/>
      <c r="B25" s="1770"/>
      <c r="C25" s="1770"/>
      <c r="D25" s="1770"/>
      <c r="E25" s="1770"/>
      <c r="F25" s="1770"/>
      <c r="G25" s="1771"/>
      <c r="H25" s="334"/>
    </row>
    <row r="26" spans="1:8" ht="24.95" customHeight="1">
      <c r="A26" s="1769"/>
      <c r="B26" s="1770"/>
      <c r="C26" s="1770"/>
      <c r="D26" s="1770"/>
      <c r="E26" s="1770"/>
      <c r="F26" s="1770"/>
      <c r="G26" s="1771"/>
      <c r="H26" s="334"/>
    </row>
    <row r="27" spans="1:8" ht="24.95" customHeight="1">
      <c r="A27" s="1769"/>
      <c r="B27" s="1770"/>
      <c r="C27" s="1770"/>
      <c r="D27" s="1770"/>
      <c r="E27" s="1770"/>
      <c r="F27" s="1770"/>
      <c r="G27" s="1771"/>
      <c r="H27" s="334"/>
    </row>
    <row r="28" spans="1:8" ht="24.95" customHeight="1">
      <c r="A28" s="1769"/>
      <c r="B28" s="1770"/>
      <c r="C28" s="1770"/>
      <c r="D28" s="1770"/>
      <c r="E28" s="1770"/>
      <c r="F28" s="1770"/>
      <c r="G28" s="1771"/>
      <c r="H28" s="334"/>
    </row>
    <row r="29" spans="1:8" ht="24.95" customHeight="1">
      <c r="A29" s="1769"/>
      <c r="B29" s="1770"/>
      <c r="C29" s="1770"/>
      <c r="D29" s="1770"/>
      <c r="E29" s="1770"/>
      <c r="F29" s="1770"/>
      <c r="G29" s="1771"/>
      <c r="H29" s="334"/>
    </row>
    <row r="30" spans="1:8" ht="24.95" customHeight="1">
      <c r="A30" s="1769"/>
      <c r="B30" s="1770"/>
      <c r="C30" s="1770"/>
      <c r="D30" s="1770"/>
      <c r="E30" s="1770"/>
      <c r="F30" s="1770"/>
      <c r="G30" s="1771"/>
      <c r="H30" s="334"/>
    </row>
    <row r="31" spans="1:8" ht="24.95" customHeight="1">
      <c r="A31" s="1769"/>
      <c r="B31" s="1770"/>
      <c r="C31" s="1770"/>
      <c r="D31" s="1770"/>
      <c r="E31" s="1770"/>
      <c r="F31" s="1770"/>
      <c r="G31" s="1771"/>
      <c r="H31" s="334"/>
    </row>
    <row r="32" spans="1:8" ht="24.95" customHeight="1">
      <c r="A32" s="1769"/>
      <c r="B32" s="1770"/>
      <c r="C32" s="1770"/>
      <c r="D32" s="1770"/>
      <c r="E32" s="1770"/>
      <c r="F32" s="1770"/>
      <c r="G32" s="1771"/>
      <c r="H32" s="334"/>
    </row>
    <row r="33" spans="1:8" ht="24.95" customHeight="1">
      <c r="A33" s="1769"/>
      <c r="B33" s="1770"/>
      <c r="C33" s="1770"/>
      <c r="D33" s="1770"/>
      <c r="E33" s="1770"/>
      <c r="F33" s="1770"/>
      <c r="G33" s="1771"/>
      <c r="H33" s="334"/>
    </row>
    <row r="34" spans="1:8" ht="24.95" customHeight="1">
      <c r="A34" s="1769"/>
      <c r="B34" s="1770"/>
      <c r="C34" s="1770"/>
      <c r="D34" s="1770"/>
      <c r="E34" s="1770"/>
      <c r="F34" s="1770"/>
      <c r="G34" s="1771"/>
      <c r="H34" s="334"/>
    </row>
    <row r="35" spans="1:8" ht="24.95" customHeight="1">
      <c r="A35" s="1769"/>
      <c r="B35" s="1770"/>
      <c r="C35" s="1770"/>
      <c r="D35" s="1770"/>
      <c r="E35" s="1770"/>
      <c r="F35" s="1770"/>
      <c r="G35" s="1771"/>
      <c r="H35" s="334"/>
    </row>
    <row r="36" spans="1:8" ht="24.95" customHeight="1">
      <c r="A36" s="1769"/>
      <c r="B36" s="1770"/>
      <c r="C36" s="1770"/>
      <c r="D36" s="1770"/>
      <c r="E36" s="1770"/>
      <c r="F36" s="1770"/>
      <c r="G36" s="1771"/>
      <c r="H36" s="334"/>
    </row>
    <row r="37" spans="1:8" ht="19.5" customHeight="1">
      <c r="A37" s="1772"/>
      <c r="B37" s="1773"/>
      <c r="C37" s="1773"/>
      <c r="D37" s="1773"/>
      <c r="E37" s="1773"/>
      <c r="F37" s="1773"/>
      <c r="G37" s="1774"/>
      <c r="H37" s="142"/>
    </row>
  </sheetData>
  <mergeCells count="36">
    <mergeCell ref="A12:G12"/>
    <mergeCell ref="A13:G13"/>
    <mergeCell ref="A35:G35"/>
    <mergeCell ref="A36:G36"/>
    <mergeCell ref="A37:G37"/>
    <mergeCell ref="A14:G14"/>
    <mergeCell ref="A29:G29"/>
    <mergeCell ref="A30:G30"/>
    <mergeCell ref="A31:G31"/>
    <mergeCell ref="A25:G25"/>
    <mergeCell ref="A26:G26"/>
    <mergeCell ref="A27:G27"/>
    <mergeCell ref="A19:G19"/>
    <mergeCell ref="A16:G16"/>
    <mergeCell ref="A17:G17"/>
    <mergeCell ref="G1:H1"/>
    <mergeCell ref="A7:G7"/>
    <mergeCell ref="A3:E3"/>
    <mergeCell ref="A10:G10"/>
    <mergeCell ref="A11:G11"/>
    <mergeCell ref="A9:G9"/>
    <mergeCell ref="D2:H2"/>
    <mergeCell ref="B4:H4"/>
    <mergeCell ref="B5:C5"/>
    <mergeCell ref="E5:F5"/>
    <mergeCell ref="G3:H3"/>
    <mergeCell ref="A8:G8"/>
    <mergeCell ref="A34:G34"/>
    <mergeCell ref="A20:G20"/>
    <mergeCell ref="A21:G21"/>
    <mergeCell ref="A32:G32"/>
    <mergeCell ref="A33:G33"/>
    <mergeCell ref="A24:G24"/>
    <mergeCell ref="A28:G28"/>
    <mergeCell ref="A22:G22"/>
    <mergeCell ref="A23:G23"/>
  </mergeCells>
  <phoneticPr fontId="48" type="noConversion"/>
  <pageMargins left="0.5" right="0.51" top="0.53" bottom="0.39" header="0.38" footer="0.2"/>
  <pageSetup paperSize="9" scale="9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3">
    <tabColor indexed="15"/>
  </sheetPr>
  <dimension ref="A1:G67"/>
  <sheetViews>
    <sheetView showGridLines="0" view="pageBreakPreview" topLeftCell="A13" workbookViewId="0">
      <selection activeCell="F33" sqref="F33"/>
    </sheetView>
  </sheetViews>
  <sheetFormatPr baseColWidth="10" defaultRowHeight="14.25"/>
  <cols>
    <col min="1" max="1" width="11.7109375" style="50" customWidth="1"/>
    <col min="2" max="16384" width="11.42578125" style="50"/>
  </cols>
  <sheetData>
    <row r="1" spans="1:7">
      <c r="A1" s="1487" t="s">
        <v>1404</v>
      </c>
      <c r="B1" s="1487"/>
      <c r="C1" s="1487"/>
      <c r="D1" s="1487"/>
      <c r="E1" s="1487"/>
      <c r="F1" s="1487"/>
      <c r="G1" s="1487"/>
    </row>
    <row r="5" spans="1:7">
      <c r="A5" s="1486" t="s">
        <v>1405</v>
      </c>
      <c r="B5" s="1486"/>
      <c r="C5" s="1486"/>
      <c r="D5" s="1486"/>
      <c r="E5" s="1486"/>
      <c r="F5" s="1486"/>
      <c r="G5" s="1486"/>
    </row>
    <row r="9" spans="1:7">
      <c r="A9" s="596" t="s">
        <v>1416</v>
      </c>
      <c r="B9" s="243"/>
      <c r="C9" s="243"/>
    </row>
    <row r="10" spans="1:7">
      <c r="A10" s="243"/>
      <c r="B10" s="243"/>
      <c r="C10" s="243"/>
    </row>
    <row r="11" spans="1:7">
      <c r="A11" s="243"/>
      <c r="B11" s="243"/>
      <c r="C11" s="243"/>
    </row>
    <row r="12" spans="1:7">
      <c r="A12" s="243"/>
      <c r="B12" s="243" t="s">
        <v>1406</v>
      </c>
      <c r="C12" s="243"/>
    </row>
    <row r="13" spans="1:7">
      <c r="A13" s="243"/>
      <c r="B13" s="243"/>
      <c r="C13" s="243"/>
    </row>
    <row r="14" spans="1:7">
      <c r="A14" s="243"/>
      <c r="B14" s="243" t="s">
        <v>1407</v>
      </c>
      <c r="C14" s="243"/>
    </row>
    <row r="15" spans="1:7">
      <c r="A15" s="243"/>
      <c r="B15" s="243"/>
      <c r="C15" s="243"/>
    </row>
    <row r="16" spans="1:7">
      <c r="A16" s="243"/>
      <c r="B16" s="243" t="s">
        <v>1408</v>
      </c>
      <c r="C16" s="243"/>
    </row>
    <row r="17" spans="1:3">
      <c r="A17" s="243"/>
      <c r="B17" s="243"/>
      <c r="C17" s="243"/>
    </row>
    <row r="18" spans="1:3">
      <c r="A18" s="243"/>
      <c r="B18" s="243" t="s">
        <v>1409</v>
      </c>
      <c r="C18" s="243"/>
    </row>
    <row r="19" spans="1:3">
      <c r="A19" s="243"/>
      <c r="B19" s="243"/>
      <c r="C19" s="243"/>
    </row>
    <row r="20" spans="1:3">
      <c r="A20" s="243"/>
      <c r="B20" s="243" t="s">
        <v>1410</v>
      </c>
      <c r="C20" s="243"/>
    </row>
    <row r="21" spans="1:3">
      <c r="A21" s="243"/>
      <c r="B21" s="243"/>
      <c r="C21" s="243"/>
    </row>
    <row r="22" spans="1:3">
      <c r="A22" s="243"/>
      <c r="B22" s="243" t="s">
        <v>1411</v>
      </c>
      <c r="C22" s="243"/>
    </row>
    <row r="23" spans="1:3">
      <c r="A23" s="243"/>
      <c r="B23" s="243"/>
      <c r="C23" s="243"/>
    </row>
    <row r="24" spans="1:3">
      <c r="A24" s="243"/>
      <c r="B24" s="243"/>
      <c r="C24" s="243"/>
    </row>
    <row r="25" spans="1:3">
      <c r="A25" s="243"/>
      <c r="B25" s="243"/>
      <c r="C25" s="243"/>
    </row>
    <row r="26" spans="1:3">
      <c r="A26" s="243"/>
      <c r="B26" s="243"/>
      <c r="C26" s="243"/>
    </row>
    <row r="27" spans="1:3">
      <c r="A27" s="243"/>
      <c r="B27" s="243"/>
      <c r="C27" s="243"/>
    </row>
    <row r="28" spans="1:3">
      <c r="A28" s="596" t="s">
        <v>1415</v>
      </c>
      <c r="B28" s="243"/>
      <c r="C28" s="243"/>
    </row>
    <row r="29" spans="1:3">
      <c r="A29" s="243"/>
      <c r="B29" s="243"/>
      <c r="C29" s="243"/>
    </row>
    <row r="30" spans="1:3">
      <c r="A30" s="243"/>
      <c r="B30" s="243"/>
      <c r="C30" s="243"/>
    </row>
    <row r="31" spans="1:3">
      <c r="A31" s="243"/>
      <c r="B31" s="243" t="s">
        <v>1412</v>
      </c>
      <c r="C31" s="243"/>
    </row>
    <row r="32" spans="1:3">
      <c r="A32" s="243"/>
      <c r="B32" s="243"/>
      <c r="C32" s="243"/>
    </row>
    <row r="33" spans="1:3">
      <c r="A33" s="243"/>
      <c r="B33" s="243" t="s">
        <v>789</v>
      </c>
      <c r="C33" s="243"/>
    </row>
    <row r="34" spans="1:3">
      <c r="A34" s="243"/>
      <c r="B34" s="243" t="s">
        <v>1413</v>
      </c>
      <c r="C34" s="243"/>
    </row>
    <row r="35" spans="1:3">
      <c r="A35" s="243"/>
      <c r="B35" s="243"/>
      <c r="C35" s="243"/>
    </row>
    <row r="36" spans="1:3">
      <c r="A36" s="243"/>
      <c r="B36" s="243" t="s">
        <v>1408</v>
      </c>
      <c r="C36" s="243"/>
    </row>
    <row r="37" spans="1:3">
      <c r="A37" s="243"/>
      <c r="B37" s="243"/>
      <c r="C37" s="243"/>
    </row>
    <row r="38" spans="1:3">
      <c r="A38" s="243"/>
      <c r="B38" s="243" t="s">
        <v>1410</v>
      </c>
      <c r="C38" s="243"/>
    </row>
    <row r="39" spans="1:3">
      <c r="A39" s="243"/>
      <c r="B39" s="243"/>
      <c r="C39" s="243"/>
    </row>
    <row r="40" spans="1:3">
      <c r="A40" s="243"/>
      <c r="B40" s="243" t="s">
        <v>1414</v>
      </c>
      <c r="C40" s="243"/>
    </row>
    <row r="41" spans="1:3">
      <c r="A41" s="243"/>
      <c r="B41" s="243"/>
      <c r="C41" s="243"/>
    </row>
    <row r="42" spans="1:3">
      <c r="A42" s="243"/>
      <c r="B42" s="243"/>
      <c r="C42" s="243"/>
    </row>
    <row r="43" spans="1:3">
      <c r="A43" s="243"/>
      <c r="B43" s="243"/>
      <c r="C43" s="243"/>
    </row>
    <row r="44" spans="1:3">
      <c r="A44" s="243"/>
      <c r="B44" s="243"/>
      <c r="C44" s="243"/>
    </row>
    <row r="45" spans="1:3">
      <c r="A45" s="243"/>
      <c r="B45" s="243"/>
      <c r="C45" s="243"/>
    </row>
    <row r="46" spans="1:3">
      <c r="A46" s="243"/>
      <c r="B46" s="243"/>
      <c r="C46" s="243"/>
    </row>
    <row r="47" spans="1:3">
      <c r="A47" s="243"/>
      <c r="B47" s="243"/>
      <c r="C47" s="243"/>
    </row>
    <row r="48" spans="1:3">
      <c r="A48" s="243"/>
      <c r="B48" s="243"/>
      <c r="C48" s="243"/>
    </row>
    <row r="49" spans="1:3">
      <c r="A49" s="243"/>
      <c r="B49" s="243"/>
      <c r="C49" s="243"/>
    </row>
    <row r="50" spans="1:3">
      <c r="A50" s="243"/>
      <c r="B50" s="243"/>
      <c r="C50" s="243"/>
    </row>
    <row r="51" spans="1:3">
      <c r="A51" s="243"/>
      <c r="B51" s="243"/>
      <c r="C51" s="243"/>
    </row>
    <row r="52" spans="1:3">
      <c r="A52" s="243"/>
      <c r="B52" s="243"/>
      <c r="C52" s="243"/>
    </row>
    <row r="53" spans="1:3">
      <c r="A53" s="243"/>
      <c r="B53" s="243"/>
      <c r="C53" s="243"/>
    </row>
    <row r="54" spans="1:3">
      <c r="A54" s="243"/>
      <c r="B54" s="243"/>
      <c r="C54" s="243"/>
    </row>
    <row r="55" spans="1:3">
      <c r="A55" s="243"/>
      <c r="B55" s="243"/>
      <c r="C55" s="243"/>
    </row>
    <row r="56" spans="1:3">
      <c r="A56" s="243"/>
      <c r="B56" s="243"/>
      <c r="C56" s="243"/>
    </row>
    <row r="57" spans="1:3">
      <c r="A57" s="243"/>
      <c r="B57" s="243"/>
      <c r="C57" s="243"/>
    </row>
    <row r="58" spans="1:3">
      <c r="A58" s="243"/>
      <c r="B58" s="243"/>
      <c r="C58" s="243"/>
    </row>
    <row r="59" spans="1:3">
      <c r="A59" s="243"/>
      <c r="B59" s="243"/>
      <c r="C59" s="243"/>
    </row>
    <row r="60" spans="1:3">
      <c r="A60" s="243"/>
      <c r="B60" s="243"/>
      <c r="C60" s="243"/>
    </row>
    <row r="61" spans="1:3">
      <c r="A61" s="243"/>
      <c r="B61" s="243"/>
      <c r="C61" s="243"/>
    </row>
    <row r="62" spans="1:3">
      <c r="A62" s="243"/>
      <c r="B62" s="243"/>
      <c r="C62" s="243"/>
    </row>
    <row r="63" spans="1:3">
      <c r="A63" s="243"/>
      <c r="B63" s="243"/>
      <c r="C63" s="243"/>
    </row>
    <row r="64" spans="1:3">
      <c r="A64" s="243"/>
      <c r="B64" s="243"/>
      <c r="C64" s="243"/>
    </row>
    <row r="65" spans="1:3">
      <c r="A65" s="243"/>
      <c r="B65" s="243"/>
      <c r="C65" s="243"/>
    </row>
    <row r="66" spans="1:3">
      <c r="A66" s="243"/>
      <c r="B66" s="243"/>
      <c r="C66" s="243"/>
    </row>
    <row r="67" spans="1:3">
      <c r="A67" s="243"/>
      <c r="B67" s="243"/>
      <c r="C67" s="243"/>
    </row>
  </sheetData>
  <mergeCells count="2">
    <mergeCell ref="A5:G5"/>
    <mergeCell ref="A1:G1"/>
  </mergeCells>
  <phoneticPr fontId="48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Feuil29">
    <tabColor indexed="15"/>
  </sheetPr>
  <dimension ref="A1:H425"/>
  <sheetViews>
    <sheetView showGridLines="0" showZeros="0" view="pageBreakPreview" topLeftCell="A25" zoomScale="85" workbookViewId="0">
      <selection activeCell="H10" sqref="H10:H21"/>
    </sheetView>
  </sheetViews>
  <sheetFormatPr baseColWidth="10" defaultRowHeight="14.25"/>
  <cols>
    <col min="1" max="1" width="17.7109375" style="50" customWidth="1"/>
    <col min="2" max="3" width="8.7109375" style="50" customWidth="1"/>
    <col min="4" max="4" width="12.7109375" style="50" customWidth="1"/>
    <col min="5" max="5" width="6.7109375" style="50" customWidth="1"/>
    <col min="6" max="6" width="10.7109375" style="50" customWidth="1"/>
    <col min="7" max="7" width="12.7109375" style="50" customWidth="1"/>
    <col min="8" max="8" width="16.7109375" style="50" customWidth="1"/>
    <col min="9" max="16384" width="11.42578125" style="50"/>
  </cols>
  <sheetData>
    <row r="1" spans="1:8" ht="15" customHeight="1">
      <c r="A1" s="590"/>
      <c r="B1" s="590"/>
      <c r="D1" s="602" t="s">
        <v>132</v>
      </c>
      <c r="E1" s="180"/>
      <c r="G1" s="1619" t="s">
        <v>1274</v>
      </c>
      <c r="H1" s="1620"/>
    </row>
    <row r="2" spans="1:8" ht="15" customHeight="1">
      <c r="A2" s="675" t="s">
        <v>1107</v>
      </c>
      <c r="B2" s="416"/>
      <c r="C2" s="455"/>
      <c r="D2" s="1578" t="str">
        <f>'EA 9-28'!D2:H2</f>
        <v>SOCIETE DEMBA &amp; FRERES</v>
      </c>
      <c r="E2" s="1578"/>
      <c r="F2" s="1578"/>
      <c r="G2" s="1578"/>
      <c r="H2" s="1578"/>
    </row>
    <row r="3" spans="1:8" ht="15" customHeight="1">
      <c r="A3" s="1535" t="str">
        <f>'EA 9-28'!A3:E3</f>
        <v>-</v>
      </c>
      <c r="B3" s="1535"/>
      <c r="C3" s="1535"/>
      <c r="D3" s="1535"/>
      <c r="E3" s="1535"/>
      <c r="F3" s="676" t="s">
        <v>1109</v>
      </c>
      <c r="G3" s="1560" t="str">
        <f>'EA 9-28'!G3:H3</f>
        <v xml:space="preserve">SODEF </v>
      </c>
      <c r="H3" s="1560"/>
    </row>
    <row r="4" spans="1:8" ht="15" customHeight="1">
      <c r="A4" s="675" t="s">
        <v>586</v>
      </c>
      <c r="B4" s="1535" t="str">
        <f>'EA 9-28'!B4:H4</f>
        <v xml:space="preserve">19                  BP                  458              ABIDJAN </v>
      </c>
      <c r="C4" s="1535"/>
      <c r="D4" s="1535"/>
      <c r="E4" s="1535"/>
      <c r="F4" s="1535"/>
      <c r="G4" s="1535"/>
      <c r="H4" s="1535"/>
    </row>
    <row r="5" spans="1:8" ht="15" customHeight="1">
      <c r="A5" s="675" t="s">
        <v>1131</v>
      </c>
      <c r="B5" s="1532" t="str">
        <f>'EA 9-28'!B5:C5</f>
        <v>1417292 J</v>
      </c>
      <c r="C5" s="1532"/>
      <c r="D5" s="699" t="s">
        <v>1124</v>
      </c>
      <c r="E5" s="1580" t="str">
        <f>'EA 9-28'!E5:F5</f>
        <v>31/12/2016</v>
      </c>
      <c r="F5" s="1560"/>
      <c r="G5" s="676" t="s">
        <v>1111</v>
      </c>
      <c r="H5" s="591">
        <f>'EA 9-28'!H5</f>
        <v>12</v>
      </c>
    </row>
    <row r="6" spans="1:8" ht="15" customHeight="1">
      <c r="A6" s="42"/>
      <c r="B6" s="42"/>
      <c r="C6" s="42"/>
      <c r="D6" s="42"/>
      <c r="E6" s="42"/>
      <c r="F6" s="42"/>
      <c r="G6" s="42"/>
      <c r="H6" s="42"/>
    </row>
    <row r="7" spans="1:8" ht="9.9499999999999993" customHeight="1">
      <c r="A7" s="134"/>
      <c r="B7" s="143"/>
      <c r="C7" s="143"/>
      <c r="D7" s="143"/>
      <c r="E7" s="143"/>
      <c r="F7" s="143"/>
      <c r="G7" s="151"/>
      <c r="H7" s="151"/>
    </row>
    <row r="8" spans="1:8" ht="15" customHeight="1">
      <c r="A8" s="1761" t="s">
        <v>1496</v>
      </c>
      <c r="B8" s="1485"/>
      <c r="C8" s="1485"/>
      <c r="D8" s="1485"/>
      <c r="E8" s="1485"/>
      <c r="F8" s="1485"/>
      <c r="G8" s="1762"/>
      <c r="H8" s="186" t="s">
        <v>1457</v>
      </c>
    </row>
    <row r="9" spans="1:8" ht="9.9499999999999993" customHeight="1">
      <c r="A9" s="48"/>
      <c r="B9" s="47"/>
      <c r="C9" s="47"/>
      <c r="D9" s="47"/>
      <c r="E9" s="47"/>
      <c r="F9" s="47"/>
      <c r="G9" s="61"/>
      <c r="H9" s="142"/>
    </row>
    <row r="10" spans="1:8" ht="21" customHeight="1">
      <c r="A10" s="132" t="s">
        <v>1497</v>
      </c>
      <c r="B10" s="42"/>
      <c r="C10" s="42"/>
      <c r="D10" s="42"/>
      <c r="E10" s="42"/>
      <c r="F10" s="42"/>
      <c r="H10" s="338"/>
    </row>
    <row r="11" spans="1:8" ht="21" customHeight="1">
      <c r="A11" s="132" t="s">
        <v>1498</v>
      </c>
      <c r="B11" s="42"/>
      <c r="C11" s="42"/>
      <c r="D11" s="42"/>
      <c r="E11" s="42"/>
      <c r="F11" s="42"/>
      <c r="H11" s="334"/>
    </row>
    <row r="12" spans="1:8" ht="21" customHeight="1">
      <c r="A12" s="132" t="s">
        <v>1499</v>
      </c>
      <c r="B12" s="42"/>
      <c r="C12" s="42"/>
      <c r="D12" s="42"/>
      <c r="E12" s="42"/>
      <c r="F12" s="42"/>
      <c r="H12" s="334"/>
    </row>
    <row r="13" spans="1:8" ht="21" customHeight="1">
      <c r="A13" s="132" t="s">
        <v>1232</v>
      </c>
      <c r="B13" s="42"/>
      <c r="C13" s="42"/>
      <c r="D13" s="42"/>
      <c r="E13" s="42"/>
      <c r="F13" s="42"/>
      <c r="H13" s="334"/>
    </row>
    <row r="14" spans="1:8" ht="21" customHeight="1">
      <c r="A14" s="132" t="s">
        <v>1233</v>
      </c>
      <c r="B14" s="42"/>
      <c r="C14" s="42"/>
      <c r="D14" s="42"/>
      <c r="E14" s="42"/>
      <c r="F14" s="42"/>
      <c r="H14" s="334"/>
    </row>
    <row r="15" spans="1:8" ht="21" customHeight="1">
      <c r="A15" s="132" t="s">
        <v>1500</v>
      </c>
      <c r="B15" s="42"/>
      <c r="C15" s="42"/>
      <c r="D15" s="42"/>
      <c r="E15" s="42"/>
      <c r="F15" s="42"/>
      <c r="H15" s="334"/>
    </row>
    <row r="16" spans="1:8" ht="21" customHeight="1">
      <c r="A16" s="132" t="s">
        <v>1501</v>
      </c>
      <c r="B16" s="42"/>
      <c r="C16" s="42"/>
      <c r="D16" s="42"/>
      <c r="E16" s="42"/>
      <c r="F16" s="42"/>
      <c r="H16" s="334"/>
    </row>
    <row r="17" spans="1:8" ht="21" customHeight="1">
      <c r="A17" s="132" t="s">
        <v>375</v>
      </c>
      <c r="B17" s="42"/>
      <c r="C17" s="42"/>
      <c r="D17" s="42"/>
      <c r="E17" s="42"/>
      <c r="F17" s="42"/>
      <c r="H17" s="334"/>
    </row>
    <row r="18" spans="1:8" ht="21" customHeight="1">
      <c r="A18" s="132" t="s">
        <v>1509</v>
      </c>
      <c r="B18" s="42"/>
      <c r="C18" s="42"/>
      <c r="D18" s="42"/>
      <c r="E18" s="42"/>
      <c r="F18" s="42"/>
      <c r="H18" s="334"/>
    </row>
    <row r="19" spans="1:8" ht="21" customHeight="1">
      <c r="A19" s="132" t="s">
        <v>1502</v>
      </c>
      <c r="B19" s="42"/>
      <c r="C19" s="42"/>
      <c r="D19" s="42"/>
      <c r="E19" s="42"/>
      <c r="F19" s="42"/>
      <c r="H19" s="334"/>
    </row>
    <row r="20" spans="1:8" ht="21" customHeight="1">
      <c r="A20" s="132" t="s">
        <v>1503</v>
      </c>
      <c r="B20" s="42"/>
      <c r="C20" s="42"/>
      <c r="D20" s="42"/>
      <c r="E20" s="42"/>
      <c r="F20" s="42"/>
      <c r="H20" s="334"/>
    </row>
    <row r="21" spans="1:8" ht="21" customHeight="1">
      <c r="A21" s="132" t="s">
        <v>1504</v>
      </c>
      <c r="B21" s="42"/>
      <c r="C21" s="42"/>
      <c r="D21" s="42"/>
      <c r="E21" s="42"/>
      <c r="F21" s="42"/>
      <c r="H21" s="334"/>
    </row>
    <row r="22" spans="1:8" ht="21" customHeight="1">
      <c r="A22" s="132" t="s">
        <v>1505</v>
      </c>
      <c r="B22" s="42"/>
      <c r="C22" s="42"/>
      <c r="D22" s="42"/>
      <c r="E22" s="42"/>
      <c r="F22" s="42"/>
      <c r="H22" s="334"/>
    </row>
    <row r="23" spans="1:8" ht="21" customHeight="1">
      <c r="A23" s="132" t="s">
        <v>376</v>
      </c>
      <c r="B23" s="42"/>
      <c r="C23" s="42"/>
      <c r="D23" s="42"/>
      <c r="E23" s="42"/>
      <c r="F23" s="42"/>
      <c r="H23" s="334"/>
    </row>
    <row r="24" spans="1:8" ht="21" customHeight="1">
      <c r="A24" s="132" t="s">
        <v>1508</v>
      </c>
      <c r="B24" s="42"/>
      <c r="C24" s="42"/>
      <c r="D24" s="42"/>
      <c r="E24" s="42"/>
      <c r="F24" s="42"/>
      <c r="H24" s="334"/>
    </row>
    <row r="25" spans="1:8" ht="21" customHeight="1">
      <c r="A25" s="132" t="s">
        <v>1234</v>
      </c>
      <c r="B25" s="42"/>
      <c r="C25" s="42"/>
      <c r="D25" s="42"/>
      <c r="E25" s="42"/>
      <c r="F25" s="42"/>
      <c r="H25" s="334"/>
    </row>
    <row r="26" spans="1:8" ht="21" customHeight="1">
      <c r="A26" s="132" t="s">
        <v>1506</v>
      </c>
      <c r="B26" s="42"/>
      <c r="C26" s="42"/>
      <c r="D26" s="42"/>
      <c r="E26" s="42"/>
      <c r="F26" s="42"/>
      <c r="H26" s="334"/>
    </row>
    <row r="27" spans="1:8" ht="21" customHeight="1">
      <c r="A27" s="132" t="s">
        <v>1507</v>
      </c>
      <c r="B27" s="42"/>
      <c r="C27" s="42"/>
      <c r="D27" s="42"/>
      <c r="E27" s="42"/>
      <c r="F27" s="42"/>
      <c r="H27" s="334"/>
    </row>
    <row r="28" spans="1:8" ht="6" customHeight="1">
      <c r="A28" s="132"/>
      <c r="B28" s="47"/>
      <c r="C28" s="47"/>
      <c r="D28" s="47"/>
      <c r="E28" s="47"/>
      <c r="F28" s="47"/>
      <c r="G28" s="47"/>
      <c r="H28" s="340"/>
    </row>
    <row r="29" spans="1:8">
      <c r="A29" s="140"/>
      <c r="B29" s="42"/>
      <c r="C29" s="42"/>
      <c r="D29" s="42"/>
      <c r="E29" s="42"/>
      <c r="F29" s="42"/>
      <c r="H29" s="354"/>
    </row>
    <row r="30" spans="1:8" ht="6" customHeight="1">
      <c r="A30" s="132"/>
      <c r="B30" s="143"/>
      <c r="C30" s="143"/>
      <c r="D30" s="143"/>
      <c r="E30" s="143"/>
      <c r="F30" s="143"/>
      <c r="G30" s="151"/>
      <c r="H30" s="338"/>
    </row>
    <row r="31" spans="1:8" ht="12" customHeight="1">
      <c r="A31" s="1802" t="s">
        <v>1510</v>
      </c>
      <c r="B31" s="1803"/>
      <c r="C31" s="1803"/>
      <c r="D31" s="1803"/>
      <c r="E31" s="1803"/>
      <c r="F31" s="1803"/>
      <c r="G31" s="1804"/>
      <c r="H31" s="361" t="s">
        <v>1457</v>
      </c>
    </row>
    <row r="32" spans="1:8" ht="12" customHeight="1">
      <c r="A32" s="1805" t="s">
        <v>130</v>
      </c>
      <c r="B32" s="1806"/>
      <c r="C32" s="1806"/>
      <c r="D32" s="1806"/>
      <c r="E32" s="1806"/>
      <c r="F32" s="1806"/>
      <c r="G32" s="1807"/>
      <c r="H32" s="340"/>
    </row>
    <row r="33" spans="1:8" ht="21" customHeight="1">
      <c r="A33" s="1812"/>
      <c r="B33" s="1813"/>
      <c r="C33" s="1813"/>
      <c r="D33" s="1813"/>
      <c r="E33" s="1813"/>
      <c r="F33" s="1813"/>
      <c r="G33" s="1814"/>
      <c r="H33" s="338"/>
    </row>
    <row r="34" spans="1:8" ht="21" customHeight="1">
      <c r="A34" s="1608"/>
      <c r="B34" s="1811"/>
      <c r="C34" s="1811"/>
      <c r="D34" s="1811"/>
      <c r="E34" s="1811"/>
      <c r="F34" s="1811"/>
      <c r="G34" s="1609"/>
      <c r="H34" s="334"/>
    </row>
    <row r="35" spans="1:8" ht="21" customHeight="1">
      <c r="A35" s="1608"/>
      <c r="B35" s="1811"/>
      <c r="C35" s="1811"/>
      <c r="D35" s="1811"/>
      <c r="E35" s="1811"/>
      <c r="F35" s="1811"/>
      <c r="G35" s="1609"/>
      <c r="H35" s="334"/>
    </row>
    <row r="36" spans="1:8" ht="21" customHeight="1">
      <c r="A36" s="1608"/>
      <c r="B36" s="1811"/>
      <c r="C36" s="1811"/>
      <c r="D36" s="1811"/>
      <c r="E36" s="1811"/>
      <c r="F36" s="1811"/>
      <c r="G36" s="1609"/>
      <c r="H36" s="334"/>
    </row>
    <row r="37" spans="1:8" ht="21" customHeight="1">
      <c r="A37" s="1608"/>
      <c r="B37" s="1811"/>
      <c r="C37" s="1811"/>
      <c r="D37" s="1811"/>
      <c r="E37" s="1811"/>
      <c r="F37" s="1811"/>
      <c r="G37" s="1609"/>
      <c r="H37" s="334"/>
    </row>
    <row r="38" spans="1:8" ht="21" customHeight="1">
      <c r="A38" s="1608"/>
      <c r="B38" s="1811"/>
      <c r="C38" s="1811"/>
      <c r="D38" s="1811"/>
      <c r="E38" s="1811"/>
      <c r="F38" s="1811"/>
      <c r="G38" s="1609"/>
      <c r="H38" s="334"/>
    </row>
    <row r="39" spans="1:8" ht="21" customHeight="1">
      <c r="A39" s="1608"/>
      <c r="B39" s="1811"/>
      <c r="C39" s="1811"/>
      <c r="D39" s="1811"/>
      <c r="E39" s="1811"/>
      <c r="F39" s="1811"/>
      <c r="G39" s="1609"/>
      <c r="H39" s="334"/>
    </row>
    <row r="40" spans="1:8" ht="21" customHeight="1">
      <c r="A40" s="1608"/>
      <c r="B40" s="1811"/>
      <c r="C40" s="1811"/>
      <c r="D40" s="1811"/>
      <c r="E40" s="1811"/>
      <c r="F40" s="1811"/>
      <c r="G40" s="1609"/>
      <c r="H40" s="334"/>
    </row>
    <row r="41" spans="1:8" ht="21" customHeight="1">
      <c r="A41" s="1608"/>
      <c r="B41" s="1811"/>
      <c r="C41" s="1811"/>
      <c r="D41" s="1811"/>
      <c r="E41" s="1811"/>
      <c r="F41" s="1811"/>
      <c r="G41" s="1609"/>
      <c r="H41" s="334"/>
    </row>
    <row r="42" spans="1:8" ht="21" customHeight="1">
      <c r="A42" s="1608"/>
      <c r="B42" s="1811"/>
      <c r="C42" s="1811"/>
      <c r="D42" s="1811"/>
      <c r="E42" s="1811"/>
      <c r="F42" s="1811"/>
      <c r="G42" s="1609"/>
      <c r="H42" s="334"/>
    </row>
    <row r="43" spans="1:8" ht="21" customHeight="1">
      <c r="A43" s="1608"/>
      <c r="B43" s="1811"/>
      <c r="C43" s="1811"/>
      <c r="D43" s="1811"/>
      <c r="E43" s="1811"/>
      <c r="F43" s="1811"/>
      <c r="G43" s="1609"/>
      <c r="H43" s="334"/>
    </row>
    <row r="44" spans="1:8" ht="21" customHeight="1">
      <c r="A44" s="1808" t="s">
        <v>1248</v>
      </c>
      <c r="B44" s="1809"/>
      <c r="C44" s="1809"/>
      <c r="D44" s="1809"/>
      <c r="E44" s="1809"/>
      <c r="F44" s="1809"/>
      <c r="G44" s="1810"/>
      <c r="H44" s="335">
        <f>SUM(H34:H43)</f>
        <v>0</v>
      </c>
    </row>
    <row r="45" spans="1:8" ht="0.75" customHeight="1">
      <c r="A45" s="48"/>
      <c r="B45" s="47"/>
      <c r="C45" s="47"/>
      <c r="D45" s="47"/>
      <c r="E45" s="47"/>
      <c r="F45" s="47"/>
      <c r="G45" s="47"/>
      <c r="H45" s="340"/>
    </row>
    <row r="46" spans="1:8">
      <c r="H46" s="130"/>
    </row>
    <row r="47" spans="1:8">
      <c r="H47" s="130"/>
    </row>
    <row r="48" spans="1:8">
      <c r="H48" s="130"/>
    </row>
    <row r="49" spans="8:8">
      <c r="H49" s="130"/>
    </row>
    <row r="50" spans="8:8">
      <c r="H50" s="130"/>
    </row>
    <row r="51" spans="8:8">
      <c r="H51" s="130"/>
    </row>
    <row r="52" spans="8:8">
      <c r="H52" s="130"/>
    </row>
    <row r="53" spans="8:8">
      <c r="H53" s="130"/>
    </row>
    <row r="54" spans="8:8">
      <c r="H54" s="130"/>
    </row>
    <row r="55" spans="8:8">
      <c r="H55" s="130"/>
    </row>
    <row r="56" spans="8:8">
      <c r="H56" s="130"/>
    </row>
    <row r="57" spans="8:8">
      <c r="H57" s="130"/>
    </row>
    <row r="58" spans="8:8">
      <c r="H58" s="130"/>
    </row>
    <row r="59" spans="8:8">
      <c r="H59" s="130"/>
    </row>
    <row r="60" spans="8:8">
      <c r="H60" s="130"/>
    </row>
    <row r="61" spans="8:8">
      <c r="H61" s="130"/>
    </row>
    <row r="62" spans="8:8">
      <c r="H62" s="130"/>
    </row>
    <row r="63" spans="8:8">
      <c r="H63" s="130"/>
    </row>
    <row r="64" spans="8:8">
      <c r="H64" s="130"/>
    </row>
    <row r="65" spans="8:8">
      <c r="H65" s="130"/>
    </row>
    <row r="66" spans="8:8">
      <c r="H66" s="130"/>
    </row>
    <row r="67" spans="8:8">
      <c r="H67" s="130"/>
    </row>
    <row r="68" spans="8:8">
      <c r="H68" s="130"/>
    </row>
    <row r="69" spans="8:8">
      <c r="H69" s="130"/>
    </row>
    <row r="70" spans="8:8">
      <c r="H70" s="130"/>
    </row>
    <row r="71" spans="8:8">
      <c r="H71" s="130"/>
    </row>
    <row r="72" spans="8:8">
      <c r="H72" s="130"/>
    </row>
    <row r="73" spans="8:8">
      <c r="H73" s="130"/>
    </row>
    <row r="74" spans="8:8">
      <c r="H74" s="130"/>
    </row>
    <row r="75" spans="8:8">
      <c r="H75" s="130"/>
    </row>
    <row r="76" spans="8:8">
      <c r="H76" s="130"/>
    </row>
    <row r="77" spans="8:8">
      <c r="H77" s="130"/>
    </row>
    <row r="78" spans="8:8">
      <c r="H78" s="130"/>
    </row>
    <row r="79" spans="8:8">
      <c r="H79" s="130"/>
    </row>
    <row r="80" spans="8:8">
      <c r="H80" s="130"/>
    </row>
    <row r="81" spans="8:8">
      <c r="H81" s="130"/>
    </row>
    <row r="82" spans="8:8">
      <c r="H82" s="130"/>
    </row>
    <row r="83" spans="8:8">
      <c r="H83" s="130"/>
    </row>
    <row r="84" spans="8:8">
      <c r="H84" s="130"/>
    </row>
    <row r="85" spans="8:8">
      <c r="H85" s="130"/>
    </row>
    <row r="86" spans="8:8">
      <c r="H86" s="130"/>
    </row>
    <row r="87" spans="8:8">
      <c r="H87" s="130"/>
    </row>
    <row r="88" spans="8:8">
      <c r="H88" s="130"/>
    </row>
    <row r="89" spans="8:8">
      <c r="H89" s="130"/>
    </row>
    <row r="90" spans="8:8">
      <c r="H90" s="130"/>
    </row>
    <row r="91" spans="8:8">
      <c r="H91" s="130"/>
    </row>
    <row r="92" spans="8:8">
      <c r="H92" s="130"/>
    </row>
    <row r="93" spans="8:8">
      <c r="H93" s="130"/>
    </row>
    <row r="94" spans="8:8">
      <c r="H94" s="130"/>
    </row>
    <row r="95" spans="8:8">
      <c r="H95" s="130"/>
    </row>
    <row r="96" spans="8:8">
      <c r="H96" s="130"/>
    </row>
    <row r="97" spans="8:8">
      <c r="H97" s="130"/>
    </row>
    <row r="98" spans="8:8">
      <c r="H98" s="130"/>
    </row>
    <row r="99" spans="8:8">
      <c r="H99" s="130"/>
    </row>
    <row r="100" spans="8:8">
      <c r="H100" s="130"/>
    </row>
    <row r="101" spans="8:8">
      <c r="H101" s="130"/>
    </row>
    <row r="102" spans="8:8">
      <c r="H102" s="130"/>
    </row>
    <row r="103" spans="8:8">
      <c r="H103" s="130"/>
    </row>
    <row r="104" spans="8:8">
      <c r="H104" s="130"/>
    </row>
    <row r="105" spans="8:8">
      <c r="H105" s="130"/>
    </row>
    <row r="106" spans="8:8">
      <c r="H106" s="130"/>
    </row>
    <row r="107" spans="8:8">
      <c r="H107" s="130"/>
    </row>
    <row r="108" spans="8:8">
      <c r="H108" s="130"/>
    </row>
    <row r="109" spans="8:8">
      <c r="H109" s="130"/>
    </row>
    <row r="110" spans="8:8">
      <c r="H110" s="130"/>
    </row>
    <row r="111" spans="8:8">
      <c r="H111" s="130"/>
    </row>
    <row r="112" spans="8:8">
      <c r="H112" s="130"/>
    </row>
    <row r="113" spans="8:8">
      <c r="H113" s="130"/>
    </row>
    <row r="114" spans="8:8">
      <c r="H114" s="130"/>
    </row>
    <row r="115" spans="8:8">
      <c r="H115" s="130"/>
    </row>
    <row r="116" spans="8:8">
      <c r="H116" s="130"/>
    </row>
    <row r="117" spans="8:8">
      <c r="H117" s="130"/>
    </row>
    <row r="118" spans="8:8">
      <c r="H118" s="130"/>
    </row>
    <row r="119" spans="8:8">
      <c r="H119" s="130"/>
    </row>
    <row r="120" spans="8:8">
      <c r="H120" s="130"/>
    </row>
    <row r="121" spans="8:8">
      <c r="H121" s="130"/>
    </row>
    <row r="122" spans="8:8">
      <c r="H122" s="130"/>
    </row>
    <row r="123" spans="8:8">
      <c r="H123" s="130"/>
    </row>
    <row r="124" spans="8:8">
      <c r="H124" s="130"/>
    </row>
    <row r="125" spans="8:8">
      <c r="H125" s="130"/>
    </row>
    <row r="126" spans="8:8">
      <c r="H126" s="130"/>
    </row>
    <row r="127" spans="8:8">
      <c r="H127" s="130"/>
    </row>
    <row r="128" spans="8:8">
      <c r="H128" s="130"/>
    </row>
    <row r="129" spans="8:8">
      <c r="H129" s="130"/>
    </row>
    <row r="130" spans="8:8">
      <c r="H130" s="130"/>
    </row>
    <row r="131" spans="8:8">
      <c r="H131" s="130"/>
    </row>
    <row r="132" spans="8:8">
      <c r="H132" s="130"/>
    </row>
    <row r="133" spans="8:8">
      <c r="H133" s="130"/>
    </row>
    <row r="134" spans="8:8">
      <c r="H134" s="130"/>
    </row>
    <row r="135" spans="8:8">
      <c r="H135" s="130"/>
    </row>
    <row r="136" spans="8:8">
      <c r="H136" s="130"/>
    </row>
    <row r="137" spans="8:8">
      <c r="H137" s="130"/>
    </row>
    <row r="138" spans="8:8">
      <c r="H138" s="130"/>
    </row>
    <row r="139" spans="8:8">
      <c r="H139" s="130"/>
    </row>
    <row r="140" spans="8:8">
      <c r="H140" s="130"/>
    </row>
    <row r="141" spans="8:8">
      <c r="H141" s="130"/>
    </row>
    <row r="142" spans="8:8">
      <c r="H142" s="130"/>
    </row>
    <row r="143" spans="8:8">
      <c r="H143" s="130"/>
    </row>
    <row r="144" spans="8:8">
      <c r="H144" s="130"/>
    </row>
    <row r="145" spans="8:8">
      <c r="H145" s="130"/>
    </row>
    <row r="146" spans="8:8">
      <c r="H146" s="130"/>
    </row>
    <row r="147" spans="8:8">
      <c r="H147" s="130"/>
    </row>
    <row r="148" spans="8:8">
      <c r="H148" s="130"/>
    </row>
    <row r="149" spans="8:8">
      <c r="H149" s="130"/>
    </row>
    <row r="150" spans="8:8">
      <c r="H150" s="130"/>
    </row>
    <row r="151" spans="8:8">
      <c r="H151" s="130"/>
    </row>
    <row r="152" spans="8:8">
      <c r="H152" s="130"/>
    </row>
    <row r="153" spans="8:8">
      <c r="H153" s="130"/>
    </row>
    <row r="154" spans="8:8">
      <c r="H154" s="130"/>
    </row>
    <row r="155" spans="8:8">
      <c r="H155" s="130"/>
    </row>
    <row r="156" spans="8:8">
      <c r="H156" s="130"/>
    </row>
    <row r="157" spans="8:8">
      <c r="H157" s="130"/>
    </row>
    <row r="158" spans="8:8">
      <c r="H158" s="130"/>
    </row>
    <row r="159" spans="8:8">
      <c r="H159" s="130"/>
    </row>
    <row r="160" spans="8:8">
      <c r="H160" s="130"/>
    </row>
    <row r="161" spans="8:8">
      <c r="H161" s="130"/>
    </row>
    <row r="162" spans="8:8">
      <c r="H162" s="130"/>
    </row>
    <row r="163" spans="8:8">
      <c r="H163" s="130"/>
    </row>
    <row r="164" spans="8:8">
      <c r="H164" s="130"/>
    </row>
    <row r="165" spans="8:8">
      <c r="H165" s="130"/>
    </row>
    <row r="166" spans="8:8">
      <c r="H166" s="130"/>
    </row>
    <row r="167" spans="8:8">
      <c r="H167" s="130"/>
    </row>
    <row r="168" spans="8:8">
      <c r="H168" s="130"/>
    </row>
    <row r="169" spans="8:8">
      <c r="H169" s="130"/>
    </row>
    <row r="170" spans="8:8">
      <c r="H170" s="130"/>
    </row>
    <row r="171" spans="8:8">
      <c r="H171" s="130"/>
    </row>
    <row r="172" spans="8:8">
      <c r="H172" s="130"/>
    </row>
    <row r="173" spans="8:8">
      <c r="H173" s="130"/>
    </row>
    <row r="174" spans="8:8">
      <c r="H174" s="130"/>
    </row>
    <row r="175" spans="8:8">
      <c r="H175" s="130"/>
    </row>
    <row r="176" spans="8:8">
      <c r="H176" s="130"/>
    </row>
    <row r="177" spans="8:8">
      <c r="H177" s="130"/>
    </row>
    <row r="178" spans="8:8">
      <c r="H178" s="130"/>
    </row>
    <row r="179" spans="8:8">
      <c r="H179" s="130"/>
    </row>
    <row r="180" spans="8:8">
      <c r="H180" s="130"/>
    </row>
    <row r="181" spans="8:8">
      <c r="H181" s="130"/>
    </row>
    <row r="182" spans="8:8">
      <c r="H182" s="130"/>
    </row>
    <row r="183" spans="8:8">
      <c r="H183" s="130"/>
    </row>
    <row r="184" spans="8:8">
      <c r="H184" s="130"/>
    </row>
    <row r="185" spans="8:8">
      <c r="H185" s="130"/>
    </row>
    <row r="186" spans="8:8">
      <c r="H186" s="130"/>
    </row>
    <row r="187" spans="8:8">
      <c r="H187" s="130"/>
    </row>
    <row r="188" spans="8:8">
      <c r="H188" s="130"/>
    </row>
    <row r="189" spans="8:8">
      <c r="H189" s="130"/>
    </row>
    <row r="190" spans="8:8">
      <c r="H190" s="130"/>
    </row>
    <row r="191" spans="8:8">
      <c r="H191" s="130"/>
    </row>
    <row r="192" spans="8:8">
      <c r="H192" s="130"/>
    </row>
    <row r="193" spans="8:8">
      <c r="H193" s="130"/>
    </row>
    <row r="194" spans="8:8">
      <c r="H194" s="130"/>
    </row>
    <row r="195" spans="8:8">
      <c r="H195" s="130"/>
    </row>
    <row r="196" spans="8:8">
      <c r="H196" s="130"/>
    </row>
    <row r="197" spans="8:8">
      <c r="H197" s="130"/>
    </row>
    <row r="198" spans="8:8">
      <c r="H198" s="130"/>
    </row>
    <row r="199" spans="8:8">
      <c r="H199" s="130"/>
    </row>
    <row r="200" spans="8:8">
      <c r="H200" s="130"/>
    </row>
    <row r="201" spans="8:8">
      <c r="H201" s="130"/>
    </row>
    <row r="202" spans="8:8">
      <c r="H202" s="130"/>
    </row>
    <row r="203" spans="8:8">
      <c r="H203" s="130"/>
    </row>
    <row r="204" spans="8:8">
      <c r="H204" s="130"/>
    </row>
    <row r="205" spans="8:8">
      <c r="H205" s="130"/>
    </row>
    <row r="206" spans="8:8">
      <c r="H206" s="130"/>
    </row>
    <row r="207" spans="8:8">
      <c r="H207" s="130"/>
    </row>
    <row r="208" spans="8:8">
      <c r="H208" s="130"/>
    </row>
    <row r="209" spans="8:8">
      <c r="H209" s="130"/>
    </row>
    <row r="210" spans="8:8">
      <c r="H210" s="130"/>
    </row>
    <row r="211" spans="8:8">
      <c r="H211" s="130"/>
    </row>
    <row r="212" spans="8:8">
      <c r="H212" s="130"/>
    </row>
    <row r="213" spans="8:8">
      <c r="H213" s="130"/>
    </row>
    <row r="214" spans="8:8">
      <c r="H214" s="130"/>
    </row>
    <row r="215" spans="8:8">
      <c r="H215" s="130"/>
    </row>
    <row r="216" spans="8:8">
      <c r="H216" s="130"/>
    </row>
    <row r="217" spans="8:8">
      <c r="H217" s="130"/>
    </row>
    <row r="218" spans="8:8">
      <c r="H218" s="130"/>
    </row>
    <row r="219" spans="8:8">
      <c r="H219" s="130"/>
    </row>
    <row r="220" spans="8:8">
      <c r="H220" s="130"/>
    </row>
    <row r="221" spans="8:8">
      <c r="H221" s="130"/>
    </row>
    <row r="222" spans="8:8">
      <c r="H222" s="130"/>
    </row>
    <row r="223" spans="8:8">
      <c r="H223" s="130"/>
    </row>
    <row r="224" spans="8:8">
      <c r="H224" s="130"/>
    </row>
    <row r="225" spans="8:8">
      <c r="H225" s="130"/>
    </row>
    <row r="226" spans="8:8">
      <c r="H226" s="130"/>
    </row>
    <row r="227" spans="8:8">
      <c r="H227" s="130"/>
    </row>
    <row r="228" spans="8:8">
      <c r="H228" s="130"/>
    </row>
    <row r="229" spans="8:8">
      <c r="H229" s="130"/>
    </row>
    <row r="230" spans="8:8">
      <c r="H230" s="130"/>
    </row>
    <row r="231" spans="8:8">
      <c r="H231" s="130"/>
    </row>
    <row r="232" spans="8:8">
      <c r="H232" s="130"/>
    </row>
    <row r="233" spans="8:8">
      <c r="H233" s="130"/>
    </row>
    <row r="234" spans="8:8">
      <c r="H234" s="130"/>
    </row>
    <row r="235" spans="8:8">
      <c r="H235" s="130"/>
    </row>
    <row r="236" spans="8:8">
      <c r="H236" s="130"/>
    </row>
    <row r="237" spans="8:8">
      <c r="H237" s="130"/>
    </row>
    <row r="238" spans="8:8">
      <c r="H238" s="130"/>
    </row>
    <row r="239" spans="8:8">
      <c r="H239" s="130"/>
    </row>
    <row r="240" spans="8:8">
      <c r="H240" s="130"/>
    </row>
    <row r="241" spans="8:8">
      <c r="H241" s="130"/>
    </row>
    <row r="242" spans="8:8">
      <c r="H242" s="130"/>
    </row>
    <row r="243" spans="8:8">
      <c r="H243" s="130"/>
    </row>
    <row r="244" spans="8:8">
      <c r="H244" s="130"/>
    </row>
    <row r="245" spans="8:8">
      <c r="H245" s="130"/>
    </row>
    <row r="246" spans="8:8">
      <c r="H246" s="130"/>
    </row>
    <row r="247" spans="8:8">
      <c r="H247" s="130"/>
    </row>
    <row r="248" spans="8:8">
      <c r="H248" s="130"/>
    </row>
    <row r="249" spans="8:8">
      <c r="H249" s="130"/>
    </row>
    <row r="250" spans="8:8">
      <c r="H250" s="130"/>
    </row>
    <row r="251" spans="8:8">
      <c r="H251" s="130"/>
    </row>
    <row r="252" spans="8:8">
      <c r="H252" s="130"/>
    </row>
    <row r="253" spans="8:8">
      <c r="H253" s="130"/>
    </row>
    <row r="254" spans="8:8">
      <c r="H254" s="130"/>
    </row>
    <row r="255" spans="8:8">
      <c r="H255" s="130"/>
    </row>
    <row r="256" spans="8:8">
      <c r="H256" s="130"/>
    </row>
    <row r="257" spans="8:8">
      <c r="H257" s="130"/>
    </row>
    <row r="258" spans="8:8">
      <c r="H258" s="130"/>
    </row>
    <row r="259" spans="8:8">
      <c r="H259" s="130"/>
    </row>
    <row r="260" spans="8:8">
      <c r="H260" s="130"/>
    </row>
    <row r="261" spans="8:8">
      <c r="H261" s="130"/>
    </row>
    <row r="262" spans="8:8">
      <c r="H262" s="130"/>
    </row>
    <row r="263" spans="8:8">
      <c r="H263" s="130"/>
    </row>
    <row r="264" spans="8:8">
      <c r="H264" s="130"/>
    </row>
    <row r="265" spans="8:8">
      <c r="H265" s="130"/>
    </row>
    <row r="266" spans="8:8">
      <c r="H266" s="130"/>
    </row>
    <row r="267" spans="8:8">
      <c r="H267" s="130"/>
    </row>
    <row r="268" spans="8:8">
      <c r="H268" s="130"/>
    </row>
    <row r="269" spans="8:8">
      <c r="H269" s="130"/>
    </row>
    <row r="270" spans="8:8">
      <c r="H270" s="130"/>
    </row>
    <row r="271" spans="8:8">
      <c r="H271" s="130"/>
    </row>
    <row r="272" spans="8:8">
      <c r="H272" s="130"/>
    </row>
    <row r="273" spans="8:8">
      <c r="H273" s="130"/>
    </row>
    <row r="274" spans="8:8">
      <c r="H274" s="130"/>
    </row>
    <row r="275" spans="8:8">
      <c r="H275" s="130"/>
    </row>
    <row r="276" spans="8:8">
      <c r="H276" s="130"/>
    </row>
    <row r="277" spans="8:8">
      <c r="H277" s="130"/>
    </row>
    <row r="278" spans="8:8">
      <c r="H278" s="130"/>
    </row>
    <row r="279" spans="8:8">
      <c r="H279" s="130"/>
    </row>
    <row r="280" spans="8:8">
      <c r="H280" s="130"/>
    </row>
    <row r="281" spans="8:8">
      <c r="H281" s="130"/>
    </row>
    <row r="282" spans="8:8">
      <c r="H282" s="130"/>
    </row>
    <row r="283" spans="8:8">
      <c r="H283" s="130"/>
    </row>
    <row r="284" spans="8:8">
      <c r="H284" s="130"/>
    </row>
    <row r="285" spans="8:8">
      <c r="H285" s="130"/>
    </row>
    <row r="286" spans="8:8">
      <c r="H286" s="130"/>
    </row>
    <row r="287" spans="8:8">
      <c r="H287" s="130"/>
    </row>
    <row r="288" spans="8:8">
      <c r="H288" s="130"/>
    </row>
    <row r="289" spans="8:8">
      <c r="H289" s="130"/>
    </row>
    <row r="290" spans="8:8">
      <c r="H290" s="130"/>
    </row>
    <row r="291" spans="8:8">
      <c r="H291" s="130"/>
    </row>
    <row r="292" spans="8:8">
      <c r="H292" s="130"/>
    </row>
    <row r="293" spans="8:8">
      <c r="H293" s="130"/>
    </row>
    <row r="294" spans="8:8">
      <c r="H294" s="130"/>
    </row>
    <row r="295" spans="8:8">
      <c r="H295" s="130"/>
    </row>
    <row r="296" spans="8:8">
      <c r="H296" s="130"/>
    </row>
    <row r="297" spans="8:8">
      <c r="H297" s="130"/>
    </row>
    <row r="298" spans="8:8">
      <c r="H298" s="130"/>
    </row>
    <row r="299" spans="8:8">
      <c r="H299" s="130"/>
    </row>
    <row r="300" spans="8:8">
      <c r="H300" s="130"/>
    </row>
    <row r="301" spans="8:8">
      <c r="H301" s="130"/>
    </row>
    <row r="302" spans="8:8">
      <c r="H302" s="130"/>
    </row>
    <row r="303" spans="8:8">
      <c r="H303" s="130"/>
    </row>
    <row r="304" spans="8:8">
      <c r="H304" s="130"/>
    </row>
    <row r="305" spans="8:8">
      <c r="H305" s="130"/>
    </row>
    <row r="306" spans="8:8">
      <c r="H306" s="130"/>
    </row>
    <row r="307" spans="8:8">
      <c r="H307" s="130"/>
    </row>
    <row r="308" spans="8:8">
      <c r="H308" s="130"/>
    </row>
    <row r="309" spans="8:8">
      <c r="H309" s="130"/>
    </row>
    <row r="310" spans="8:8">
      <c r="H310" s="130"/>
    </row>
    <row r="311" spans="8:8">
      <c r="H311" s="130"/>
    </row>
    <row r="312" spans="8:8">
      <c r="H312" s="130"/>
    </row>
    <row r="313" spans="8:8">
      <c r="H313" s="130"/>
    </row>
    <row r="314" spans="8:8">
      <c r="H314" s="130"/>
    </row>
    <row r="315" spans="8:8">
      <c r="H315" s="130"/>
    </row>
    <row r="316" spans="8:8">
      <c r="H316" s="130"/>
    </row>
    <row r="317" spans="8:8">
      <c r="H317" s="130"/>
    </row>
    <row r="318" spans="8:8">
      <c r="H318" s="130"/>
    </row>
    <row r="319" spans="8:8">
      <c r="H319" s="130"/>
    </row>
    <row r="320" spans="8:8">
      <c r="H320" s="130"/>
    </row>
    <row r="321" spans="8:8">
      <c r="H321" s="130"/>
    </row>
    <row r="322" spans="8:8">
      <c r="H322" s="130"/>
    </row>
    <row r="323" spans="8:8">
      <c r="H323" s="130"/>
    </row>
    <row r="324" spans="8:8">
      <c r="H324" s="130"/>
    </row>
    <row r="325" spans="8:8">
      <c r="H325" s="130"/>
    </row>
    <row r="326" spans="8:8">
      <c r="H326" s="130"/>
    </row>
    <row r="327" spans="8:8">
      <c r="H327" s="130"/>
    </row>
    <row r="328" spans="8:8">
      <c r="H328" s="130"/>
    </row>
    <row r="329" spans="8:8">
      <c r="H329" s="130"/>
    </row>
    <row r="330" spans="8:8">
      <c r="H330" s="130"/>
    </row>
    <row r="331" spans="8:8">
      <c r="H331" s="130"/>
    </row>
    <row r="332" spans="8:8">
      <c r="H332" s="130"/>
    </row>
    <row r="333" spans="8:8">
      <c r="H333" s="130"/>
    </row>
    <row r="334" spans="8:8">
      <c r="H334" s="130"/>
    </row>
    <row r="335" spans="8:8">
      <c r="H335" s="130"/>
    </row>
    <row r="336" spans="8:8">
      <c r="H336" s="130"/>
    </row>
    <row r="337" spans="8:8">
      <c r="H337" s="130"/>
    </row>
    <row r="338" spans="8:8">
      <c r="H338" s="130"/>
    </row>
    <row r="339" spans="8:8">
      <c r="H339" s="130"/>
    </row>
    <row r="340" spans="8:8">
      <c r="H340" s="130"/>
    </row>
    <row r="341" spans="8:8">
      <c r="H341" s="130"/>
    </row>
    <row r="342" spans="8:8">
      <c r="H342" s="130"/>
    </row>
    <row r="343" spans="8:8">
      <c r="H343" s="130"/>
    </row>
    <row r="344" spans="8:8">
      <c r="H344" s="130"/>
    </row>
    <row r="345" spans="8:8">
      <c r="H345" s="130"/>
    </row>
    <row r="346" spans="8:8">
      <c r="H346" s="130"/>
    </row>
    <row r="347" spans="8:8">
      <c r="H347" s="130"/>
    </row>
    <row r="348" spans="8:8">
      <c r="H348" s="130"/>
    </row>
    <row r="349" spans="8:8">
      <c r="H349" s="130"/>
    </row>
    <row r="350" spans="8:8">
      <c r="H350" s="130"/>
    </row>
    <row r="351" spans="8:8">
      <c r="H351" s="130"/>
    </row>
    <row r="352" spans="8:8">
      <c r="H352" s="130"/>
    </row>
    <row r="353" spans="8:8">
      <c r="H353" s="130"/>
    </row>
    <row r="354" spans="8:8">
      <c r="H354" s="130"/>
    </row>
    <row r="355" spans="8:8">
      <c r="H355" s="130"/>
    </row>
    <row r="356" spans="8:8">
      <c r="H356" s="130"/>
    </row>
    <row r="357" spans="8:8">
      <c r="H357" s="130"/>
    </row>
    <row r="358" spans="8:8">
      <c r="H358" s="130"/>
    </row>
    <row r="359" spans="8:8">
      <c r="H359" s="130"/>
    </row>
    <row r="360" spans="8:8">
      <c r="H360" s="130"/>
    </row>
    <row r="361" spans="8:8">
      <c r="H361" s="130"/>
    </row>
    <row r="362" spans="8:8">
      <c r="H362" s="130"/>
    </row>
    <row r="363" spans="8:8">
      <c r="H363" s="130"/>
    </row>
    <row r="364" spans="8:8">
      <c r="H364" s="130"/>
    </row>
    <row r="365" spans="8:8">
      <c r="H365" s="130"/>
    </row>
    <row r="366" spans="8:8">
      <c r="H366" s="130"/>
    </row>
    <row r="367" spans="8:8">
      <c r="H367" s="130"/>
    </row>
    <row r="368" spans="8:8">
      <c r="H368" s="130"/>
    </row>
    <row r="369" spans="8:8">
      <c r="H369" s="130"/>
    </row>
    <row r="370" spans="8:8">
      <c r="H370" s="130"/>
    </row>
    <row r="371" spans="8:8">
      <c r="H371" s="130"/>
    </row>
    <row r="372" spans="8:8">
      <c r="H372" s="130"/>
    </row>
    <row r="373" spans="8:8">
      <c r="H373" s="130"/>
    </row>
    <row r="374" spans="8:8">
      <c r="H374" s="130"/>
    </row>
    <row r="375" spans="8:8">
      <c r="H375" s="130"/>
    </row>
    <row r="376" spans="8:8">
      <c r="H376" s="130"/>
    </row>
    <row r="377" spans="8:8">
      <c r="H377" s="130"/>
    </row>
    <row r="378" spans="8:8">
      <c r="H378" s="130"/>
    </row>
    <row r="379" spans="8:8">
      <c r="H379" s="130"/>
    </row>
    <row r="380" spans="8:8">
      <c r="H380" s="130"/>
    </row>
    <row r="381" spans="8:8">
      <c r="H381" s="130"/>
    </row>
    <row r="382" spans="8:8">
      <c r="H382" s="130"/>
    </row>
    <row r="383" spans="8:8">
      <c r="H383" s="130"/>
    </row>
    <row r="384" spans="8:8">
      <c r="H384" s="130"/>
    </row>
    <row r="385" spans="8:8">
      <c r="H385" s="130"/>
    </row>
    <row r="386" spans="8:8">
      <c r="H386" s="130"/>
    </row>
    <row r="387" spans="8:8">
      <c r="H387" s="130"/>
    </row>
    <row r="388" spans="8:8">
      <c r="H388" s="130"/>
    </row>
    <row r="389" spans="8:8">
      <c r="H389" s="130"/>
    </row>
    <row r="390" spans="8:8">
      <c r="H390" s="130"/>
    </row>
    <row r="391" spans="8:8">
      <c r="H391" s="130"/>
    </row>
    <row r="392" spans="8:8">
      <c r="H392" s="130"/>
    </row>
    <row r="393" spans="8:8">
      <c r="H393" s="130"/>
    </row>
    <row r="394" spans="8:8">
      <c r="H394" s="130"/>
    </row>
    <row r="395" spans="8:8">
      <c r="H395" s="130"/>
    </row>
    <row r="396" spans="8:8">
      <c r="H396" s="130"/>
    </row>
    <row r="397" spans="8:8">
      <c r="H397" s="130"/>
    </row>
    <row r="398" spans="8:8">
      <c r="H398" s="130"/>
    </row>
    <row r="399" spans="8:8">
      <c r="H399" s="130"/>
    </row>
    <row r="400" spans="8:8">
      <c r="H400" s="130"/>
    </row>
    <row r="401" spans="8:8">
      <c r="H401" s="130"/>
    </row>
    <row r="402" spans="8:8">
      <c r="H402" s="130"/>
    </row>
    <row r="403" spans="8:8">
      <c r="H403" s="130"/>
    </row>
    <row r="404" spans="8:8">
      <c r="H404" s="130"/>
    </row>
    <row r="405" spans="8:8">
      <c r="H405" s="130"/>
    </row>
    <row r="406" spans="8:8">
      <c r="H406" s="130"/>
    </row>
    <row r="407" spans="8:8">
      <c r="H407" s="130"/>
    </row>
    <row r="408" spans="8:8">
      <c r="H408" s="130"/>
    </row>
    <row r="409" spans="8:8">
      <c r="H409" s="130"/>
    </row>
    <row r="410" spans="8:8">
      <c r="H410" s="130"/>
    </row>
    <row r="411" spans="8:8">
      <c r="H411" s="130"/>
    </row>
    <row r="412" spans="8:8">
      <c r="H412" s="130"/>
    </row>
    <row r="413" spans="8:8">
      <c r="H413" s="130"/>
    </row>
    <row r="414" spans="8:8">
      <c r="H414" s="130"/>
    </row>
    <row r="415" spans="8:8">
      <c r="H415" s="130"/>
    </row>
    <row r="416" spans="8:8">
      <c r="H416" s="130"/>
    </row>
    <row r="417" spans="8:8">
      <c r="H417" s="130"/>
    </row>
    <row r="418" spans="8:8">
      <c r="H418" s="130"/>
    </row>
    <row r="419" spans="8:8">
      <c r="H419" s="130"/>
    </row>
    <row r="420" spans="8:8">
      <c r="H420" s="130"/>
    </row>
    <row r="421" spans="8:8">
      <c r="H421" s="130"/>
    </row>
    <row r="422" spans="8:8">
      <c r="H422" s="130"/>
    </row>
    <row r="423" spans="8:8">
      <c r="H423" s="130"/>
    </row>
    <row r="424" spans="8:8">
      <c r="H424" s="130"/>
    </row>
    <row r="425" spans="8:8">
      <c r="H425" s="130"/>
    </row>
  </sheetData>
  <mergeCells count="22">
    <mergeCell ref="A31:G31"/>
    <mergeCell ref="A32:G32"/>
    <mergeCell ref="A44:G44"/>
    <mergeCell ref="A38:G38"/>
    <mergeCell ref="A39:G39"/>
    <mergeCell ref="A40:G40"/>
    <mergeCell ref="A41:G41"/>
    <mergeCell ref="A42:G42"/>
    <mergeCell ref="A43:G43"/>
    <mergeCell ref="A33:G33"/>
    <mergeCell ref="A34:G34"/>
    <mergeCell ref="A35:G35"/>
    <mergeCell ref="A36:G36"/>
    <mergeCell ref="A37:G37"/>
    <mergeCell ref="A8:G8"/>
    <mergeCell ref="G1:H1"/>
    <mergeCell ref="B5:C5"/>
    <mergeCell ref="B4:H4"/>
    <mergeCell ref="E5:F5"/>
    <mergeCell ref="G3:H3"/>
    <mergeCell ref="D2:H2"/>
    <mergeCell ref="A3:E3"/>
  </mergeCells>
  <phoneticPr fontId="48" type="noConversion"/>
  <pageMargins left="0.56999999999999995" right="0.36" top="0.47" bottom="0.8" header="0.34" footer="0.4921259845"/>
  <pageSetup paperSize="9" scale="98" orientation="portrait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Feuil30">
    <tabColor indexed="15"/>
  </sheetPr>
  <dimension ref="A1:G54"/>
  <sheetViews>
    <sheetView showGridLines="0" showZeros="0" view="pageBreakPreview" zoomScale="85" workbookViewId="0">
      <selection activeCell="E18" sqref="E18"/>
    </sheetView>
  </sheetViews>
  <sheetFormatPr baseColWidth="10" defaultRowHeight="14.25"/>
  <cols>
    <col min="1" max="1" width="17.7109375" style="50" customWidth="1"/>
    <col min="2" max="2" width="8.7109375" style="50" customWidth="1"/>
    <col min="3" max="3" width="6.7109375" style="50" customWidth="1"/>
    <col min="4" max="4" width="12.7109375" style="50" customWidth="1"/>
    <col min="5" max="7" width="15.7109375" style="50" customWidth="1"/>
    <col min="8" max="16384" width="11.42578125" style="50"/>
  </cols>
  <sheetData>
    <row r="1" spans="1:7">
      <c r="A1" s="590"/>
      <c r="B1" s="590"/>
      <c r="D1" s="602" t="s">
        <v>138</v>
      </c>
      <c r="F1" s="1619" t="s">
        <v>1277</v>
      </c>
      <c r="G1" s="1620"/>
    </row>
    <row r="2" spans="1:7">
      <c r="A2" s="675" t="s">
        <v>1107</v>
      </c>
      <c r="B2" s="416"/>
      <c r="C2" s="455"/>
      <c r="D2" s="1578" t="str">
        <f>'EA 10-28'!D2:H2</f>
        <v>SOCIETE DEMBA &amp; FRERES</v>
      </c>
      <c r="E2" s="1578"/>
      <c r="F2" s="1578"/>
      <c r="G2" s="1578"/>
    </row>
    <row r="3" spans="1:7" ht="15" customHeight="1">
      <c r="A3" s="1535" t="str">
        <f>'EA 10-28'!A3:E3</f>
        <v>-</v>
      </c>
      <c r="B3" s="1535"/>
      <c r="C3" s="1535"/>
      <c r="D3" s="1535"/>
      <c r="E3" s="700" t="s">
        <v>1109</v>
      </c>
      <c r="F3" s="1560" t="str">
        <f>'Fiche iden'!V7</f>
        <v xml:space="preserve">SODEF </v>
      </c>
      <c r="G3" s="1560"/>
    </row>
    <row r="4" spans="1:7" ht="15" customHeight="1">
      <c r="A4" s="675" t="s">
        <v>586</v>
      </c>
      <c r="B4" s="1535" t="str">
        <f>'EA 10-28'!B4:H4</f>
        <v xml:space="preserve">19                  BP                  458              ABIDJAN </v>
      </c>
      <c r="C4" s="1535"/>
      <c r="D4" s="1535"/>
      <c r="E4" s="1535"/>
      <c r="F4" s="1535"/>
      <c r="G4" s="1535"/>
    </row>
    <row r="5" spans="1:7" ht="15" customHeight="1">
      <c r="A5" s="675" t="s">
        <v>1131</v>
      </c>
      <c r="B5" s="1532" t="str">
        <f>'EA 10-28'!B5:C5</f>
        <v>1417292 J</v>
      </c>
      <c r="C5" s="1532"/>
      <c r="D5" s="699" t="s">
        <v>1124</v>
      </c>
      <c r="E5" s="607" t="str">
        <f>'EA 10-28'!E5:F5</f>
        <v>31/12/2016</v>
      </c>
      <c r="F5" s="676" t="s">
        <v>1111</v>
      </c>
      <c r="G5" s="591">
        <f>'EA 10-28'!H5</f>
        <v>12</v>
      </c>
    </row>
    <row r="7" spans="1:7">
      <c r="A7" s="732" t="s">
        <v>1523</v>
      </c>
      <c r="B7" s="229"/>
      <c r="C7" s="229"/>
      <c r="D7" s="229"/>
    </row>
    <row r="9" spans="1:7" ht="12" customHeight="1">
      <c r="A9" s="249"/>
      <c r="B9" s="251"/>
      <c r="C9" s="251"/>
      <c r="D9" s="251"/>
      <c r="E9" s="204" t="s">
        <v>1457</v>
      </c>
      <c r="F9" s="204" t="s">
        <v>1235</v>
      </c>
      <c r="G9" s="204" t="s">
        <v>1457</v>
      </c>
    </row>
    <row r="10" spans="1:7">
      <c r="A10" s="1761" t="s">
        <v>134</v>
      </c>
      <c r="B10" s="1485"/>
      <c r="C10" s="1485"/>
      <c r="D10" s="1762"/>
      <c r="E10" s="186" t="s">
        <v>1367</v>
      </c>
      <c r="F10" s="186" t="s">
        <v>1236</v>
      </c>
      <c r="G10" s="186" t="s">
        <v>1237</v>
      </c>
    </row>
    <row r="11" spans="1:7" ht="8.1" customHeight="1">
      <c r="A11" s="48"/>
      <c r="B11" s="47"/>
      <c r="C11" s="47"/>
      <c r="D11" s="47"/>
      <c r="E11" s="142"/>
      <c r="F11" s="142"/>
      <c r="G11" s="218"/>
    </row>
    <row r="12" spans="1:7" ht="15.95" customHeight="1">
      <c r="A12" s="1815"/>
      <c r="B12" s="1816"/>
      <c r="C12" s="1816"/>
      <c r="D12" s="1817"/>
      <c r="E12" s="918" t="s">
        <v>1025</v>
      </c>
      <c r="F12" s="355"/>
      <c r="G12" s="355"/>
    </row>
    <row r="13" spans="1:7" ht="15.95" customHeight="1">
      <c r="A13" s="1815"/>
      <c r="B13" s="1816"/>
      <c r="C13" s="1816"/>
      <c r="D13" s="1817"/>
      <c r="E13" s="918" t="s">
        <v>1025</v>
      </c>
      <c r="F13" s="355"/>
      <c r="G13" s="355"/>
    </row>
    <row r="14" spans="1:7" ht="15.95" customHeight="1">
      <c r="A14" s="1815"/>
      <c r="B14" s="1816"/>
      <c r="C14" s="1816"/>
      <c r="D14" s="1817"/>
      <c r="E14" s="918" t="s">
        <v>1025</v>
      </c>
      <c r="F14" s="355"/>
      <c r="G14" s="355"/>
    </row>
    <row r="15" spans="1:7" ht="15.95" customHeight="1">
      <c r="A15" s="1815"/>
      <c r="B15" s="1816"/>
      <c r="C15" s="1816"/>
      <c r="D15" s="1817"/>
      <c r="E15" s="918" t="s">
        <v>1025</v>
      </c>
      <c r="F15" s="355"/>
      <c r="G15" s="355"/>
    </row>
    <row r="16" spans="1:7" ht="15.95" customHeight="1">
      <c r="A16" s="1815"/>
      <c r="B16" s="1816"/>
      <c r="C16" s="1816"/>
      <c r="D16" s="1817"/>
      <c r="E16" s="918" t="s">
        <v>1025</v>
      </c>
      <c r="F16" s="355"/>
      <c r="G16" s="355"/>
    </row>
    <row r="17" spans="1:7" ht="15.95" customHeight="1">
      <c r="A17" s="1815"/>
      <c r="B17" s="1816"/>
      <c r="C17" s="1816"/>
      <c r="D17" s="1817"/>
      <c r="E17" s="918" t="s">
        <v>1025</v>
      </c>
      <c r="F17" s="355"/>
      <c r="G17" s="355"/>
    </row>
    <row r="18" spans="1:7" ht="15.95" customHeight="1">
      <c r="A18" s="1815"/>
      <c r="B18" s="1816"/>
      <c r="C18" s="1816"/>
      <c r="D18" s="1817"/>
      <c r="E18" s="918" t="s">
        <v>1025</v>
      </c>
      <c r="F18" s="355"/>
      <c r="G18" s="355"/>
    </row>
    <row r="19" spans="1:7" ht="15.95" customHeight="1">
      <c r="A19" s="1815"/>
      <c r="B19" s="1816"/>
      <c r="C19" s="1816"/>
      <c r="D19" s="1817"/>
      <c r="E19" s="918" t="s">
        <v>1025</v>
      </c>
      <c r="F19" s="355"/>
      <c r="G19" s="355"/>
    </row>
    <row r="20" spans="1:7" ht="15.95" customHeight="1">
      <c r="A20" s="1353"/>
      <c r="B20" s="1353"/>
      <c r="C20" s="1353"/>
      <c r="D20" s="1353"/>
      <c r="E20" s="1353"/>
      <c r="F20" s="1353"/>
      <c r="G20" s="1353"/>
    </row>
    <row r="21" spans="1:7" ht="12" customHeight="1">
      <c r="A21" s="134"/>
      <c r="B21" s="143"/>
      <c r="C21" s="143"/>
      <c r="D21" s="143"/>
      <c r="E21" s="151"/>
      <c r="F21" s="204" t="s">
        <v>1457</v>
      </c>
      <c r="G21" s="204" t="s">
        <v>1457</v>
      </c>
    </row>
    <row r="22" spans="1:7" ht="15.95" customHeight="1">
      <c r="A22" s="1761" t="s">
        <v>135</v>
      </c>
      <c r="B22" s="1485"/>
      <c r="C22" s="1485"/>
      <c r="D22" s="1485"/>
      <c r="E22" s="1762"/>
      <c r="F22" s="186" t="s">
        <v>1525</v>
      </c>
      <c r="G22" s="186" t="s">
        <v>1524</v>
      </c>
    </row>
    <row r="23" spans="1:7" ht="8.1" customHeight="1">
      <c r="A23" s="48"/>
      <c r="B23" s="47"/>
      <c r="C23" s="47"/>
      <c r="D23" s="47"/>
      <c r="E23" s="61"/>
      <c r="F23" s="218"/>
      <c r="G23" s="218"/>
    </row>
    <row r="24" spans="1:7" ht="15.95" customHeight="1">
      <c r="A24" s="1815"/>
      <c r="B24" s="1816"/>
      <c r="C24" s="1816"/>
      <c r="D24" s="1816"/>
      <c r="E24" s="1817"/>
      <c r="F24" s="355"/>
      <c r="G24" s="355"/>
    </row>
    <row r="25" spans="1:7" ht="15.95" customHeight="1">
      <c r="A25" s="1815"/>
      <c r="B25" s="1816"/>
      <c r="C25" s="1816"/>
      <c r="D25" s="1816"/>
      <c r="E25" s="1817"/>
      <c r="F25" s="355"/>
      <c r="G25" s="355"/>
    </row>
    <row r="26" spans="1:7" ht="15.95" customHeight="1">
      <c r="A26" s="1815"/>
      <c r="B26" s="1816"/>
      <c r="C26" s="1816"/>
      <c r="D26" s="1816"/>
      <c r="E26" s="1817"/>
      <c r="F26" s="355"/>
      <c r="G26" s="355"/>
    </row>
    <row r="27" spans="1:7" ht="15.95" customHeight="1">
      <c r="A27" s="1815"/>
      <c r="B27" s="1816"/>
      <c r="C27" s="1816"/>
      <c r="D27" s="1816"/>
      <c r="E27" s="1817"/>
      <c r="F27" s="355"/>
      <c r="G27" s="355"/>
    </row>
    <row r="28" spans="1:7" ht="15.95" customHeight="1">
      <c r="A28" s="1815"/>
      <c r="B28" s="1816"/>
      <c r="C28" s="1816"/>
      <c r="D28" s="1816"/>
      <c r="E28" s="1817"/>
      <c r="F28" s="355"/>
      <c r="G28" s="355"/>
    </row>
    <row r="29" spans="1:7">
      <c r="A29" s="1353"/>
      <c r="B29" s="1353"/>
      <c r="C29" s="1353"/>
      <c r="D29" s="1353"/>
      <c r="E29" s="1353"/>
      <c r="F29" s="1353"/>
      <c r="G29" s="1353"/>
    </row>
    <row r="30" spans="1:7" ht="15.95" customHeight="1">
      <c r="A30" s="1766" t="s">
        <v>136</v>
      </c>
      <c r="B30" s="1767"/>
      <c r="C30" s="1767"/>
      <c r="D30" s="1767"/>
      <c r="E30" s="1767"/>
      <c r="F30" s="1768"/>
      <c r="G30" s="191" t="s">
        <v>1526</v>
      </c>
    </row>
    <row r="31" spans="1:7" ht="15.95" customHeight="1">
      <c r="A31" s="1815"/>
      <c r="B31" s="1816"/>
      <c r="C31" s="1816"/>
      <c r="D31" s="1816"/>
      <c r="E31" s="1816"/>
      <c r="F31" s="1817"/>
      <c r="G31" s="370"/>
    </row>
    <row r="32" spans="1:7" ht="15.95" customHeight="1">
      <c r="A32" s="1815"/>
      <c r="B32" s="1816"/>
      <c r="C32" s="1816"/>
      <c r="D32" s="1816"/>
      <c r="E32" s="1816"/>
      <c r="F32" s="1817"/>
      <c r="G32" s="370"/>
    </row>
    <row r="33" spans="1:7" ht="15.95" customHeight="1">
      <c r="A33" s="1815"/>
      <c r="B33" s="1816"/>
      <c r="C33" s="1816"/>
      <c r="D33" s="1816"/>
      <c r="E33" s="1816"/>
      <c r="F33" s="1817"/>
      <c r="G33" s="370"/>
    </row>
    <row r="34" spans="1:7" ht="15.95" customHeight="1">
      <c r="A34" s="1815"/>
      <c r="B34" s="1816"/>
      <c r="C34" s="1816"/>
      <c r="D34" s="1816"/>
      <c r="E34" s="1816"/>
      <c r="F34" s="1817"/>
      <c r="G34" s="370"/>
    </row>
    <row r="35" spans="1:7" ht="15.95" customHeight="1">
      <c r="A35" s="1815"/>
      <c r="B35" s="1816"/>
      <c r="C35" s="1816"/>
      <c r="D35" s="1816"/>
      <c r="E35" s="1816"/>
      <c r="F35" s="1817"/>
      <c r="G35" s="370"/>
    </row>
    <row r="36" spans="1:7" ht="15.95" customHeight="1">
      <c r="A36" s="1815"/>
      <c r="B36" s="1816"/>
      <c r="C36" s="1816"/>
      <c r="D36" s="1816"/>
      <c r="E36" s="1816"/>
      <c r="F36" s="1817"/>
      <c r="G36" s="370"/>
    </row>
    <row r="37" spans="1:7" ht="15.95" customHeight="1">
      <c r="A37" s="1815"/>
      <c r="B37" s="1816"/>
      <c r="C37" s="1816"/>
      <c r="D37" s="1816"/>
      <c r="E37" s="1816"/>
      <c r="F37" s="1817"/>
      <c r="G37" s="370"/>
    </row>
    <row r="38" spans="1:7" ht="15.95" customHeight="1">
      <c r="A38" s="1815"/>
      <c r="B38" s="1816"/>
      <c r="C38" s="1816"/>
      <c r="D38" s="1816"/>
      <c r="E38" s="1816"/>
      <c r="F38" s="1817"/>
      <c r="G38" s="370"/>
    </row>
    <row r="39" spans="1:7" ht="15.95" customHeight="1">
      <c r="A39" s="1815"/>
      <c r="B39" s="1816"/>
      <c r="C39" s="1816"/>
      <c r="D39" s="1816"/>
      <c r="E39" s="1816"/>
      <c r="F39" s="1817"/>
      <c r="G39" s="370"/>
    </row>
    <row r="40" spans="1:7" ht="15.95" customHeight="1">
      <c r="A40" s="1815"/>
      <c r="B40" s="1816"/>
      <c r="C40" s="1816"/>
      <c r="D40" s="1816"/>
      <c r="E40" s="1816"/>
      <c r="F40" s="1817"/>
      <c r="G40" s="370"/>
    </row>
    <row r="41" spans="1:7" ht="15.95" customHeight="1">
      <c r="A41" s="1815"/>
      <c r="B41" s="1816"/>
      <c r="C41" s="1816"/>
      <c r="D41" s="1816"/>
      <c r="E41" s="1816"/>
      <c r="F41" s="1817"/>
      <c r="G41" s="370"/>
    </row>
    <row r="42" spans="1:7">
      <c r="A42" s="1353"/>
      <c r="B42" s="1353"/>
      <c r="C42" s="1353"/>
      <c r="D42" s="1353"/>
      <c r="E42" s="1353"/>
      <c r="F42" s="1353"/>
      <c r="G42" s="1353"/>
    </row>
    <row r="43" spans="1:7" ht="15.95" customHeight="1">
      <c r="A43" s="733" t="s">
        <v>137</v>
      </c>
      <c r="B43" s="230"/>
      <c r="C43" s="140"/>
      <c r="D43" s="230"/>
      <c r="E43" s="140"/>
      <c r="F43" s="141"/>
      <c r="G43" s="191" t="s">
        <v>1526</v>
      </c>
    </row>
    <row r="44" spans="1:7" ht="15.95" customHeight="1">
      <c r="A44" s="1815"/>
      <c r="B44" s="1816"/>
      <c r="C44" s="1816"/>
      <c r="D44" s="1816"/>
      <c r="E44" s="1816"/>
      <c r="F44" s="1817"/>
      <c r="G44" s="370"/>
    </row>
    <row r="45" spans="1:7" ht="15.95" customHeight="1">
      <c r="A45" s="1815"/>
      <c r="B45" s="1816"/>
      <c r="C45" s="1816"/>
      <c r="D45" s="1816"/>
      <c r="E45" s="1816"/>
      <c r="F45" s="1817"/>
      <c r="G45" s="370"/>
    </row>
    <row r="46" spans="1:7" ht="15.95" customHeight="1">
      <c r="A46" s="1815"/>
      <c r="B46" s="1816"/>
      <c r="C46" s="1816"/>
      <c r="D46" s="1816"/>
      <c r="E46" s="1816"/>
      <c r="F46" s="1817"/>
      <c r="G46" s="370"/>
    </row>
    <row r="47" spans="1:7" ht="15.95" customHeight="1">
      <c r="A47" s="1815"/>
      <c r="B47" s="1816"/>
      <c r="C47" s="1816"/>
      <c r="D47" s="1816"/>
      <c r="E47" s="1816"/>
      <c r="F47" s="1817"/>
      <c r="G47" s="370"/>
    </row>
    <row r="48" spans="1:7" ht="15.95" customHeight="1">
      <c r="A48" s="1815"/>
      <c r="B48" s="1816"/>
      <c r="C48" s="1816"/>
      <c r="D48" s="1816"/>
      <c r="E48" s="1816"/>
      <c r="F48" s="1817"/>
      <c r="G48" s="370"/>
    </row>
    <row r="49" spans="1:7" ht="15.95" customHeight="1">
      <c r="A49" s="1815"/>
      <c r="B49" s="1816"/>
      <c r="C49" s="1816"/>
      <c r="D49" s="1816"/>
      <c r="E49" s="1816"/>
      <c r="F49" s="1817"/>
      <c r="G49" s="370"/>
    </row>
    <row r="50" spans="1:7" ht="15.95" customHeight="1">
      <c r="A50" s="1815"/>
      <c r="B50" s="1816"/>
      <c r="C50" s="1816"/>
      <c r="D50" s="1816"/>
      <c r="E50" s="1816"/>
      <c r="F50" s="1817"/>
      <c r="G50" s="370"/>
    </row>
    <row r="51" spans="1:7" ht="15.95" customHeight="1">
      <c r="A51" s="1815"/>
      <c r="B51" s="1816"/>
      <c r="C51" s="1816"/>
      <c r="D51" s="1816"/>
      <c r="E51" s="1816"/>
      <c r="F51" s="1817"/>
      <c r="G51" s="370"/>
    </row>
    <row r="52" spans="1:7" ht="15.95" customHeight="1">
      <c r="A52" s="1815"/>
      <c r="B52" s="1816"/>
      <c r="C52" s="1816"/>
      <c r="D52" s="1816"/>
      <c r="E52" s="1816"/>
      <c r="F52" s="1817"/>
      <c r="G52" s="370"/>
    </row>
    <row r="53" spans="1:7" ht="15.95" customHeight="1">
      <c r="A53" s="1815"/>
      <c r="B53" s="1816"/>
      <c r="C53" s="1816"/>
      <c r="D53" s="1816"/>
      <c r="E53" s="1816"/>
      <c r="F53" s="1817"/>
      <c r="G53" s="370"/>
    </row>
    <row r="54" spans="1:7" ht="15.95" customHeight="1">
      <c r="A54" s="1815"/>
      <c r="B54" s="1816"/>
      <c r="C54" s="1816"/>
      <c r="D54" s="1816"/>
      <c r="E54" s="1816"/>
      <c r="F54" s="1817"/>
      <c r="G54" s="370"/>
    </row>
  </sheetData>
  <mergeCells count="44">
    <mergeCell ref="A45:F45"/>
    <mergeCell ref="A46:F46"/>
    <mergeCell ref="A52:F52"/>
    <mergeCell ref="A53:F53"/>
    <mergeCell ref="A54:F54"/>
    <mergeCell ref="A47:F47"/>
    <mergeCell ref="A48:F48"/>
    <mergeCell ref="A49:F49"/>
    <mergeCell ref="A50:F50"/>
    <mergeCell ref="A51:F51"/>
    <mergeCell ref="A44:F44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28:E28"/>
    <mergeCell ref="A27:E27"/>
    <mergeCell ref="A30:F30"/>
    <mergeCell ref="A15:D15"/>
    <mergeCell ref="A16:D16"/>
    <mergeCell ref="A17:D17"/>
    <mergeCell ref="A18:D18"/>
    <mergeCell ref="A19:D19"/>
    <mergeCell ref="A24:E24"/>
    <mergeCell ref="A25:E25"/>
    <mergeCell ref="A26:E26"/>
    <mergeCell ref="F1:G1"/>
    <mergeCell ref="A22:E22"/>
    <mergeCell ref="A10:D10"/>
    <mergeCell ref="D2:G2"/>
    <mergeCell ref="A3:D3"/>
    <mergeCell ref="B4:G4"/>
    <mergeCell ref="F3:G3"/>
    <mergeCell ref="B5:C5"/>
    <mergeCell ref="A12:D12"/>
    <mergeCell ref="A13:D13"/>
    <mergeCell ref="A14:D14"/>
  </mergeCells>
  <phoneticPr fontId="48" type="noConversion"/>
  <pageMargins left="0.65" right="0.42" top="0.44" bottom="0.55000000000000004" header="0.35" footer="0.4921259845"/>
  <pageSetup paperSize="9" scale="98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Feuil31">
    <tabColor indexed="15"/>
  </sheetPr>
  <dimension ref="A1:I84"/>
  <sheetViews>
    <sheetView showGridLines="0" showZeros="0" view="pageBreakPreview" topLeftCell="A19" zoomScale="85" workbookViewId="0">
      <selection activeCell="G34" sqref="G34:H34"/>
    </sheetView>
  </sheetViews>
  <sheetFormatPr baseColWidth="10" defaultRowHeight="14.25"/>
  <cols>
    <col min="1" max="1" width="17.7109375" style="50" customWidth="1"/>
    <col min="2" max="3" width="5.28515625" style="50" customWidth="1"/>
    <col min="4" max="4" width="4.7109375" style="50" customWidth="1"/>
    <col min="5" max="6" width="6.7109375" style="50" customWidth="1"/>
    <col min="7" max="7" width="14.7109375" style="50" customWidth="1"/>
    <col min="8" max="9" width="16.7109375" style="50" customWidth="1"/>
    <col min="10" max="16384" width="11.42578125" style="50"/>
  </cols>
  <sheetData>
    <row r="1" spans="1:9">
      <c r="A1" s="590"/>
      <c r="B1" s="590"/>
      <c r="C1" s="590"/>
      <c r="F1" s="602" t="s">
        <v>139</v>
      </c>
      <c r="H1" s="1619" t="s">
        <v>1278</v>
      </c>
      <c r="I1" s="1620"/>
    </row>
    <row r="2" spans="1:9" ht="15" customHeight="1">
      <c r="A2" s="675" t="s">
        <v>1107</v>
      </c>
      <c r="B2" s="416"/>
      <c r="C2" s="416"/>
      <c r="D2" s="446"/>
      <c r="E2" s="1578" t="str">
        <f>+'EA 11-28'!D2</f>
        <v>SOCIETE DEMBA &amp; FRERES</v>
      </c>
      <c r="F2" s="1578"/>
      <c r="G2" s="1578"/>
      <c r="H2" s="1578"/>
      <c r="I2" s="1578"/>
    </row>
    <row r="3" spans="1:9" ht="15" customHeight="1">
      <c r="A3" s="1535" t="str">
        <f>'EA 11-28'!A3:D3</f>
        <v>-</v>
      </c>
      <c r="B3" s="1535"/>
      <c r="C3" s="1535"/>
      <c r="D3" s="1535"/>
      <c r="E3" s="1535"/>
      <c r="F3" s="1535"/>
      <c r="G3" s="700" t="s">
        <v>1109</v>
      </c>
      <c r="H3" s="1560" t="str">
        <f>'EA 11-28'!F3</f>
        <v xml:space="preserve">SODEF </v>
      </c>
      <c r="I3" s="1560"/>
    </row>
    <row r="4" spans="1:9" ht="15" customHeight="1">
      <c r="A4" s="675" t="s">
        <v>586</v>
      </c>
      <c r="B4" s="1535" t="str">
        <f>'EA 11-28'!B4:G4</f>
        <v xml:space="preserve">19                  BP                  458              ABIDJAN </v>
      </c>
      <c r="C4" s="1535"/>
      <c r="D4" s="1535"/>
      <c r="E4" s="1535"/>
      <c r="F4" s="1535"/>
      <c r="G4" s="1535"/>
      <c r="H4" s="1535"/>
      <c r="I4" s="1535"/>
    </row>
    <row r="5" spans="1:9" ht="15" customHeight="1">
      <c r="A5" s="675" t="s">
        <v>1131</v>
      </c>
      <c r="B5" s="1532" t="str">
        <f>'EA 11-28'!B5:C5</f>
        <v>1417292 J</v>
      </c>
      <c r="C5" s="1532"/>
      <c r="D5" s="1532"/>
      <c r="E5" s="1841" t="s">
        <v>1124</v>
      </c>
      <c r="F5" s="1841"/>
      <c r="G5" s="607" t="str">
        <f>'EA 11-28'!E5</f>
        <v>31/12/2016</v>
      </c>
      <c r="H5" s="676" t="s">
        <v>1111</v>
      </c>
      <c r="I5" s="591">
        <f>'EA 11-28'!G5</f>
        <v>12</v>
      </c>
    </row>
    <row r="7" spans="1:9" ht="18" customHeight="1">
      <c r="A7" s="1766" t="s">
        <v>140</v>
      </c>
      <c r="B7" s="1767"/>
      <c r="C7" s="1767"/>
      <c r="D7" s="1767"/>
      <c r="E7" s="1767"/>
      <c r="F7" s="1767"/>
      <c r="G7" s="1767"/>
      <c r="H7" s="1768"/>
      <c r="I7" s="191" t="s">
        <v>1526</v>
      </c>
    </row>
    <row r="8" spans="1:9" ht="12.95" customHeight="1">
      <c r="A8" s="1827"/>
      <c r="B8" s="1828"/>
      <c r="C8" s="1828"/>
      <c r="D8" s="1828"/>
      <c r="E8" s="1828"/>
      <c r="F8" s="1828"/>
      <c r="G8" s="1828"/>
      <c r="H8" s="1829"/>
      <c r="I8" s="370"/>
    </row>
    <row r="9" spans="1:9" ht="12.95" customHeight="1">
      <c r="A9" s="1827"/>
      <c r="B9" s="1828"/>
      <c r="C9" s="1828"/>
      <c r="D9" s="1828"/>
      <c r="E9" s="1828"/>
      <c r="F9" s="1828"/>
      <c r="G9" s="1828"/>
      <c r="H9" s="1829"/>
      <c r="I9" s="370"/>
    </row>
    <row r="10" spans="1:9" ht="12.95" customHeight="1">
      <c r="A10" s="1827"/>
      <c r="B10" s="1828"/>
      <c r="C10" s="1828"/>
      <c r="D10" s="1828"/>
      <c r="E10" s="1828"/>
      <c r="F10" s="1828"/>
      <c r="G10" s="1828"/>
      <c r="H10" s="1829"/>
      <c r="I10" s="370"/>
    </row>
    <row r="11" spans="1:9" ht="12.95" customHeight="1">
      <c r="A11" s="1827"/>
      <c r="B11" s="1828"/>
      <c r="C11" s="1828"/>
      <c r="D11" s="1828"/>
      <c r="E11" s="1828"/>
      <c r="F11" s="1828"/>
      <c r="G11" s="1828"/>
      <c r="H11" s="1829"/>
      <c r="I11" s="370"/>
    </row>
    <row r="12" spans="1:9" ht="12.95" customHeight="1">
      <c r="A12" s="1827"/>
      <c r="B12" s="1828"/>
      <c r="C12" s="1828"/>
      <c r="D12" s="1828"/>
      <c r="E12" s="1828"/>
      <c r="F12" s="1828"/>
      <c r="G12" s="1828"/>
      <c r="H12" s="1829"/>
      <c r="I12" s="370"/>
    </row>
    <row r="13" spans="1:9" ht="12.95" customHeight="1">
      <c r="A13" s="1827"/>
      <c r="B13" s="1828"/>
      <c r="C13" s="1828"/>
      <c r="D13" s="1828"/>
      <c r="E13" s="1828"/>
      <c r="F13" s="1828"/>
      <c r="G13" s="1828"/>
      <c r="H13" s="1829"/>
      <c r="I13" s="370"/>
    </row>
    <row r="14" spans="1:9" ht="12.95" customHeight="1">
      <c r="A14" s="1827"/>
      <c r="B14" s="1828"/>
      <c r="C14" s="1828"/>
      <c r="D14" s="1828"/>
      <c r="E14" s="1828"/>
      <c r="F14" s="1828"/>
      <c r="G14" s="1828"/>
      <c r="H14" s="1829"/>
      <c r="I14" s="370"/>
    </row>
    <row r="15" spans="1:9" ht="12.95" customHeight="1">
      <c r="A15" s="1827"/>
      <c r="B15" s="1828"/>
      <c r="C15" s="1828"/>
      <c r="D15" s="1828"/>
      <c r="E15" s="1828"/>
      <c r="F15" s="1828"/>
      <c r="G15" s="1828"/>
      <c r="H15" s="1829"/>
      <c r="I15" s="370"/>
    </row>
    <row r="16" spans="1:9" ht="12.95" customHeight="1">
      <c r="A16" s="1827"/>
      <c r="B16" s="1828"/>
      <c r="C16" s="1828"/>
      <c r="D16" s="1828"/>
      <c r="E16" s="1828"/>
      <c r="F16" s="1828"/>
      <c r="G16" s="1828"/>
      <c r="H16" s="1829"/>
      <c r="I16" s="370"/>
    </row>
    <row r="17" spans="1:9" ht="12.95" customHeight="1">
      <c r="A17" s="1827"/>
      <c r="B17" s="1828"/>
      <c r="C17" s="1828"/>
      <c r="D17" s="1828"/>
      <c r="E17" s="1828"/>
      <c r="F17" s="1828"/>
      <c r="G17" s="1828"/>
      <c r="H17" s="1829"/>
      <c r="I17" s="370"/>
    </row>
    <row r="18" spans="1:9" ht="30" customHeight="1"/>
    <row r="19" spans="1:9" ht="18" customHeight="1">
      <c r="A19" s="1766" t="s">
        <v>141</v>
      </c>
      <c r="B19" s="1767"/>
      <c r="C19" s="1767"/>
      <c r="D19" s="1767"/>
      <c r="E19" s="1767"/>
      <c r="F19" s="1767"/>
      <c r="G19" s="1767"/>
      <c r="H19" s="1768"/>
      <c r="I19" s="198" t="s">
        <v>1526</v>
      </c>
    </row>
    <row r="20" spans="1:9" ht="12.95" customHeight="1">
      <c r="A20" s="1827"/>
      <c r="B20" s="1828"/>
      <c r="C20" s="1828"/>
      <c r="D20" s="1828"/>
      <c r="E20" s="1828"/>
      <c r="F20" s="1828"/>
      <c r="G20" s="1828"/>
      <c r="H20" s="1829"/>
      <c r="I20" s="355"/>
    </row>
    <row r="21" spans="1:9" ht="12.95" customHeight="1">
      <c r="A21" s="1827"/>
      <c r="B21" s="1828"/>
      <c r="C21" s="1828"/>
      <c r="D21" s="1828"/>
      <c r="E21" s="1828"/>
      <c r="F21" s="1828"/>
      <c r="G21" s="1828"/>
      <c r="H21" s="1829"/>
      <c r="I21" s="355"/>
    </row>
    <row r="22" spans="1:9" ht="12.95" customHeight="1">
      <c r="A22" s="1827"/>
      <c r="B22" s="1828"/>
      <c r="C22" s="1828"/>
      <c r="D22" s="1828"/>
      <c r="E22" s="1828"/>
      <c r="F22" s="1828"/>
      <c r="G22" s="1828"/>
      <c r="H22" s="1829"/>
      <c r="I22" s="355"/>
    </row>
    <row r="23" spans="1:9" ht="12.95" customHeight="1">
      <c r="A23" s="1827"/>
      <c r="B23" s="1828"/>
      <c r="C23" s="1828"/>
      <c r="D23" s="1828"/>
      <c r="E23" s="1828"/>
      <c r="F23" s="1828"/>
      <c r="G23" s="1828"/>
      <c r="H23" s="1829"/>
      <c r="I23" s="355"/>
    </row>
    <row r="24" spans="1:9" ht="12.95" customHeight="1">
      <c r="A24" s="1827"/>
      <c r="B24" s="1828"/>
      <c r="C24" s="1828"/>
      <c r="D24" s="1828"/>
      <c r="E24" s="1828"/>
      <c r="F24" s="1828"/>
      <c r="G24" s="1828"/>
      <c r="H24" s="1829"/>
      <c r="I24" s="355"/>
    </row>
    <row r="25" spans="1:9" ht="12.95" customHeight="1">
      <c r="A25" s="1827"/>
      <c r="B25" s="1828"/>
      <c r="C25" s="1828"/>
      <c r="D25" s="1828"/>
      <c r="E25" s="1828"/>
      <c r="F25" s="1828"/>
      <c r="G25" s="1828"/>
      <c r="H25" s="1829"/>
      <c r="I25" s="355"/>
    </row>
    <row r="26" spans="1:9" ht="12.95" customHeight="1">
      <c r="A26" s="1827"/>
      <c r="B26" s="1828"/>
      <c r="C26" s="1828"/>
      <c r="D26" s="1828"/>
      <c r="E26" s="1828"/>
      <c r="F26" s="1828"/>
      <c r="G26" s="1828"/>
      <c r="H26" s="1829"/>
      <c r="I26" s="355"/>
    </row>
    <row r="27" spans="1:9" ht="12.95" customHeight="1">
      <c r="A27" s="1827"/>
      <c r="B27" s="1828"/>
      <c r="C27" s="1828"/>
      <c r="D27" s="1828"/>
      <c r="E27" s="1828"/>
      <c r="F27" s="1828"/>
      <c r="G27" s="1828"/>
      <c r="H27" s="1829"/>
      <c r="I27" s="355"/>
    </row>
    <row r="28" spans="1:9" ht="12.95" customHeight="1">
      <c r="A28" s="1827"/>
      <c r="B28" s="1828"/>
      <c r="C28" s="1828"/>
      <c r="D28" s="1828"/>
      <c r="E28" s="1828"/>
      <c r="F28" s="1828"/>
      <c r="G28" s="1828"/>
      <c r="H28" s="1829"/>
      <c r="I28" s="355"/>
    </row>
    <row r="29" spans="1:9" ht="12.95" customHeight="1">
      <c r="A29" s="1827"/>
      <c r="B29" s="1828"/>
      <c r="C29" s="1828"/>
      <c r="D29" s="1828"/>
      <c r="E29" s="1828"/>
      <c r="F29" s="1828"/>
      <c r="G29" s="1828"/>
      <c r="H29" s="1829"/>
      <c r="I29" s="355"/>
    </row>
    <row r="30" spans="1:9">
      <c r="A30" s="1353"/>
      <c r="B30" s="1353"/>
      <c r="C30" s="1353"/>
      <c r="D30" s="1353"/>
      <c r="E30" s="1353"/>
      <c r="F30" s="1353"/>
      <c r="G30" s="1353"/>
      <c r="H30" s="1353"/>
      <c r="I30" s="1353"/>
    </row>
    <row r="31" spans="1:9" ht="12" customHeight="1">
      <c r="A31" s="134"/>
      <c r="B31" s="143"/>
      <c r="C31" s="143"/>
      <c r="D31" s="143"/>
      <c r="E31" s="143"/>
      <c r="F31" s="143"/>
      <c r="G31" s="150"/>
      <c r="H31" s="150"/>
      <c r="I31" s="150"/>
    </row>
    <row r="32" spans="1:9" ht="12" customHeight="1">
      <c r="A32" s="220"/>
      <c r="D32" s="54"/>
      <c r="E32" s="54"/>
      <c r="F32" s="54"/>
      <c r="G32" s="182" t="s">
        <v>1528</v>
      </c>
      <c r="H32" s="182" t="s">
        <v>1529</v>
      </c>
      <c r="I32" s="182" t="s">
        <v>1527</v>
      </c>
    </row>
    <row r="33" spans="1:9" ht="12" customHeight="1">
      <c r="A33" s="1761" t="s">
        <v>142</v>
      </c>
      <c r="B33" s="1485"/>
      <c r="C33" s="1485"/>
      <c r="D33" s="1485"/>
      <c r="E33" s="1485"/>
      <c r="F33" s="1762"/>
      <c r="G33" s="142"/>
      <c r="H33" s="142"/>
      <c r="I33" s="142"/>
    </row>
    <row r="34" spans="1:9" ht="18" customHeight="1">
      <c r="A34" s="132"/>
      <c r="B34" s="42"/>
      <c r="C34" s="42"/>
      <c r="D34" s="42"/>
      <c r="E34" s="42"/>
      <c r="F34" s="42"/>
      <c r="G34" s="341"/>
      <c r="H34" s="338"/>
      <c r="I34" s="200">
        <f>+G34-H34</f>
        <v>0</v>
      </c>
    </row>
    <row r="35" spans="1:9" ht="6" customHeight="1">
      <c r="A35" s="48"/>
      <c r="B35" s="47"/>
      <c r="C35" s="47"/>
      <c r="D35" s="47"/>
      <c r="E35" s="47"/>
      <c r="F35" s="47"/>
      <c r="G35" s="153"/>
      <c r="H35" s="153"/>
      <c r="I35" s="154"/>
    </row>
    <row r="37" spans="1:9" ht="15">
      <c r="A37" s="152" t="s">
        <v>143</v>
      </c>
    </row>
    <row r="39" spans="1:9">
      <c r="A39" s="596" t="s">
        <v>1238</v>
      </c>
      <c r="F39" s="1148" t="s">
        <v>431</v>
      </c>
      <c r="I39" s="1163"/>
    </row>
    <row r="41" spans="1:9" s="243" customFormat="1" ht="12.75">
      <c r="A41" s="1833" t="s">
        <v>432</v>
      </c>
      <c r="B41" s="1833" t="s">
        <v>433</v>
      </c>
      <c r="C41" s="1834"/>
      <c r="D41" s="1835" t="s">
        <v>434</v>
      </c>
      <c r="E41" s="1836"/>
      <c r="F41" s="1149" t="s">
        <v>435</v>
      </c>
      <c r="G41" s="1830" t="s">
        <v>1532</v>
      </c>
      <c r="H41" s="1149" t="s">
        <v>1457</v>
      </c>
      <c r="I41" s="1149" t="s">
        <v>437</v>
      </c>
    </row>
    <row r="42" spans="1:9" s="243" customFormat="1" ht="12.75">
      <c r="A42" s="1833"/>
      <c r="B42" s="1833"/>
      <c r="C42" s="1834"/>
      <c r="D42" s="1837" t="s">
        <v>144</v>
      </c>
      <c r="E42" s="1838"/>
      <c r="F42" s="1150" t="s">
        <v>1531</v>
      </c>
      <c r="G42" s="1831"/>
      <c r="H42" s="1150"/>
      <c r="I42" s="1150" t="s">
        <v>438</v>
      </c>
    </row>
    <row r="43" spans="1:9" s="243" customFormat="1" ht="12.75">
      <c r="A43" s="1833"/>
      <c r="B43" s="1833"/>
      <c r="C43" s="1834"/>
      <c r="D43" s="1839" t="s">
        <v>145</v>
      </c>
      <c r="E43" s="1840"/>
      <c r="F43" s="1151" t="s">
        <v>436</v>
      </c>
      <c r="G43" s="1832"/>
      <c r="H43" s="1152" t="s">
        <v>1337</v>
      </c>
      <c r="I43" s="1152" t="s">
        <v>439</v>
      </c>
    </row>
    <row r="44" spans="1:9" s="243" customFormat="1" ht="12.95" customHeight="1">
      <c r="A44" s="1153"/>
      <c r="B44" s="1825"/>
      <c r="C44" s="1826"/>
      <c r="D44" s="1825"/>
      <c r="E44" s="1826"/>
      <c r="F44" s="1153"/>
      <c r="G44" s="1158"/>
      <c r="H44" s="1158"/>
      <c r="I44" s="1158"/>
    </row>
    <row r="45" spans="1:9" s="243" customFormat="1" ht="12.95" customHeight="1">
      <c r="A45" s="1154"/>
      <c r="B45" s="1823"/>
      <c r="C45" s="1824"/>
      <c r="D45" s="1823"/>
      <c r="E45" s="1824"/>
      <c r="F45" s="1154"/>
      <c r="G45" s="1159"/>
      <c r="H45" s="1159"/>
      <c r="I45" s="1159"/>
    </row>
    <row r="46" spans="1:9" s="243" customFormat="1" ht="12.95" customHeight="1">
      <c r="A46" s="1154"/>
      <c r="B46" s="1823"/>
      <c r="C46" s="1824"/>
      <c r="D46" s="1823"/>
      <c r="E46" s="1824"/>
      <c r="F46" s="1154"/>
      <c r="G46" s="1159"/>
      <c r="H46" s="1159"/>
      <c r="I46" s="1159"/>
    </row>
    <row r="47" spans="1:9" s="243" customFormat="1" ht="12.95" customHeight="1">
      <c r="A47" s="1154"/>
      <c r="B47" s="1823"/>
      <c r="C47" s="1824"/>
      <c r="D47" s="1823"/>
      <c r="E47" s="1824"/>
      <c r="F47" s="1154"/>
      <c r="G47" s="1159"/>
      <c r="H47" s="1159">
        <f>+I39*G47</f>
        <v>0</v>
      </c>
      <c r="I47" s="1159"/>
    </row>
    <row r="48" spans="1:9" s="243" customFormat="1" ht="12.95" customHeight="1">
      <c r="A48" s="1154"/>
      <c r="B48" s="1823"/>
      <c r="C48" s="1824"/>
      <c r="D48" s="1823"/>
      <c r="E48" s="1824"/>
      <c r="F48" s="1154"/>
      <c r="G48" s="1159"/>
      <c r="H48" s="1159">
        <f>+I39*G48</f>
        <v>0</v>
      </c>
      <c r="I48" s="1159"/>
    </row>
    <row r="49" spans="1:9" s="243" customFormat="1" ht="12.95" customHeight="1">
      <c r="A49" s="1155"/>
      <c r="B49" s="1823"/>
      <c r="C49" s="1824"/>
      <c r="D49" s="1823"/>
      <c r="E49" s="1824"/>
      <c r="F49" s="1154"/>
      <c r="G49" s="1159"/>
      <c r="H49" s="1159">
        <f>+I39*G49</f>
        <v>0</v>
      </c>
      <c r="I49" s="1159"/>
    </row>
    <row r="50" spans="1:9" s="243" customFormat="1" ht="12.95" customHeight="1">
      <c r="A50" s="1154"/>
      <c r="B50" s="1823"/>
      <c r="C50" s="1824"/>
      <c r="D50" s="1823"/>
      <c r="E50" s="1824"/>
      <c r="F50" s="1154"/>
      <c r="G50" s="1159"/>
      <c r="H50" s="1159">
        <f>+I39*G50</f>
        <v>0</v>
      </c>
      <c r="I50" s="1159"/>
    </row>
    <row r="51" spans="1:9" s="243" customFormat="1" ht="12.95" customHeight="1">
      <c r="A51" s="1154"/>
      <c r="B51" s="1823"/>
      <c r="C51" s="1824"/>
      <c r="D51" s="1823"/>
      <c r="E51" s="1824"/>
      <c r="F51" s="1154"/>
      <c r="G51" s="1159"/>
      <c r="H51" s="1159">
        <f>+I39*G51</f>
        <v>0</v>
      </c>
      <c r="I51" s="1159"/>
    </row>
    <row r="52" spans="1:9" s="243" customFormat="1" ht="12.95" customHeight="1">
      <c r="A52" s="1154"/>
      <c r="B52" s="1823"/>
      <c r="C52" s="1824"/>
      <c r="D52" s="1823"/>
      <c r="E52" s="1824"/>
      <c r="F52" s="1154"/>
      <c r="G52" s="1159"/>
      <c r="H52" s="1159">
        <f>+I39*G52</f>
        <v>0</v>
      </c>
      <c r="I52" s="1159"/>
    </row>
    <row r="53" spans="1:9" s="243" customFormat="1" ht="12.95" customHeight="1">
      <c r="A53" s="1156"/>
      <c r="B53" s="1823"/>
      <c r="C53" s="1824"/>
      <c r="D53" s="1823"/>
      <c r="E53" s="1824"/>
      <c r="F53" s="1156"/>
      <c r="G53" s="1160"/>
      <c r="H53" s="1159">
        <f>+I39*G53</f>
        <v>0</v>
      </c>
      <c r="I53" s="1160"/>
    </row>
    <row r="54" spans="1:9" s="243" customFormat="1" ht="12.95" customHeight="1">
      <c r="A54" s="1154"/>
      <c r="B54" s="1823"/>
      <c r="C54" s="1824"/>
      <c r="D54" s="1823"/>
      <c r="E54" s="1824"/>
      <c r="F54" s="1154"/>
      <c r="G54" s="1159"/>
      <c r="H54" s="1159">
        <f>+I39*G54</f>
        <v>0</v>
      </c>
      <c r="I54" s="1159"/>
    </row>
    <row r="55" spans="1:9" s="243" customFormat="1" ht="12.95" customHeight="1">
      <c r="A55" s="1154"/>
      <c r="B55" s="1823"/>
      <c r="C55" s="1824"/>
      <c r="D55" s="1823"/>
      <c r="E55" s="1824"/>
      <c r="F55" s="1154"/>
      <c r="G55" s="1159"/>
      <c r="H55" s="1159">
        <f>+I39*G55</f>
        <v>0</v>
      </c>
      <c r="I55" s="1159"/>
    </row>
    <row r="56" spans="1:9" s="243" customFormat="1" ht="12.95" customHeight="1">
      <c r="A56" s="1154"/>
      <c r="B56" s="1823"/>
      <c r="C56" s="1824"/>
      <c r="D56" s="1823"/>
      <c r="E56" s="1824"/>
      <c r="F56" s="1154"/>
      <c r="G56" s="1159"/>
      <c r="H56" s="1159">
        <f>+I39*G56</f>
        <v>0</v>
      </c>
      <c r="I56" s="1159"/>
    </row>
    <row r="57" spans="1:9" s="243" customFormat="1" ht="12.95" customHeight="1">
      <c r="A57" s="1154"/>
      <c r="B57" s="1823"/>
      <c r="C57" s="1824"/>
      <c r="D57" s="1823"/>
      <c r="E57" s="1824"/>
      <c r="F57" s="1154"/>
      <c r="G57" s="1159"/>
      <c r="H57" s="1159">
        <f>+I39*G57</f>
        <v>0</v>
      </c>
      <c r="I57" s="1159"/>
    </row>
    <row r="58" spans="1:9" s="243" customFormat="1" ht="12.95" customHeight="1">
      <c r="A58" s="1157"/>
      <c r="B58" s="1818"/>
      <c r="C58" s="1819"/>
      <c r="D58" s="1818"/>
      <c r="E58" s="1819"/>
      <c r="F58" s="1157"/>
      <c r="G58" s="1161"/>
      <c r="H58" s="1159">
        <f>+I39*G58</f>
        <v>0</v>
      </c>
      <c r="I58" s="1161"/>
    </row>
    <row r="59" spans="1:9" s="243" customFormat="1" ht="12.95" customHeight="1">
      <c r="A59" s="1820" t="s">
        <v>440</v>
      </c>
      <c r="B59" s="1821"/>
      <c r="C59" s="1821"/>
      <c r="D59" s="1821"/>
      <c r="E59" s="1821"/>
      <c r="F59" s="1822"/>
      <c r="G59" s="1162"/>
      <c r="H59" s="1162"/>
      <c r="I59" s="1162"/>
    </row>
    <row r="60" spans="1:9" s="243" customFormat="1" ht="12.75">
      <c r="A60" s="130" t="s">
        <v>441</v>
      </c>
    </row>
    <row r="61" spans="1:9" s="243" customFormat="1" ht="12.75"/>
    <row r="62" spans="1:9" s="243" customFormat="1" ht="12.75"/>
    <row r="63" spans="1:9" s="243" customFormat="1" ht="12.75"/>
    <row r="64" spans="1:9" s="243" customFormat="1" ht="12.75"/>
    <row r="65" s="243" customFormat="1" ht="12.75"/>
    <row r="66" s="243" customFormat="1" ht="12.75"/>
    <row r="67" s="243" customFormat="1" ht="12.75"/>
    <row r="68" s="243" customFormat="1" ht="12.75"/>
    <row r="69" s="243" customFormat="1" ht="12.75"/>
    <row r="70" s="243" customFormat="1" ht="12.75"/>
    <row r="71" s="243" customFormat="1" ht="12.75"/>
    <row r="72" s="243" customFormat="1" ht="12.75"/>
    <row r="73" s="243" customFormat="1" ht="12.75"/>
    <row r="74" s="243" customFormat="1" ht="12.75"/>
    <row r="75" s="243" customFormat="1" ht="12.75"/>
    <row r="76" s="243" customFormat="1" ht="12.75"/>
    <row r="77" s="243" customFormat="1" ht="12.75"/>
    <row r="78" s="243" customFormat="1" ht="12.75"/>
    <row r="79" s="243" customFormat="1" ht="12.75"/>
    <row r="80" s="243" customFormat="1" ht="12.75"/>
    <row r="81" s="243" customFormat="1" ht="12.75"/>
    <row r="82" s="243" customFormat="1" ht="12.75"/>
    <row r="83" s="243" customFormat="1" ht="12.75"/>
    <row r="84" s="243" customFormat="1" ht="12.75"/>
  </sheetData>
  <mergeCells count="67">
    <mergeCell ref="A27:H27"/>
    <mergeCell ref="A28:H28"/>
    <mergeCell ref="A29:H29"/>
    <mergeCell ref="A21:H21"/>
    <mergeCell ref="A22:H22"/>
    <mergeCell ref="A23:H23"/>
    <mergeCell ref="A24:H24"/>
    <mergeCell ref="A25:H25"/>
    <mergeCell ref="A26:H26"/>
    <mergeCell ref="A33:F33"/>
    <mergeCell ref="H1:I1"/>
    <mergeCell ref="A7:H7"/>
    <mergeCell ref="A19:H19"/>
    <mergeCell ref="H3:I3"/>
    <mergeCell ref="B4:I4"/>
    <mergeCell ref="B5:D5"/>
    <mergeCell ref="A3:F3"/>
    <mergeCell ref="E5:F5"/>
    <mergeCell ref="E2:I2"/>
    <mergeCell ref="A14:H14"/>
    <mergeCell ref="A15:H15"/>
    <mergeCell ref="A16:H16"/>
    <mergeCell ref="A17:H17"/>
    <mergeCell ref="A20:H20"/>
    <mergeCell ref="A13:H13"/>
    <mergeCell ref="G41:G43"/>
    <mergeCell ref="B41:C43"/>
    <mergeCell ref="A41:A43"/>
    <mergeCell ref="D41:E41"/>
    <mergeCell ref="D42:E42"/>
    <mergeCell ref="D43:E43"/>
    <mergeCell ref="A8:H8"/>
    <mergeCell ref="A9:H9"/>
    <mergeCell ref="A10:H10"/>
    <mergeCell ref="A11:H11"/>
    <mergeCell ref="A12:H12"/>
    <mergeCell ref="B54:C54"/>
    <mergeCell ref="B55:C55"/>
    <mergeCell ref="B48:C48"/>
    <mergeCell ref="B49:C49"/>
    <mergeCell ref="B50:C50"/>
    <mergeCell ref="B51:C51"/>
    <mergeCell ref="B53:C53"/>
    <mergeCell ref="D44:E44"/>
    <mergeCell ref="D45:E45"/>
    <mergeCell ref="D46:E46"/>
    <mergeCell ref="D47:E47"/>
    <mergeCell ref="B52:C52"/>
    <mergeCell ref="B44:C44"/>
    <mergeCell ref="B45:C45"/>
    <mergeCell ref="B46:C46"/>
    <mergeCell ref="B47:C47"/>
    <mergeCell ref="D52:E52"/>
    <mergeCell ref="D53:E53"/>
    <mergeCell ref="D54:E54"/>
    <mergeCell ref="D55:E55"/>
    <mergeCell ref="D48:E48"/>
    <mergeCell ref="D49:E49"/>
    <mergeCell ref="D50:E50"/>
    <mergeCell ref="D51:E51"/>
    <mergeCell ref="B58:C58"/>
    <mergeCell ref="D58:E58"/>
    <mergeCell ref="A59:F59"/>
    <mergeCell ref="B56:C56"/>
    <mergeCell ref="D56:E56"/>
    <mergeCell ref="B57:C57"/>
    <mergeCell ref="D57:E57"/>
  </mergeCells>
  <phoneticPr fontId="48" type="noConversion"/>
  <pageMargins left="0.71" right="0.39" top="0.54" bottom="0.56000000000000005" header="0.4921259845" footer="0.4921259845"/>
  <pageSetup paperSize="9" scale="98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Feuil32">
    <tabColor indexed="15"/>
  </sheetPr>
  <dimension ref="A1:J60"/>
  <sheetViews>
    <sheetView showGridLines="0" showZeros="0" view="pageBreakPreview" zoomScale="85" workbookViewId="0">
      <selection activeCell="A57" sqref="A57"/>
    </sheetView>
  </sheetViews>
  <sheetFormatPr baseColWidth="10" defaultRowHeight="14.25"/>
  <cols>
    <col min="1" max="1" width="17.7109375" style="50" customWidth="1"/>
    <col min="2" max="3" width="10.7109375" style="50" customWidth="1"/>
    <col min="4" max="4" width="4.7109375" style="50" customWidth="1"/>
    <col min="5" max="6" width="8.28515625" style="50" customWidth="1"/>
    <col min="7" max="7" width="10.7109375" style="50" customWidth="1"/>
    <col min="8" max="8" width="6.7109375" style="50" customWidth="1"/>
    <col min="9" max="10" width="8.28515625" style="50" customWidth="1"/>
    <col min="11" max="16384" width="11.42578125" style="50"/>
  </cols>
  <sheetData>
    <row r="1" spans="1:10">
      <c r="A1" s="590"/>
      <c r="B1" s="590"/>
      <c r="D1" s="602" t="s">
        <v>146</v>
      </c>
      <c r="H1" s="1619" t="s">
        <v>1366</v>
      </c>
      <c r="I1" s="1596"/>
      <c r="J1" s="1620"/>
    </row>
    <row r="2" spans="1:10">
      <c r="A2" s="675" t="s">
        <v>1107</v>
      </c>
      <c r="B2" s="416"/>
      <c r="C2" s="455"/>
      <c r="D2" s="1578" t="str">
        <f>+'EA 12-28'!E2</f>
        <v>SOCIETE DEMBA &amp; FRERES</v>
      </c>
      <c r="E2" s="1578"/>
      <c r="F2" s="1578"/>
      <c r="G2" s="1578"/>
      <c r="H2" s="1578"/>
      <c r="I2" s="1578"/>
      <c r="J2" s="1578"/>
    </row>
    <row r="3" spans="1:10" ht="15" customHeight="1">
      <c r="A3" s="1535" t="str">
        <f>'EA 12-28'!A3</f>
        <v>-</v>
      </c>
      <c r="B3" s="1535"/>
      <c r="C3" s="1535"/>
      <c r="D3" s="1535"/>
      <c r="E3" s="1535"/>
      <c r="F3" s="1535"/>
      <c r="G3" s="700" t="s">
        <v>1109</v>
      </c>
      <c r="H3" s="1560" t="str">
        <f>'Fiche iden'!V7</f>
        <v xml:space="preserve">SODEF </v>
      </c>
      <c r="I3" s="1560"/>
      <c r="J3" s="1560"/>
    </row>
    <row r="4" spans="1:10" ht="15" customHeight="1">
      <c r="A4" s="675" t="s">
        <v>586</v>
      </c>
      <c r="B4" s="1535" t="str">
        <f>'EA 12-28'!B4</f>
        <v xml:space="preserve">19                  BP                  458              ABIDJAN </v>
      </c>
      <c r="C4" s="1535"/>
      <c r="D4" s="1535"/>
      <c r="E4" s="1535"/>
      <c r="F4" s="1535"/>
      <c r="G4" s="1535"/>
      <c r="H4" s="1535"/>
      <c r="I4" s="1535"/>
      <c r="J4" s="1535"/>
    </row>
    <row r="5" spans="1:10" ht="15" customHeight="1">
      <c r="A5" s="675" t="s">
        <v>1131</v>
      </c>
      <c r="B5" s="1532" t="str">
        <f>'EA 12-28'!B5:D5</f>
        <v>1417292 J</v>
      </c>
      <c r="C5" s="1532"/>
      <c r="D5" s="709" t="s">
        <v>1124</v>
      </c>
      <c r="E5" s="609"/>
      <c r="F5" s="1580" t="str">
        <f>'EA 12-28'!G5</f>
        <v>31/12/2016</v>
      </c>
      <c r="G5" s="1560"/>
      <c r="H5" s="676" t="s">
        <v>1111</v>
      </c>
      <c r="I5" s="446"/>
      <c r="J5" s="591">
        <f>'EA 12-28'!I5</f>
        <v>12</v>
      </c>
    </row>
    <row r="6" spans="1:10" ht="9.9499999999999993" customHeight="1">
      <c r="A6" s="416"/>
      <c r="B6" s="416"/>
      <c r="C6" s="446"/>
      <c r="D6" s="454"/>
      <c r="E6" s="42"/>
      <c r="F6" s="42"/>
      <c r="G6" s="42"/>
      <c r="H6" s="446"/>
      <c r="I6" s="446"/>
      <c r="J6" s="446"/>
    </row>
    <row r="7" spans="1:10" ht="18" customHeight="1">
      <c r="A7" s="596" t="s">
        <v>442</v>
      </c>
      <c r="I7" s="1478"/>
      <c r="J7" s="1478"/>
    </row>
    <row r="9" spans="1:10" ht="15" customHeight="1">
      <c r="A9" s="1852" t="s">
        <v>443</v>
      </c>
      <c r="B9" s="1852"/>
      <c r="C9" s="1852" t="s">
        <v>444</v>
      </c>
      <c r="D9" s="1852"/>
      <c r="E9" s="1852" t="s">
        <v>445</v>
      </c>
      <c r="F9" s="1852"/>
      <c r="G9" s="1852" t="s">
        <v>446</v>
      </c>
      <c r="H9" s="1852"/>
      <c r="I9" s="1852" t="s">
        <v>447</v>
      </c>
      <c r="J9" s="1852"/>
    </row>
    <row r="10" spans="1:10" ht="15" customHeight="1">
      <c r="A10" s="1852"/>
      <c r="B10" s="1852"/>
      <c r="C10" s="1852"/>
      <c r="D10" s="1852"/>
      <c r="E10" s="1852"/>
      <c r="F10" s="1852"/>
      <c r="G10" s="1852"/>
      <c r="H10" s="1852"/>
      <c r="I10" s="1852"/>
      <c r="J10" s="1852"/>
    </row>
    <row r="11" spans="1:10" ht="14.1" customHeight="1">
      <c r="A11" s="1857"/>
      <c r="B11" s="1858"/>
      <c r="C11" s="1859"/>
      <c r="D11" s="1860"/>
      <c r="E11" s="1853"/>
      <c r="F11" s="1854"/>
      <c r="G11" s="1853"/>
      <c r="H11" s="1854"/>
      <c r="I11" s="1853"/>
      <c r="J11" s="1854"/>
    </row>
    <row r="12" spans="1:10" ht="14.1" customHeight="1">
      <c r="A12" s="1842"/>
      <c r="B12" s="1843"/>
      <c r="C12" s="1844"/>
      <c r="D12" s="1845"/>
      <c r="E12" s="1855"/>
      <c r="F12" s="1856"/>
      <c r="G12" s="1855"/>
      <c r="H12" s="1856"/>
      <c r="I12" s="1855"/>
      <c r="J12" s="1856"/>
    </row>
    <row r="13" spans="1:10" ht="14.1" customHeight="1">
      <c r="A13" s="1842"/>
      <c r="B13" s="1843"/>
      <c r="C13" s="1844"/>
      <c r="D13" s="1845"/>
      <c r="E13" s="1855"/>
      <c r="F13" s="1856"/>
      <c r="G13" s="1855"/>
      <c r="H13" s="1856"/>
      <c r="I13" s="1855"/>
      <c r="J13" s="1856"/>
    </row>
    <row r="14" spans="1:10" ht="14.1" customHeight="1">
      <c r="A14" s="1842"/>
      <c r="B14" s="1843"/>
      <c r="C14" s="1844"/>
      <c r="D14" s="1845"/>
      <c r="E14" s="1855"/>
      <c r="F14" s="1856"/>
      <c r="G14" s="1855"/>
      <c r="H14" s="1856"/>
      <c r="I14" s="1855"/>
      <c r="J14" s="1856"/>
    </row>
    <row r="15" spans="1:10" ht="14.1" customHeight="1">
      <c r="A15" s="1842"/>
      <c r="B15" s="1843"/>
      <c r="C15" s="1844"/>
      <c r="D15" s="1845"/>
      <c r="E15" s="1855"/>
      <c r="F15" s="1856"/>
      <c r="G15" s="1855"/>
      <c r="H15" s="1856"/>
      <c r="I15" s="1855"/>
      <c r="J15" s="1856"/>
    </row>
    <row r="16" spans="1:10" ht="14.1" customHeight="1">
      <c r="A16" s="1842"/>
      <c r="B16" s="1843"/>
      <c r="C16" s="1844"/>
      <c r="D16" s="1845"/>
      <c r="E16" s="1855"/>
      <c r="F16" s="1856"/>
      <c r="G16" s="1855"/>
      <c r="H16" s="1856"/>
      <c r="I16" s="1855"/>
      <c r="J16" s="1856"/>
    </row>
    <row r="17" spans="1:10" ht="14.1" customHeight="1">
      <c r="A17" s="1842"/>
      <c r="B17" s="1843"/>
      <c r="C17" s="1844"/>
      <c r="D17" s="1845"/>
      <c r="E17" s="1855"/>
      <c r="F17" s="1856"/>
      <c r="G17" s="1855"/>
      <c r="H17" s="1856"/>
      <c r="I17" s="1855"/>
      <c r="J17" s="1856"/>
    </row>
    <row r="18" spans="1:10" ht="14.1" customHeight="1">
      <c r="A18" s="1842"/>
      <c r="B18" s="1843"/>
      <c r="C18" s="1844"/>
      <c r="D18" s="1845"/>
      <c r="E18" s="1855"/>
      <c r="F18" s="1856"/>
      <c r="G18" s="1855"/>
      <c r="H18" s="1856"/>
      <c r="I18" s="1855"/>
      <c r="J18" s="1856"/>
    </row>
    <row r="19" spans="1:10" ht="14.1" customHeight="1">
      <c r="A19" s="1842"/>
      <c r="B19" s="1843"/>
      <c r="C19" s="1844"/>
      <c r="D19" s="1845"/>
      <c r="E19" s="1855"/>
      <c r="F19" s="1856"/>
      <c r="G19" s="1855"/>
      <c r="H19" s="1856"/>
      <c r="I19" s="1855"/>
      <c r="J19" s="1856"/>
    </row>
    <row r="20" spans="1:10" ht="14.1" customHeight="1">
      <c r="A20" s="1842"/>
      <c r="B20" s="1843"/>
      <c r="C20" s="1844"/>
      <c r="D20" s="1845"/>
      <c r="E20" s="1855"/>
      <c r="F20" s="1856"/>
      <c r="G20" s="1855"/>
      <c r="H20" s="1856"/>
      <c r="I20" s="1855"/>
      <c r="J20" s="1856"/>
    </row>
    <row r="21" spans="1:10" ht="14.1" customHeight="1">
      <c r="A21" s="1842"/>
      <c r="B21" s="1843"/>
      <c r="C21" s="1844"/>
      <c r="D21" s="1845"/>
      <c r="E21" s="1855"/>
      <c r="F21" s="1856"/>
      <c r="G21" s="1855"/>
      <c r="H21" s="1856"/>
      <c r="I21" s="1855"/>
      <c r="J21" s="1856"/>
    </row>
    <row r="22" spans="1:10" ht="14.1" customHeight="1">
      <c r="A22" s="1842"/>
      <c r="B22" s="1843"/>
      <c r="C22" s="1844"/>
      <c r="D22" s="1845"/>
      <c r="E22" s="1855"/>
      <c r="F22" s="1856"/>
      <c r="G22" s="1855"/>
      <c r="H22" s="1856"/>
      <c r="I22" s="1855"/>
      <c r="J22" s="1856"/>
    </row>
    <row r="23" spans="1:10" ht="14.1" customHeight="1">
      <c r="A23" s="1842"/>
      <c r="B23" s="1843"/>
      <c r="C23" s="1844"/>
      <c r="D23" s="1845"/>
      <c r="E23" s="1855"/>
      <c r="F23" s="1856"/>
      <c r="G23" s="1855"/>
      <c r="H23" s="1856"/>
      <c r="I23" s="1855"/>
      <c r="J23" s="1856"/>
    </row>
    <row r="24" spans="1:10" ht="14.1" customHeight="1">
      <c r="A24" s="1842"/>
      <c r="B24" s="1843"/>
      <c r="C24" s="1844"/>
      <c r="D24" s="1845"/>
      <c r="E24" s="1855"/>
      <c r="F24" s="1856"/>
      <c r="G24" s="1855"/>
      <c r="H24" s="1856"/>
      <c r="I24" s="1855"/>
      <c r="J24" s="1856"/>
    </row>
    <row r="25" spans="1:10" ht="14.1" customHeight="1">
      <c r="A25" s="1842"/>
      <c r="B25" s="1843"/>
      <c r="C25" s="1844"/>
      <c r="D25" s="1845"/>
      <c r="E25" s="1855"/>
      <c r="F25" s="1856"/>
      <c r="G25" s="1855"/>
      <c r="H25" s="1856"/>
      <c r="I25" s="1855"/>
      <c r="J25" s="1856"/>
    </row>
    <row r="26" spans="1:10" ht="14.1" customHeight="1">
      <c r="A26" s="1842"/>
      <c r="B26" s="1843"/>
      <c r="C26" s="1844"/>
      <c r="D26" s="1845"/>
      <c r="E26" s="1855"/>
      <c r="F26" s="1856"/>
      <c r="G26" s="1855"/>
      <c r="H26" s="1856"/>
      <c r="I26" s="1855"/>
      <c r="J26" s="1856"/>
    </row>
    <row r="27" spans="1:10" ht="14.1" customHeight="1">
      <c r="A27" s="1842"/>
      <c r="B27" s="1843"/>
      <c r="C27" s="1844"/>
      <c r="D27" s="1845"/>
      <c r="E27" s="1855"/>
      <c r="F27" s="1856"/>
      <c r="G27" s="1855"/>
      <c r="H27" s="1856"/>
      <c r="I27" s="1855"/>
      <c r="J27" s="1856"/>
    </row>
    <row r="28" spans="1:10" ht="14.1" customHeight="1">
      <c r="A28" s="1842"/>
      <c r="B28" s="1843"/>
      <c r="C28" s="1844"/>
      <c r="D28" s="1845"/>
      <c r="E28" s="1855"/>
      <c r="F28" s="1856"/>
      <c r="G28" s="1855"/>
      <c r="H28" s="1856"/>
      <c r="I28" s="1855"/>
      <c r="J28" s="1856"/>
    </row>
    <row r="29" spans="1:10" ht="14.1" customHeight="1">
      <c r="A29" s="1842"/>
      <c r="B29" s="1843"/>
      <c r="C29" s="1844"/>
      <c r="D29" s="1845"/>
      <c r="E29" s="1855"/>
      <c r="F29" s="1856"/>
      <c r="G29" s="1855"/>
      <c r="H29" s="1856"/>
      <c r="I29" s="1855"/>
      <c r="J29" s="1856"/>
    </row>
    <row r="30" spans="1:10" ht="14.1" customHeight="1">
      <c r="A30" s="1842"/>
      <c r="B30" s="1843"/>
      <c r="C30" s="1844"/>
      <c r="D30" s="1845"/>
      <c r="E30" s="1855"/>
      <c r="F30" s="1856"/>
      <c r="G30" s="1855"/>
      <c r="H30" s="1856"/>
      <c r="I30" s="1855"/>
      <c r="J30" s="1856"/>
    </row>
    <row r="31" spans="1:10" ht="14.1" customHeight="1">
      <c r="A31" s="1842"/>
      <c r="B31" s="1843"/>
      <c r="C31" s="1844"/>
      <c r="D31" s="1845"/>
      <c r="E31" s="1855"/>
      <c r="F31" s="1856"/>
      <c r="G31" s="1855"/>
      <c r="H31" s="1856"/>
      <c r="I31" s="1855"/>
      <c r="J31" s="1856"/>
    </row>
    <row r="32" spans="1:10" ht="14.1" customHeight="1">
      <c r="A32" s="1842"/>
      <c r="B32" s="1843"/>
      <c r="C32" s="1844"/>
      <c r="D32" s="1845"/>
      <c r="E32" s="1855"/>
      <c r="F32" s="1856"/>
      <c r="G32" s="1855"/>
      <c r="H32" s="1856"/>
      <c r="I32" s="1855"/>
      <c r="J32" s="1856"/>
    </row>
    <row r="33" spans="1:10" ht="14.1" customHeight="1">
      <c r="A33" s="1842"/>
      <c r="B33" s="1843"/>
      <c r="C33" s="1844"/>
      <c r="D33" s="1845"/>
      <c r="E33" s="1855"/>
      <c r="F33" s="1856"/>
      <c r="G33" s="1855"/>
      <c r="H33" s="1856"/>
      <c r="I33" s="1855"/>
      <c r="J33" s="1856"/>
    </row>
    <row r="34" spans="1:10" ht="14.1" customHeight="1">
      <c r="A34" s="1842"/>
      <c r="B34" s="1843"/>
      <c r="C34" s="1844"/>
      <c r="D34" s="1845"/>
      <c r="E34" s="1855"/>
      <c r="F34" s="1856"/>
      <c r="G34" s="1855"/>
      <c r="H34" s="1856"/>
      <c r="I34" s="1855"/>
      <c r="J34" s="1856"/>
    </row>
    <row r="35" spans="1:10" ht="14.1" customHeight="1">
      <c r="A35" s="1842"/>
      <c r="B35" s="1843"/>
      <c r="C35" s="1844"/>
      <c r="D35" s="1845"/>
      <c r="E35" s="1855"/>
      <c r="F35" s="1856"/>
      <c r="G35" s="1855"/>
      <c r="H35" s="1856"/>
      <c r="I35" s="1855"/>
      <c r="J35" s="1856"/>
    </row>
    <row r="36" spans="1:10" ht="14.1" customHeight="1">
      <c r="A36" s="1842"/>
      <c r="B36" s="1843"/>
      <c r="C36" s="1844"/>
      <c r="D36" s="1845"/>
      <c r="E36" s="1855"/>
      <c r="F36" s="1856"/>
      <c r="G36" s="1855"/>
      <c r="H36" s="1856"/>
      <c r="I36" s="1855"/>
      <c r="J36" s="1856"/>
    </row>
    <row r="37" spans="1:10" ht="14.1" customHeight="1">
      <c r="A37" s="1842"/>
      <c r="B37" s="1843"/>
      <c r="C37" s="1844"/>
      <c r="D37" s="1845"/>
      <c r="E37" s="1855"/>
      <c r="F37" s="1856"/>
      <c r="G37" s="1855"/>
      <c r="H37" s="1856"/>
      <c r="I37" s="1855"/>
      <c r="J37" s="1856"/>
    </row>
    <row r="38" spans="1:10" ht="14.1" customHeight="1">
      <c r="A38" s="1842"/>
      <c r="B38" s="1843"/>
      <c r="C38" s="1844"/>
      <c r="D38" s="1845"/>
      <c r="E38" s="1855"/>
      <c r="F38" s="1856"/>
      <c r="G38" s="1855"/>
      <c r="H38" s="1856"/>
      <c r="I38" s="1855"/>
      <c r="J38" s="1856"/>
    </row>
    <row r="39" spans="1:10" ht="14.1" customHeight="1">
      <c r="A39" s="1842"/>
      <c r="B39" s="1843"/>
      <c r="C39" s="1844"/>
      <c r="D39" s="1845"/>
      <c r="E39" s="1855"/>
      <c r="F39" s="1856"/>
      <c r="G39" s="1855"/>
      <c r="H39" s="1856"/>
      <c r="I39" s="1855"/>
      <c r="J39" s="1856"/>
    </row>
    <row r="40" spans="1:10" ht="14.1" customHeight="1">
      <c r="A40" s="1842"/>
      <c r="B40" s="1843"/>
      <c r="C40" s="1844"/>
      <c r="D40" s="1845"/>
      <c r="E40" s="1855"/>
      <c r="F40" s="1856"/>
      <c r="G40" s="1855"/>
      <c r="H40" s="1856"/>
      <c r="I40" s="1855"/>
      <c r="J40" s="1856"/>
    </row>
    <row r="41" spans="1:10" ht="14.1" customHeight="1">
      <c r="A41" s="1842"/>
      <c r="B41" s="1843"/>
      <c r="C41" s="1844"/>
      <c r="D41" s="1845"/>
      <c r="E41" s="1855"/>
      <c r="F41" s="1856"/>
      <c r="G41" s="1855"/>
      <c r="H41" s="1856"/>
      <c r="I41" s="1855"/>
      <c r="J41" s="1856"/>
    </row>
    <row r="42" spans="1:10" ht="14.1" customHeight="1">
      <c r="A42" s="1848"/>
      <c r="B42" s="1849"/>
      <c r="C42" s="1850"/>
      <c r="D42" s="1851"/>
      <c r="E42" s="1855"/>
      <c r="F42" s="1856"/>
      <c r="G42" s="1855"/>
      <c r="H42" s="1856"/>
      <c r="I42" s="1855"/>
      <c r="J42" s="1856"/>
    </row>
    <row r="43" spans="1:10" ht="14.1" customHeight="1">
      <c r="A43" s="1846"/>
      <c r="B43" s="1846"/>
      <c r="C43" s="1847"/>
      <c r="D43" s="1847"/>
      <c r="E43" s="1861"/>
      <c r="F43" s="1861"/>
      <c r="G43" s="1861"/>
      <c r="H43" s="1861"/>
      <c r="I43" s="1861"/>
      <c r="J43" s="1861"/>
    </row>
    <row r="44" spans="1:10" ht="9.9499999999999993" customHeight="1">
      <c r="A44" s="456"/>
      <c r="F44" s="42"/>
      <c r="G44" s="42"/>
      <c r="H44" s="42"/>
      <c r="I44" s="42"/>
      <c r="J44" s="42"/>
    </row>
    <row r="45" spans="1:10">
      <c r="A45" s="596" t="s">
        <v>448</v>
      </c>
      <c r="F45" s="42"/>
      <c r="G45" s="42"/>
      <c r="H45" s="42"/>
      <c r="I45" s="42"/>
      <c r="J45" s="42"/>
    </row>
    <row r="46" spans="1:10" ht="9.9499999999999993" customHeight="1">
      <c r="F46" s="42"/>
      <c r="G46" s="42"/>
      <c r="H46" s="42"/>
      <c r="I46" s="42"/>
      <c r="J46" s="42"/>
    </row>
    <row r="47" spans="1:10" ht="15" customHeight="1">
      <c r="A47" s="204"/>
      <c r="B47" s="204"/>
      <c r="C47" s="246"/>
      <c r="D47" s="204"/>
      <c r="E47" s="1539"/>
      <c r="F47" s="1540"/>
      <c r="G47" s="1539" t="s">
        <v>1457</v>
      </c>
      <c r="H47" s="1541"/>
      <c r="I47" s="1539" t="s">
        <v>1457</v>
      </c>
      <c r="J47" s="1541"/>
    </row>
    <row r="48" spans="1:10" ht="15" customHeight="1">
      <c r="A48" s="186" t="s">
        <v>1535</v>
      </c>
      <c r="B48" s="186" t="s">
        <v>1536</v>
      </c>
      <c r="C48" s="247" t="s">
        <v>1537</v>
      </c>
      <c r="D48" s="186" t="s">
        <v>1538</v>
      </c>
      <c r="E48" s="1862" t="s">
        <v>1539</v>
      </c>
      <c r="F48" s="1868"/>
      <c r="G48" s="1862" t="s">
        <v>1540</v>
      </c>
      <c r="H48" s="1863"/>
      <c r="I48" s="1862" t="s">
        <v>1542</v>
      </c>
      <c r="J48" s="1863"/>
    </row>
    <row r="49" spans="1:10" ht="15" customHeight="1">
      <c r="A49" s="205"/>
      <c r="B49" s="205"/>
      <c r="C49" s="244"/>
      <c r="D49" s="205"/>
      <c r="E49" s="1542"/>
      <c r="F49" s="1543"/>
      <c r="G49" s="1542" t="s">
        <v>1541</v>
      </c>
      <c r="H49" s="1544"/>
      <c r="I49" s="1542" t="s">
        <v>1541</v>
      </c>
      <c r="J49" s="1544"/>
    </row>
    <row r="50" spans="1:10" ht="14.1" customHeight="1">
      <c r="A50" s="276"/>
      <c r="B50" s="206"/>
      <c r="C50" s="206"/>
      <c r="D50" s="206"/>
      <c r="E50" s="1864"/>
      <c r="F50" s="1865"/>
      <c r="G50" s="1864"/>
      <c r="H50" s="1865"/>
      <c r="I50" s="1864"/>
      <c r="J50" s="1865"/>
    </row>
    <row r="51" spans="1:10" ht="14.1" customHeight="1">
      <c r="A51" s="273"/>
      <c r="B51" s="365"/>
      <c r="C51" s="365"/>
      <c r="D51" s="365"/>
      <c r="E51" s="1855"/>
      <c r="F51" s="1856"/>
      <c r="G51" s="1855"/>
      <c r="H51" s="1856"/>
      <c r="I51" s="1855"/>
      <c r="J51" s="1856"/>
    </row>
    <row r="52" spans="1:10" ht="14.1" customHeight="1">
      <c r="A52" s="273"/>
      <c r="B52" s="365"/>
      <c r="C52" s="365"/>
      <c r="D52" s="365"/>
      <c r="E52" s="1855"/>
      <c r="F52" s="1856"/>
      <c r="G52" s="1855"/>
      <c r="H52" s="1856"/>
      <c r="I52" s="1855"/>
      <c r="J52" s="1856"/>
    </row>
    <row r="53" spans="1:10" ht="14.1" customHeight="1">
      <c r="A53" s="273"/>
      <c r="B53" s="365"/>
      <c r="C53" s="365"/>
      <c r="D53" s="365"/>
      <c r="E53" s="1855"/>
      <c r="F53" s="1856"/>
      <c r="G53" s="1855"/>
      <c r="H53" s="1856"/>
      <c r="I53" s="1855"/>
      <c r="J53" s="1856"/>
    </row>
    <row r="54" spans="1:10" ht="14.1" customHeight="1">
      <c r="A54" s="273"/>
      <c r="B54" s="365"/>
      <c r="C54" s="365"/>
      <c r="D54" s="365"/>
      <c r="E54" s="1855"/>
      <c r="F54" s="1856"/>
      <c r="G54" s="1855"/>
      <c r="H54" s="1856"/>
      <c r="I54" s="1855"/>
      <c r="J54" s="1856"/>
    </row>
    <row r="55" spans="1:10" ht="14.1" customHeight="1">
      <c r="A55" s="273"/>
      <c r="B55" s="365"/>
      <c r="C55" s="365"/>
      <c r="D55" s="365"/>
      <c r="E55" s="1855"/>
      <c r="F55" s="1856"/>
      <c r="G55" s="1855"/>
      <c r="H55" s="1856"/>
      <c r="I55" s="1855"/>
      <c r="J55" s="1856"/>
    </row>
    <row r="56" spans="1:10" ht="14.1" customHeight="1">
      <c r="A56" s="273"/>
      <c r="B56" s="365"/>
      <c r="C56" s="365"/>
      <c r="D56" s="365"/>
      <c r="E56" s="1855"/>
      <c r="F56" s="1856"/>
      <c r="G56" s="1855"/>
      <c r="H56" s="1856"/>
      <c r="I56" s="1855"/>
      <c r="J56" s="1856"/>
    </row>
    <row r="57" spans="1:10" ht="14.1" customHeight="1">
      <c r="A57" s="273"/>
      <c r="B57" s="365"/>
      <c r="C57" s="365"/>
      <c r="D57" s="365"/>
      <c r="E57" s="1855"/>
      <c r="F57" s="1856"/>
      <c r="G57" s="1855"/>
      <c r="H57" s="1856"/>
      <c r="I57" s="1855"/>
      <c r="J57" s="1856"/>
    </row>
    <row r="58" spans="1:10" ht="14.1" customHeight="1">
      <c r="A58" s="273"/>
      <c r="B58" s="365"/>
      <c r="C58" s="365"/>
      <c r="D58" s="365"/>
      <c r="E58" s="1855"/>
      <c r="F58" s="1856"/>
      <c r="G58" s="1855"/>
      <c r="H58" s="1856"/>
      <c r="I58" s="1855"/>
      <c r="J58" s="1856"/>
    </row>
    <row r="59" spans="1:10" ht="14.1" customHeight="1">
      <c r="A59" s="273"/>
      <c r="B59" s="365"/>
      <c r="C59" s="365"/>
      <c r="D59" s="365"/>
      <c r="E59" s="1855"/>
      <c r="F59" s="1856"/>
      <c r="G59" s="1855"/>
      <c r="H59" s="1856"/>
      <c r="I59" s="1855"/>
      <c r="J59" s="1856"/>
    </row>
    <row r="60" spans="1:10" ht="14.1" customHeight="1">
      <c r="A60" s="135"/>
      <c r="B60" s="274"/>
      <c r="C60" s="274"/>
      <c r="D60" s="274"/>
      <c r="E60" s="1866"/>
      <c r="F60" s="1867"/>
      <c r="G60" s="1866"/>
      <c r="H60" s="1867"/>
      <c r="I60" s="1866"/>
      <c r="J60" s="1867"/>
    </row>
  </sheetData>
  <mergeCells count="220">
    <mergeCell ref="E60:F60"/>
    <mergeCell ref="G52:H52"/>
    <mergeCell ref="I37:J37"/>
    <mergeCell ref="I38:J38"/>
    <mergeCell ref="E34:F34"/>
    <mergeCell ref="G34:H34"/>
    <mergeCell ref="E35:F35"/>
    <mergeCell ref="G35:H35"/>
    <mergeCell ref="E37:F37"/>
    <mergeCell ref="G37:H37"/>
    <mergeCell ref="E38:F38"/>
    <mergeCell ref="G38:H38"/>
    <mergeCell ref="E39:F39"/>
    <mergeCell ref="G39:H39"/>
    <mergeCell ref="E40:F40"/>
    <mergeCell ref="G40:H40"/>
    <mergeCell ref="E41:F41"/>
    <mergeCell ref="G41:H41"/>
    <mergeCell ref="E53:F53"/>
    <mergeCell ref="G53:H53"/>
    <mergeCell ref="E51:F51"/>
    <mergeCell ref="E52:F52"/>
    <mergeCell ref="E42:F42"/>
    <mergeCell ref="G42:H42"/>
    <mergeCell ref="I60:J60"/>
    <mergeCell ref="I50:J50"/>
    <mergeCell ref="I51:J51"/>
    <mergeCell ref="I52:J52"/>
    <mergeCell ref="I58:J58"/>
    <mergeCell ref="I53:J53"/>
    <mergeCell ref="G58:H58"/>
    <mergeCell ref="G59:H59"/>
    <mergeCell ref="G60:H60"/>
    <mergeCell ref="E36:F36"/>
    <mergeCell ref="E58:F58"/>
    <mergeCell ref="I47:J47"/>
    <mergeCell ref="I48:J48"/>
    <mergeCell ref="I49:J49"/>
    <mergeCell ref="G47:H47"/>
    <mergeCell ref="I29:J29"/>
    <mergeCell ref="I30:J30"/>
    <mergeCell ref="I59:J59"/>
    <mergeCell ref="E59:F59"/>
    <mergeCell ref="E47:F47"/>
    <mergeCell ref="E48:F48"/>
    <mergeCell ref="E49:F49"/>
    <mergeCell ref="E50:F50"/>
    <mergeCell ref="E43:F43"/>
    <mergeCell ref="G43:H43"/>
    <mergeCell ref="I35:J35"/>
    <mergeCell ref="I33:J33"/>
    <mergeCell ref="I34:J34"/>
    <mergeCell ref="E22:F22"/>
    <mergeCell ref="G22:H22"/>
    <mergeCell ref="I22:J22"/>
    <mergeCell ref="E25:F25"/>
    <mergeCell ref="G25:H25"/>
    <mergeCell ref="E26:F26"/>
    <mergeCell ref="E29:F29"/>
    <mergeCell ref="G29:H29"/>
    <mergeCell ref="E57:F57"/>
    <mergeCell ref="G57:H57"/>
    <mergeCell ref="I57:J57"/>
    <mergeCell ref="G48:H48"/>
    <mergeCell ref="G49:H49"/>
    <mergeCell ref="E54:F54"/>
    <mergeCell ref="G54:H54"/>
    <mergeCell ref="I54:J54"/>
    <mergeCell ref="E55:F55"/>
    <mergeCell ref="G55:H55"/>
    <mergeCell ref="E56:F56"/>
    <mergeCell ref="G56:H56"/>
    <mergeCell ref="I56:J56"/>
    <mergeCell ref="I55:J55"/>
    <mergeCell ref="G50:H50"/>
    <mergeCell ref="G51:H51"/>
    <mergeCell ref="I39:J39"/>
    <mergeCell ref="I40:J40"/>
    <mergeCell ref="I41:J41"/>
    <mergeCell ref="I36:J36"/>
    <mergeCell ref="I32:J32"/>
    <mergeCell ref="I43:J43"/>
    <mergeCell ref="I23:J23"/>
    <mergeCell ref="G23:H23"/>
    <mergeCell ref="E23:F23"/>
    <mergeCell ref="E24:F24"/>
    <mergeCell ref="G24:H24"/>
    <mergeCell ref="I24:J24"/>
    <mergeCell ref="I31:J31"/>
    <mergeCell ref="I42:J42"/>
    <mergeCell ref="I25:J25"/>
    <mergeCell ref="G36:H36"/>
    <mergeCell ref="E31:F31"/>
    <mergeCell ref="G31:H31"/>
    <mergeCell ref="E32:F32"/>
    <mergeCell ref="G32:H32"/>
    <mergeCell ref="E33:F33"/>
    <mergeCell ref="G33:H33"/>
    <mergeCell ref="E30:F30"/>
    <mergeCell ref="G30:H30"/>
    <mergeCell ref="G26:H26"/>
    <mergeCell ref="E27:F27"/>
    <mergeCell ref="G27:H27"/>
    <mergeCell ref="E28:F28"/>
    <mergeCell ref="G28:H28"/>
    <mergeCell ref="E21:F21"/>
    <mergeCell ref="G21:H21"/>
    <mergeCell ref="I26:J26"/>
    <mergeCell ref="I27:J27"/>
    <mergeCell ref="I28:J28"/>
    <mergeCell ref="A9:B10"/>
    <mergeCell ref="C9:D10"/>
    <mergeCell ref="E14:F14"/>
    <mergeCell ref="G14:H14"/>
    <mergeCell ref="I14:J14"/>
    <mergeCell ref="G15:H15"/>
    <mergeCell ref="I15:J15"/>
    <mergeCell ref="A11:B11"/>
    <mergeCell ref="C11:D11"/>
    <mergeCell ref="E12:F12"/>
    <mergeCell ref="C13:D13"/>
    <mergeCell ref="C14:D14"/>
    <mergeCell ref="E13:F13"/>
    <mergeCell ref="A13:B13"/>
    <mergeCell ref="A12:B12"/>
    <mergeCell ref="G12:H12"/>
    <mergeCell ref="I12:J12"/>
    <mergeCell ref="E9:F10"/>
    <mergeCell ref="E11:F11"/>
    <mergeCell ref="G9:H10"/>
    <mergeCell ref="A21:B21"/>
    <mergeCell ref="C21:D21"/>
    <mergeCell ref="A16:B16"/>
    <mergeCell ref="G13:H13"/>
    <mergeCell ref="I13:J13"/>
    <mergeCell ref="C12:D12"/>
    <mergeCell ref="A17:B17"/>
    <mergeCell ref="E15:F15"/>
    <mergeCell ref="E17:F17"/>
    <mergeCell ref="A14:B14"/>
    <mergeCell ref="A15:B15"/>
    <mergeCell ref="A18:B18"/>
    <mergeCell ref="C15:D15"/>
    <mergeCell ref="C16:D16"/>
    <mergeCell ref="C17:D17"/>
    <mergeCell ref="C18:D18"/>
    <mergeCell ref="I19:J19"/>
    <mergeCell ref="E20:F20"/>
    <mergeCell ref="G20:H20"/>
    <mergeCell ref="I20:J20"/>
    <mergeCell ref="I21:J21"/>
    <mergeCell ref="E16:F16"/>
    <mergeCell ref="G16:H16"/>
    <mergeCell ref="I16:J16"/>
    <mergeCell ref="C19:D19"/>
    <mergeCell ref="H1:J1"/>
    <mergeCell ref="I7:J7"/>
    <mergeCell ref="I9:J10"/>
    <mergeCell ref="I11:J11"/>
    <mergeCell ref="G11:H11"/>
    <mergeCell ref="C20:D20"/>
    <mergeCell ref="G18:H18"/>
    <mergeCell ref="I18:J18"/>
    <mergeCell ref="E19:F19"/>
    <mergeCell ref="G19:H19"/>
    <mergeCell ref="G17:H17"/>
    <mergeCell ref="I17:J17"/>
    <mergeCell ref="E18:F18"/>
    <mergeCell ref="D2:J2"/>
    <mergeCell ref="A3:F3"/>
    <mergeCell ref="H3:J3"/>
    <mergeCell ref="B5:C5"/>
    <mergeCell ref="B4:J4"/>
    <mergeCell ref="F5:G5"/>
    <mergeCell ref="A28:B28"/>
    <mergeCell ref="C28:D28"/>
    <mergeCell ref="A31:B31"/>
    <mergeCell ref="C31:D31"/>
    <mergeCell ref="A32:B32"/>
    <mergeCell ref="C32:D32"/>
    <mergeCell ref="A19:B19"/>
    <mergeCell ref="A20:B20"/>
    <mergeCell ref="C24:D24"/>
    <mergeCell ref="A24:B24"/>
    <mergeCell ref="A25:B25"/>
    <mergeCell ref="A26:B26"/>
    <mergeCell ref="C25:D25"/>
    <mergeCell ref="C26:D26"/>
    <mergeCell ref="C22:D22"/>
    <mergeCell ref="A22:B22"/>
    <mergeCell ref="A27:B27"/>
    <mergeCell ref="C27:D27"/>
    <mergeCell ref="A29:B29"/>
    <mergeCell ref="C29:D29"/>
    <mergeCell ref="A30:B30"/>
    <mergeCell ref="C30:D30"/>
    <mergeCell ref="A23:B23"/>
    <mergeCell ref="C23:D23"/>
    <mergeCell ref="A33:B33"/>
    <mergeCell ref="C33:D33"/>
    <mergeCell ref="A34:B34"/>
    <mergeCell ref="C34:D34"/>
    <mergeCell ref="A43:B43"/>
    <mergeCell ref="C43:D43"/>
    <mergeCell ref="A40:B40"/>
    <mergeCell ref="C40:D40"/>
    <mergeCell ref="A41:B41"/>
    <mergeCell ref="A42:B42"/>
    <mergeCell ref="A37:B37"/>
    <mergeCell ref="C37:D37"/>
    <mergeCell ref="C41:D41"/>
    <mergeCell ref="C42:D42"/>
    <mergeCell ref="A35:B35"/>
    <mergeCell ref="C35:D35"/>
    <mergeCell ref="A38:B38"/>
    <mergeCell ref="C38:D38"/>
    <mergeCell ref="A39:B39"/>
    <mergeCell ref="C39:D39"/>
    <mergeCell ref="C36:D36"/>
    <mergeCell ref="A36:B36"/>
  </mergeCells>
  <phoneticPr fontId="48" type="noConversion"/>
  <pageMargins left="0.49" right="0.3" top="0.53" bottom="0.42" header="0.4921259845" footer="0.4921259845"/>
  <pageSetup paperSize="9" scale="97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Feuil33">
    <tabColor indexed="15"/>
  </sheetPr>
  <dimension ref="A1:G59"/>
  <sheetViews>
    <sheetView showGridLines="0" showZeros="0" view="pageBreakPreview" topLeftCell="A25" zoomScale="85" workbookViewId="0">
      <selection activeCell="C14" sqref="C14:E14"/>
    </sheetView>
  </sheetViews>
  <sheetFormatPr baseColWidth="10" defaultRowHeight="14.25"/>
  <cols>
    <col min="1" max="1" width="17.7109375" style="50" customWidth="1"/>
    <col min="2" max="3" width="8.7109375" style="50" customWidth="1"/>
    <col min="4" max="4" width="13.7109375" style="50" customWidth="1"/>
    <col min="5" max="6" width="15.7109375" style="50" customWidth="1"/>
    <col min="7" max="7" width="16.7109375" style="50" customWidth="1"/>
    <col min="8" max="16384" width="11.42578125" style="50"/>
  </cols>
  <sheetData>
    <row r="1" spans="1:7">
      <c r="A1" s="590"/>
      <c r="B1" s="590"/>
      <c r="D1" s="602" t="s">
        <v>150</v>
      </c>
      <c r="F1" s="1619" t="s">
        <v>1279</v>
      </c>
      <c r="G1" s="1620"/>
    </row>
    <row r="2" spans="1:7">
      <c r="A2" s="675" t="s">
        <v>1107</v>
      </c>
      <c r="B2" s="416"/>
      <c r="C2" s="455"/>
      <c r="D2" s="1578" t="str">
        <f>'EA 13-28'!D2:J2</f>
        <v>SOCIETE DEMBA &amp; FRERES</v>
      </c>
      <c r="E2" s="1578"/>
      <c r="F2" s="1578"/>
      <c r="G2" s="1578"/>
    </row>
    <row r="3" spans="1:7" ht="15" customHeight="1">
      <c r="A3" s="1535" t="str">
        <f>'EA 13-28'!A3:F3</f>
        <v>-</v>
      </c>
      <c r="B3" s="1535"/>
      <c r="C3" s="1535"/>
      <c r="D3" s="1535"/>
      <c r="E3" s="700" t="s">
        <v>1109</v>
      </c>
      <c r="F3" s="1560" t="str">
        <f>'Fiche iden'!V7</f>
        <v xml:space="preserve">SODEF </v>
      </c>
      <c r="G3" s="1560"/>
    </row>
    <row r="4" spans="1:7" ht="15" customHeight="1">
      <c r="A4" s="675" t="s">
        <v>586</v>
      </c>
      <c r="B4" s="1535" t="str">
        <f>'EA 13-28'!B4:J4</f>
        <v xml:space="preserve">19                  BP                  458              ABIDJAN </v>
      </c>
      <c r="C4" s="1535"/>
      <c r="D4" s="1535"/>
      <c r="E4" s="1535"/>
      <c r="F4" s="1535"/>
      <c r="G4" s="1535"/>
    </row>
    <row r="5" spans="1:7" ht="15" customHeight="1">
      <c r="A5" s="675" t="s">
        <v>1131</v>
      </c>
      <c r="B5" s="1532" t="str">
        <f>'EA 13-28'!B5:C5</f>
        <v>1417292 J</v>
      </c>
      <c r="C5" s="1532"/>
      <c r="D5" s="699" t="s">
        <v>1124</v>
      </c>
      <c r="E5" s="607" t="str">
        <f>'Fiche iden'!O9</f>
        <v>31/12/2016</v>
      </c>
      <c r="F5" s="676" t="s">
        <v>1111</v>
      </c>
      <c r="G5" s="591">
        <f>'EA 13-28'!J5</f>
        <v>12</v>
      </c>
    </row>
    <row r="6" spans="1:7" ht="9.9499999999999993" customHeight="1">
      <c r="A6" s="42"/>
      <c r="B6" s="42"/>
      <c r="C6" s="42"/>
      <c r="D6" s="42"/>
      <c r="E6" s="42"/>
      <c r="F6" s="42"/>
      <c r="G6" s="42"/>
    </row>
    <row r="7" spans="1:7" ht="15">
      <c r="A7" s="727" t="s">
        <v>1555</v>
      </c>
      <c r="B7" s="239"/>
      <c r="C7" s="239"/>
      <c r="D7" s="239"/>
      <c r="E7" s="239"/>
    </row>
    <row r="8" spans="1:7" ht="9.9499999999999993" customHeight="1">
      <c r="A8" s="285"/>
      <c r="B8" s="239"/>
      <c r="C8" s="239"/>
      <c r="D8" s="239"/>
      <c r="E8" s="239"/>
    </row>
    <row r="9" spans="1:7">
      <c r="A9" s="728" t="s">
        <v>148</v>
      </c>
      <c r="B9" s="239"/>
      <c r="C9" s="239"/>
      <c r="D9" s="239"/>
      <c r="E9" s="199"/>
    </row>
    <row r="11" spans="1:7" ht="9.9499999999999993" customHeight="1">
      <c r="A11" s="611"/>
      <c r="B11" s="612"/>
      <c r="C11" s="613"/>
      <c r="D11" s="143"/>
      <c r="E11" s="151"/>
      <c r="F11" s="150"/>
      <c r="G11" s="150"/>
    </row>
    <row r="12" spans="1:7">
      <c r="A12" s="614"/>
      <c r="B12" s="513"/>
      <c r="C12" s="74"/>
      <c r="D12" s="54" t="s">
        <v>1543</v>
      </c>
      <c r="E12" s="181"/>
      <c r="F12" s="182" t="s">
        <v>1544</v>
      </c>
      <c r="G12" s="182" t="s">
        <v>1526</v>
      </c>
    </row>
    <row r="13" spans="1:7" ht="9.9499999999999993" customHeight="1">
      <c r="A13" s="615"/>
      <c r="B13" s="519"/>
      <c r="C13" s="518"/>
      <c r="D13" s="47"/>
      <c r="E13" s="61"/>
      <c r="F13" s="142"/>
      <c r="G13" s="142"/>
    </row>
    <row r="14" spans="1:7">
      <c r="A14" s="286"/>
      <c r="B14" s="181"/>
      <c r="C14" s="1869"/>
      <c r="D14" s="1870"/>
      <c r="E14" s="1871"/>
      <c r="F14" s="341"/>
      <c r="G14" s="341"/>
    </row>
    <row r="15" spans="1:7" ht="15" customHeight="1">
      <c r="A15" s="1761" t="s">
        <v>1545</v>
      </c>
      <c r="B15" s="1762"/>
      <c r="C15" s="1574"/>
      <c r="D15" s="1575"/>
      <c r="E15" s="1576"/>
      <c r="F15" s="334"/>
      <c r="G15" s="334"/>
    </row>
    <row r="16" spans="1:7">
      <c r="A16" s="1761" t="s">
        <v>1546</v>
      </c>
      <c r="B16" s="1762"/>
      <c r="C16" s="1574"/>
      <c r="D16" s="1575"/>
      <c r="E16" s="1576"/>
      <c r="F16" s="334"/>
      <c r="G16" s="334"/>
    </row>
    <row r="17" spans="1:7">
      <c r="A17" s="132"/>
      <c r="B17" s="129"/>
      <c r="C17" s="1574"/>
      <c r="D17" s="1575"/>
      <c r="E17" s="1576"/>
      <c r="F17" s="334"/>
      <c r="G17" s="334"/>
    </row>
    <row r="18" spans="1:7">
      <c r="A18" s="132"/>
      <c r="B18" s="129"/>
      <c r="C18" s="1574"/>
      <c r="D18" s="1575"/>
      <c r="E18" s="1576"/>
      <c r="F18" s="334"/>
      <c r="G18" s="334"/>
    </row>
    <row r="19" spans="1:7">
      <c r="A19" s="132"/>
      <c r="B19" s="129"/>
      <c r="C19" s="1574"/>
      <c r="D19" s="1575"/>
      <c r="E19" s="1576"/>
      <c r="F19" s="334"/>
      <c r="G19" s="334"/>
    </row>
    <row r="20" spans="1:7">
      <c r="A20" s="132"/>
      <c r="B20" s="129"/>
      <c r="C20" s="1617"/>
      <c r="D20" s="1759"/>
      <c r="E20" s="1618"/>
      <c r="F20" s="341"/>
      <c r="G20" s="341"/>
    </row>
    <row r="21" spans="1:7">
      <c r="A21" s="287"/>
      <c r="B21" s="231"/>
      <c r="C21" s="1869"/>
      <c r="D21" s="1870"/>
      <c r="E21" s="1871"/>
      <c r="F21" s="338"/>
      <c r="G21" s="338"/>
    </row>
    <row r="22" spans="1:7">
      <c r="A22" s="1761" t="s">
        <v>1547</v>
      </c>
      <c r="B22" s="1762"/>
      <c r="C22" s="1574"/>
      <c r="D22" s="1575"/>
      <c r="E22" s="1576"/>
      <c r="F22" s="334"/>
      <c r="G22" s="334"/>
    </row>
    <row r="23" spans="1:7">
      <c r="A23" s="1761" t="s">
        <v>149</v>
      </c>
      <c r="B23" s="1762"/>
      <c r="C23" s="1574"/>
      <c r="D23" s="1575"/>
      <c r="E23" s="1576"/>
      <c r="F23" s="334"/>
      <c r="G23" s="334"/>
    </row>
    <row r="24" spans="1:7">
      <c r="A24" s="132"/>
      <c r="B24" s="129"/>
      <c r="C24" s="1574"/>
      <c r="D24" s="1575"/>
      <c r="E24" s="1576"/>
      <c r="F24" s="334"/>
      <c r="G24" s="334"/>
    </row>
    <row r="25" spans="1:7">
      <c r="A25" s="132"/>
      <c r="B25" s="129"/>
      <c r="C25" s="1574"/>
      <c r="D25" s="1575"/>
      <c r="E25" s="1576"/>
      <c r="F25" s="334"/>
      <c r="G25" s="334"/>
    </row>
    <row r="26" spans="1:7">
      <c r="A26" s="132"/>
      <c r="B26" s="129"/>
      <c r="C26" s="1574"/>
      <c r="D26" s="1575"/>
      <c r="E26" s="1576"/>
      <c r="F26" s="334"/>
      <c r="G26" s="334"/>
    </row>
    <row r="27" spans="1:7">
      <c r="A27" s="48"/>
      <c r="B27" s="61"/>
      <c r="C27" s="1617"/>
      <c r="D27" s="1759"/>
      <c r="E27" s="1618"/>
      <c r="F27" s="340"/>
      <c r="G27" s="340"/>
    </row>
    <row r="28" spans="1:7">
      <c r="C28" s="42"/>
    </row>
    <row r="29" spans="1:7">
      <c r="A29" s="729" t="s">
        <v>1548</v>
      </c>
      <c r="B29" s="226"/>
      <c r="C29" s="226"/>
      <c r="D29" s="231"/>
      <c r="E29" s="231"/>
      <c r="F29" s="231"/>
      <c r="G29" s="231"/>
    </row>
    <row r="30" spans="1:7">
      <c r="A30" s="730" t="s">
        <v>1549</v>
      </c>
      <c r="B30" s="1554" t="s">
        <v>1543</v>
      </c>
      <c r="C30" s="1478"/>
      <c r="D30" s="1555"/>
      <c r="E30" s="181" t="s">
        <v>1553</v>
      </c>
      <c r="F30" s="181" t="s">
        <v>1554</v>
      </c>
      <c r="G30" s="181" t="s">
        <v>1526</v>
      </c>
    </row>
    <row r="31" spans="1:7">
      <c r="A31" s="731" t="s">
        <v>1550</v>
      </c>
      <c r="B31" s="235"/>
      <c r="C31" s="235"/>
      <c r="D31" s="238"/>
      <c r="E31" s="238"/>
      <c r="F31" s="238"/>
      <c r="G31" s="238"/>
    </row>
    <row r="32" spans="1:7" ht="20.100000000000001" customHeight="1">
      <c r="A32" s="730" t="s">
        <v>1551</v>
      </c>
      <c r="B32" s="1872"/>
      <c r="C32" s="1873"/>
      <c r="D32" s="1874"/>
      <c r="E32" s="369"/>
      <c r="F32" s="369"/>
      <c r="G32" s="369"/>
    </row>
    <row r="33" spans="1:7" ht="15" customHeight="1">
      <c r="A33" s="288"/>
      <c r="B33" s="1769"/>
      <c r="C33" s="1770"/>
      <c r="D33" s="1771"/>
      <c r="E33" s="201"/>
      <c r="F33" s="201"/>
      <c r="G33" s="201"/>
    </row>
    <row r="34" spans="1:7">
      <c r="A34" s="288"/>
      <c r="B34" s="1769"/>
      <c r="C34" s="1770"/>
      <c r="D34" s="1771"/>
      <c r="E34" s="201"/>
      <c r="F34" s="201"/>
      <c r="G34" s="201"/>
    </row>
    <row r="35" spans="1:7">
      <c r="A35" s="288"/>
      <c r="B35" s="1769"/>
      <c r="C35" s="1770"/>
      <c r="D35" s="1771"/>
      <c r="E35" s="201"/>
      <c r="F35" s="201"/>
      <c r="G35" s="201"/>
    </row>
    <row r="36" spans="1:7">
      <c r="A36" s="288"/>
      <c r="B36" s="1769"/>
      <c r="C36" s="1770"/>
      <c r="D36" s="1771"/>
      <c r="E36" s="201"/>
      <c r="F36" s="201"/>
      <c r="G36" s="201"/>
    </row>
    <row r="37" spans="1:7">
      <c r="A37" s="288"/>
      <c r="B37" s="1769"/>
      <c r="C37" s="1770"/>
      <c r="D37" s="1771"/>
      <c r="E37" s="201"/>
      <c r="F37" s="201"/>
      <c r="G37" s="201"/>
    </row>
    <row r="38" spans="1:7">
      <c r="A38" s="288"/>
      <c r="B38" s="1769"/>
      <c r="C38" s="1770"/>
      <c r="D38" s="1771"/>
      <c r="E38" s="201"/>
      <c r="F38" s="201"/>
      <c r="G38" s="201"/>
    </row>
    <row r="39" spans="1:7">
      <c r="A39" s="288"/>
      <c r="B39" s="1769"/>
      <c r="C39" s="1770"/>
      <c r="D39" s="1771"/>
      <c r="E39" s="201"/>
      <c r="F39" s="201"/>
      <c r="G39" s="201"/>
    </row>
    <row r="40" spans="1:7">
      <c r="A40" s="288"/>
      <c r="B40" s="1769"/>
      <c r="C40" s="1770"/>
      <c r="D40" s="1771"/>
      <c r="E40" s="201"/>
      <c r="F40" s="201"/>
      <c r="G40" s="201"/>
    </row>
    <row r="41" spans="1:7">
      <c r="A41" s="288"/>
      <c r="B41" s="1769"/>
      <c r="C41" s="1770"/>
      <c r="D41" s="1771"/>
      <c r="E41" s="201"/>
      <c r="F41" s="201"/>
      <c r="G41" s="201"/>
    </row>
    <row r="42" spans="1:7">
      <c r="A42" s="288"/>
      <c r="B42" s="1769"/>
      <c r="C42" s="1770"/>
      <c r="D42" s="1771"/>
      <c r="E42" s="201"/>
      <c r="F42" s="201"/>
      <c r="G42" s="201"/>
    </row>
    <row r="43" spans="1:7">
      <c r="A43" s="288"/>
      <c r="B43" s="1769"/>
      <c r="C43" s="1770"/>
      <c r="D43" s="1771"/>
      <c r="E43" s="201"/>
      <c r="F43" s="201"/>
      <c r="G43" s="201"/>
    </row>
    <row r="44" spans="1:7">
      <c r="A44" s="288"/>
      <c r="B44" s="1769"/>
      <c r="C44" s="1770"/>
      <c r="D44" s="1771"/>
      <c r="E44" s="201"/>
      <c r="F44" s="201"/>
      <c r="G44" s="201"/>
    </row>
    <row r="45" spans="1:7">
      <c r="A45" s="259"/>
      <c r="B45" s="1772"/>
      <c r="C45" s="1773"/>
      <c r="D45" s="1774"/>
      <c r="E45" s="336"/>
      <c r="F45" s="336"/>
      <c r="G45" s="336"/>
    </row>
    <row r="46" spans="1:7" ht="20.100000000000001" customHeight="1">
      <c r="A46" s="729" t="s">
        <v>1552</v>
      </c>
      <c r="B46" s="1775"/>
      <c r="C46" s="1776"/>
      <c r="D46" s="1777"/>
      <c r="E46" s="203"/>
      <c r="F46" s="203"/>
      <c r="G46" s="203"/>
    </row>
    <row r="47" spans="1:7">
      <c r="A47" s="234"/>
      <c r="B47" s="1769"/>
      <c r="C47" s="1770"/>
      <c r="D47" s="1771"/>
      <c r="E47" s="201"/>
      <c r="F47" s="201"/>
      <c r="G47" s="201"/>
    </row>
    <row r="48" spans="1:7">
      <c r="A48" s="234"/>
      <c r="B48" s="1769"/>
      <c r="C48" s="1770"/>
      <c r="D48" s="1771"/>
      <c r="E48" s="201"/>
      <c r="F48" s="201"/>
      <c r="G48" s="201"/>
    </row>
    <row r="49" spans="1:7">
      <c r="A49" s="234"/>
      <c r="B49" s="1769"/>
      <c r="C49" s="1770"/>
      <c r="D49" s="1771"/>
      <c r="E49" s="201"/>
      <c r="F49" s="201"/>
      <c r="G49" s="201"/>
    </row>
    <row r="50" spans="1:7">
      <c r="A50" s="131"/>
      <c r="B50" s="1769"/>
      <c r="C50" s="1770"/>
      <c r="D50" s="1771"/>
      <c r="E50" s="201"/>
      <c r="F50" s="201"/>
      <c r="G50" s="201"/>
    </row>
    <row r="51" spans="1:7">
      <c r="A51" s="131"/>
      <c r="B51" s="1769"/>
      <c r="C51" s="1770"/>
      <c r="D51" s="1771"/>
      <c r="E51" s="201"/>
      <c r="F51" s="201"/>
      <c r="G51" s="201"/>
    </row>
    <row r="52" spans="1:7">
      <c r="A52" s="131"/>
      <c r="B52" s="1769"/>
      <c r="C52" s="1770"/>
      <c r="D52" s="1771"/>
      <c r="E52" s="201"/>
      <c r="F52" s="201"/>
      <c r="G52" s="201"/>
    </row>
    <row r="53" spans="1:7">
      <c r="A53" s="131"/>
      <c r="B53" s="1769"/>
      <c r="C53" s="1770"/>
      <c r="D53" s="1771"/>
      <c r="E53" s="201"/>
      <c r="F53" s="201"/>
      <c r="G53" s="201"/>
    </row>
    <row r="54" spans="1:7">
      <c r="A54" s="131"/>
      <c r="B54" s="1769"/>
      <c r="C54" s="1770"/>
      <c r="D54" s="1771"/>
      <c r="E54" s="201"/>
      <c r="F54" s="201"/>
      <c r="G54" s="201"/>
    </row>
    <row r="55" spans="1:7">
      <c r="A55" s="131"/>
      <c r="B55" s="1769"/>
      <c r="C55" s="1770"/>
      <c r="D55" s="1771"/>
      <c r="E55" s="201"/>
      <c r="F55" s="201"/>
      <c r="G55" s="201"/>
    </row>
    <row r="56" spans="1:7">
      <c r="A56" s="131"/>
      <c r="B56" s="1769"/>
      <c r="C56" s="1770"/>
      <c r="D56" s="1771"/>
      <c r="E56" s="201"/>
      <c r="F56" s="201"/>
      <c r="G56" s="201"/>
    </row>
    <row r="57" spans="1:7">
      <c r="A57" s="131"/>
      <c r="B57" s="1769"/>
      <c r="C57" s="1770"/>
      <c r="D57" s="1771"/>
      <c r="E57" s="201"/>
      <c r="F57" s="201"/>
      <c r="G57" s="201"/>
    </row>
    <row r="58" spans="1:7">
      <c r="A58" s="131"/>
      <c r="B58" s="1769"/>
      <c r="C58" s="1770"/>
      <c r="D58" s="1771"/>
      <c r="E58" s="201"/>
      <c r="F58" s="201"/>
      <c r="G58" s="201"/>
    </row>
    <row r="59" spans="1:7">
      <c r="A59" s="142"/>
      <c r="B59" s="1772"/>
      <c r="C59" s="1773"/>
      <c r="D59" s="1774"/>
      <c r="E59" s="336"/>
      <c r="F59" s="336"/>
      <c r="G59" s="336"/>
    </row>
  </sheetData>
  <mergeCells count="53">
    <mergeCell ref="B46:D46"/>
    <mergeCell ref="B50:D50"/>
    <mergeCell ref="B51:D51"/>
    <mergeCell ref="B52:D52"/>
    <mergeCell ref="B40:D40"/>
    <mergeCell ref="B41:D41"/>
    <mergeCell ref="B42:D42"/>
    <mergeCell ref="B59:D59"/>
    <mergeCell ref="B55:D55"/>
    <mergeCell ref="B56:D56"/>
    <mergeCell ref="B57:D57"/>
    <mergeCell ref="B58:D58"/>
    <mergeCell ref="B44:D44"/>
    <mergeCell ref="B47:D47"/>
    <mergeCell ref="B53:D53"/>
    <mergeCell ref="B54:D54"/>
    <mergeCell ref="B43:D43"/>
    <mergeCell ref="B48:D48"/>
    <mergeCell ref="B49:D49"/>
    <mergeCell ref="B45:D45"/>
    <mergeCell ref="B39:D39"/>
    <mergeCell ref="C20:E20"/>
    <mergeCell ref="C27:E27"/>
    <mergeCell ref="C21:E21"/>
    <mergeCell ref="B36:D36"/>
    <mergeCell ref="A22:B22"/>
    <mergeCell ref="A23:B23"/>
    <mergeCell ref="B30:D30"/>
    <mergeCell ref="B38:D38"/>
    <mergeCell ref="C22:E22"/>
    <mergeCell ref="C24:E24"/>
    <mergeCell ref="C25:E25"/>
    <mergeCell ref="C26:E26"/>
    <mergeCell ref="B35:D35"/>
    <mergeCell ref="B32:D32"/>
    <mergeCell ref="B33:D33"/>
    <mergeCell ref="C19:E19"/>
    <mergeCell ref="C23:E23"/>
    <mergeCell ref="C17:E17"/>
    <mergeCell ref="C18:E18"/>
    <mergeCell ref="B37:D37"/>
    <mergeCell ref="B34:D34"/>
    <mergeCell ref="F1:G1"/>
    <mergeCell ref="A15:B15"/>
    <mergeCell ref="A16:B16"/>
    <mergeCell ref="B5:C5"/>
    <mergeCell ref="B4:G4"/>
    <mergeCell ref="A3:D3"/>
    <mergeCell ref="D2:G2"/>
    <mergeCell ref="F3:G3"/>
    <mergeCell ref="C14:E14"/>
    <mergeCell ref="C15:E15"/>
    <mergeCell ref="C16:E16"/>
  </mergeCells>
  <phoneticPr fontId="48" type="noConversion"/>
  <pageMargins left="0.49" right="0.23" top="0.44" bottom="0.42" header="0.35" footer="0.33"/>
  <pageSetup paperSize="9" scale="97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Feuil34">
    <tabColor indexed="15"/>
  </sheetPr>
  <dimension ref="A1:G55"/>
  <sheetViews>
    <sheetView showGridLines="0" showZeros="0" view="pageBreakPreview" topLeftCell="A4" zoomScale="85" workbookViewId="0">
      <selection activeCell="G10" sqref="G10:G11"/>
    </sheetView>
  </sheetViews>
  <sheetFormatPr baseColWidth="10" defaultRowHeight="14.25"/>
  <cols>
    <col min="1" max="1" width="17.7109375" style="50" customWidth="1"/>
    <col min="2" max="2" width="5.7109375" style="50" customWidth="1"/>
    <col min="3" max="3" width="10.7109375" style="50" customWidth="1"/>
    <col min="4" max="4" width="12.7109375" style="50" customWidth="1"/>
    <col min="5" max="5" width="10.7109375" style="50" customWidth="1"/>
    <col min="6" max="6" width="15.7109375" style="50" customWidth="1"/>
    <col min="7" max="7" width="16.7109375" style="50" customWidth="1"/>
    <col min="8" max="16384" width="11.42578125" style="50"/>
  </cols>
  <sheetData>
    <row r="1" spans="1:7" ht="15" customHeight="1">
      <c r="A1" s="590"/>
      <c r="B1" s="590"/>
      <c r="D1" s="602" t="s">
        <v>147</v>
      </c>
      <c r="F1" s="1619" t="s">
        <v>891</v>
      </c>
      <c r="G1" s="1620"/>
    </row>
    <row r="2" spans="1:7" ht="15" customHeight="1">
      <c r="A2" s="675" t="s">
        <v>1107</v>
      </c>
      <c r="B2" s="416"/>
      <c r="C2" s="455"/>
      <c r="D2" s="1578" t="str">
        <f>'EA 14-28'!D2:G2</f>
        <v>SOCIETE DEMBA &amp; FRERES</v>
      </c>
      <c r="E2" s="1578"/>
      <c r="F2" s="1578"/>
      <c r="G2" s="1578"/>
    </row>
    <row r="3" spans="1:7" ht="15" customHeight="1">
      <c r="A3" s="1535" t="str">
        <f>'EA 14-28'!A3:D3</f>
        <v>-</v>
      </c>
      <c r="B3" s="1535"/>
      <c r="C3" s="1535"/>
      <c r="D3" s="1535"/>
      <c r="E3" s="700" t="s">
        <v>1109</v>
      </c>
      <c r="F3" s="1560" t="str">
        <f>'EA 14-28'!F3:G3</f>
        <v xml:space="preserve">SODEF </v>
      </c>
      <c r="G3" s="1560"/>
    </row>
    <row r="4" spans="1:7" ht="15" customHeight="1">
      <c r="A4" s="675" t="s">
        <v>586</v>
      </c>
      <c r="B4" s="1535" t="str">
        <f>'EA 14-28'!B4:G4</f>
        <v xml:space="preserve">19                  BP                  458              ABIDJAN </v>
      </c>
      <c r="C4" s="1535"/>
      <c r="D4" s="1535"/>
      <c r="E4" s="1535"/>
      <c r="F4" s="1535"/>
      <c r="G4" s="1535"/>
    </row>
    <row r="5" spans="1:7" ht="15" customHeight="1">
      <c r="A5" s="675" t="s">
        <v>1131</v>
      </c>
      <c r="B5" s="1532" t="str">
        <f>'EA 14-28'!B5:C5</f>
        <v>1417292 J</v>
      </c>
      <c r="C5" s="1532"/>
      <c r="D5" s="699" t="s">
        <v>1124</v>
      </c>
      <c r="E5" s="607" t="str">
        <f>'EA 14-28'!E5</f>
        <v>31/12/2016</v>
      </c>
      <c r="F5" s="676" t="s">
        <v>1111</v>
      </c>
      <c r="G5" s="591">
        <f>'EA 14-28'!G5</f>
        <v>12</v>
      </c>
    </row>
    <row r="6" spans="1:7" ht="9.9499999999999993" customHeight="1"/>
    <row r="7" spans="1:7" ht="9.9499999999999993" customHeight="1">
      <c r="A7" s="134"/>
      <c r="B7" s="143"/>
      <c r="C7" s="143"/>
      <c r="D7" s="143"/>
      <c r="E7" s="143"/>
      <c r="F7" s="151"/>
      <c r="G7" s="150"/>
    </row>
    <row r="8" spans="1:7">
      <c r="A8" s="1761" t="s">
        <v>894</v>
      </c>
      <c r="B8" s="1485"/>
      <c r="C8" s="1485"/>
      <c r="D8" s="1485"/>
      <c r="E8" s="1485"/>
      <c r="F8" s="1762"/>
      <c r="G8" s="186" t="s">
        <v>892</v>
      </c>
    </row>
    <row r="9" spans="1:7" ht="12" customHeight="1">
      <c r="A9" s="1878" t="s">
        <v>895</v>
      </c>
      <c r="B9" s="1879"/>
      <c r="C9" s="1879"/>
      <c r="D9" s="1879"/>
      <c r="E9" s="1879"/>
      <c r="F9" s="1880"/>
      <c r="G9" s="205" t="s">
        <v>893</v>
      </c>
    </row>
    <row r="10" spans="1:7" ht="23.1" customHeight="1">
      <c r="A10" s="134" t="s">
        <v>740</v>
      </c>
      <c r="B10" s="143"/>
      <c r="C10" s="143"/>
      <c r="D10" s="143"/>
      <c r="E10" s="143"/>
      <c r="F10" s="151"/>
      <c r="G10" s="355"/>
    </row>
    <row r="11" spans="1:7" ht="23.1" customHeight="1">
      <c r="A11" s="132" t="s">
        <v>901</v>
      </c>
      <c r="B11" s="42"/>
      <c r="C11" s="42"/>
      <c r="D11" s="42"/>
      <c r="E11" s="42"/>
      <c r="F11" s="129"/>
      <c r="G11" s="355"/>
    </row>
    <row r="12" spans="1:7" ht="23.1" customHeight="1">
      <c r="A12" s="132" t="s">
        <v>902</v>
      </c>
      <c r="B12" s="42"/>
      <c r="C12" s="42"/>
      <c r="D12" s="42"/>
      <c r="E12" s="42"/>
      <c r="F12" s="129"/>
      <c r="G12" s="355"/>
    </row>
    <row r="13" spans="1:7" ht="9.9499999999999993" customHeight="1">
      <c r="A13" s="48"/>
      <c r="B13" s="47"/>
      <c r="C13" s="47"/>
      <c r="D13" s="47"/>
      <c r="E13" s="47"/>
      <c r="F13" s="61"/>
      <c r="G13" s="133"/>
    </row>
    <row r="14" spans="1:7" ht="18" customHeight="1"/>
    <row r="15" spans="1:7" ht="9.9499999999999993" customHeight="1">
      <c r="A15" s="134"/>
      <c r="B15" s="143"/>
      <c r="C15" s="143"/>
      <c r="D15" s="143"/>
      <c r="E15" s="151"/>
      <c r="F15" s="151"/>
      <c r="G15" s="151"/>
    </row>
    <row r="16" spans="1:7">
      <c r="A16" s="1761" t="s">
        <v>903</v>
      </c>
      <c r="B16" s="1485"/>
      <c r="C16" s="1485"/>
      <c r="D16" s="1485"/>
      <c r="E16" s="1762"/>
      <c r="F16" s="223" t="s">
        <v>904</v>
      </c>
      <c r="G16" s="223" t="s">
        <v>905</v>
      </c>
    </row>
    <row r="17" spans="1:7" ht="9.9499999999999993" customHeight="1">
      <c r="A17" s="132"/>
      <c r="B17" s="42"/>
      <c r="C17" s="42"/>
      <c r="D17" s="42"/>
      <c r="E17" s="129"/>
      <c r="F17" s="129"/>
      <c r="G17" s="129"/>
    </row>
    <row r="18" spans="1:7" ht="15.95" customHeight="1">
      <c r="A18" s="1881"/>
      <c r="B18" s="1882"/>
      <c r="C18" s="1882"/>
      <c r="D18" s="1882"/>
      <c r="E18" s="1883"/>
      <c r="F18" s="203"/>
      <c r="G18" s="203"/>
    </row>
    <row r="19" spans="1:7" ht="15.95" customHeight="1">
      <c r="A19" s="1875"/>
      <c r="B19" s="1876"/>
      <c r="C19" s="1876"/>
      <c r="D19" s="1876"/>
      <c r="E19" s="1877"/>
      <c r="F19" s="201"/>
      <c r="G19" s="201"/>
    </row>
    <row r="20" spans="1:7" ht="15.95" customHeight="1">
      <c r="A20" s="1875"/>
      <c r="B20" s="1876"/>
      <c r="C20" s="1876"/>
      <c r="D20" s="1876"/>
      <c r="E20" s="1877"/>
      <c r="F20" s="201"/>
      <c r="G20" s="201"/>
    </row>
    <row r="21" spans="1:7" ht="15.95" customHeight="1">
      <c r="A21" s="1875"/>
      <c r="B21" s="1876"/>
      <c r="C21" s="1876"/>
      <c r="D21" s="1876"/>
      <c r="E21" s="1877"/>
      <c r="F21" s="201"/>
      <c r="G21" s="201"/>
    </row>
    <row r="22" spans="1:7" ht="15.95" customHeight="1">
      <c r="A22" s="1875"/>
      <c r="B22" s="1876"/>
      <c r="C22" s="1876"/>
      <c r="D22" s="1876"/>
      <c r="E22" s="1877"/>
      <c r="F22" s="201"/>
      <c r="G22" s="201"/>
    </row>
    <row r="23" spans="1:7" ht="15.95" customHeight="1">
      <c r="A23" s="1875"/>
      <c r="B23" s="1876"/>
      <c r="C23" s="1876"/>
      <c r="D23" s="1876"/>
      <c r="E23" s="1877"/>
      <c r="F23" s="201"/>
      <c r="G23" s="201"/>
    </row>
    <row r="24" spans="1:7" ht="15.95" customHeight="1">
      <c r="A24" s="1875"/>
      <c r="B24" s="1876"/>
      <c r="C24" s="1876"/>
      <c r="D24" s="1876"/>
      <c r="E24" s="1877"/>
      <c r="F24" s="201"/>
      <c r="G24" s="201"/>
    </row>
    <row r="25" spans="1:7" ht="15.95" customHeight="1">
      <c r="A25" s="1875"/>
      <c r="B25" s="1876"/>
      <c r="C25" s="1876"/>
      <c r="D25" s="1876"/>
      <c r="E25" s="1877"/>
      <c r="F25" s="201"/>
      <c r="G25" s="201"/>
    </row>
    <row r="26" spans="1:7" ht="15.95" customHeight="1">
      <c r="A26" s="1875"/>
      <c r="B26" s="1876"/>
      <c r="C26" s="1876"/>
      <c r="D26" s="1876"/>
      <c r="E26" s="1877"/>
      <c r="F26" s="201"/>
      <c r="G26" s="201"/>
    </row>
    <row r="27" spans="1:7" ht="15.95" customHeight="1">
      <c r="A27" s="337"/>
      <c r="B27" s="349" t="s">
        <v>1248</v>
      </c>
      <c r="C27" s="349"/>
      <c r="D27" s="349"/>
      <c r="E27" s="336"/>
      <c r="F27" s="908">
        <f>SUM(F18:F26)</f>
        <v>0</v>
      </c>
      <c r="G27" s="336"/>
    </row>
    <row r="28" spans="1:7" ht="18" customHeight="1">
      <c r="A28" s="130"/>
      <c r="B28" s="130"/>
      <c r="C28" s="80"/>
      <c r="D28" s="80"/>
      <c r="E28" s="130"/>
      <c r="F28" s="130"/>
      <c r="G28" s="130"/>
    </row>
    <row r="29" spans="1:7" ht="9.9499999999999993" customHeight="1">
      <c r="A29" s="134"/>
      <c r="B29" s="143"/>
      <c r="C29" s="143"/>
      <c r="D29" s="143"/>
      <c r="E29" s="151"/>
      <c r="F29" s="151"/>
      <c r="G29" s="151"/>
    </row>
    <row r="30" spans="1:7">
      <c r="A30" s="1761" t="s">
        <v>906</v>
      </c>
      <c r="B30" s="1485"/>
      <c r="C30" s="1485"/>
      <c r="D30" s="1485"/>
      <c r="E30" s="1762"/>
      <c r="F30" s="223" t="s">
        <v>904</v>
      </c>
      <c r="G30" s="223" t="s">
        <v>908</v>
      </c>
    </row>
    <row r="31" spans="1:7" ht="9.9499999999999993" customHeight="1">
      <c r="A31" s="132"/>
      <c r="B31" s="42"/>
      <c r="C31" s="42"/>
      <c r="D31" s="42"/>
      <c r="E31" s="129"/>
      <c r="F31" s="129"/>
      <c r="G31" s="129"/>
    </row>
    <row r="32" spans="1:7" ht="15.95" customHeight="1">
      <c r="A32" s="1775"/>
      <c r="B32" s="1776"/>
      <c r="C32" s="1776"/>
      <c r="D32" s="1776"/>
      <c r="E32" s="1777"/>
      <c r="F32" s="203"/>
      <c r="G32" s="203"/>
    </row>
    <row r="33" spans="1:7" ht="15.95" customHeight="1">
      <c r="A33" s="1875"/>
      <c r="B33" s="1876"/>
      <c r="C33" s="1876"/>
      <c r="D33" s="1876"/>
      <c r="E33" s="1877"/>
      <c r="F33" s="201"/>
      <c r="G33" s="201"/>
    </row>
    <row r="34" spans="1:7" ht="15.95" customHeight="1">
      <c r="A34" s="1875"/>
      <c r="B34" s="1876"/>
      <c r="C34" s="1876"/>
      <c r="D34" s="1876"/>
      <c r="E34" s="1877"/>
      <c r="F34" s="201"/>
      <c r="G34" s="201"/>
    </row>
    <row r="35" spans="1:7" ht="15.95" customHeight="1">
      <c r="A35" s="1875"/>
      <c r="B35" s="1876"/>
      <c r="C35" s="1876"/>
      <c r="D35" s="1876"/>
      <c r="E35" s="1877"/>
      <c r="F35" s="201"/>
      <c r="G35" s="201"/>
    </row>
    <row r="36" spans="1:7" ht="15.95" customHeight="1">
      <c r="A36" s="1875"/>
      <c r="B36" s="1876"/>
      <c r="C36" s="1876"/>
      <c r="D36" s="1876"/>
      <c r="E36" s="1877"/>
      <c r="F36" s="201"/>
      <c r="G36" s="201"/>
    </row>
    <row r="37" spans="1:7" ht="15.95" customHeight="1">
      <c r="A37" s="1875"/>
      <c r="B37" s="1876"/>
      <c r="C37" s="1876"/>
      <c r="D37" s="1876"/>
      <c r="E37" s="1877"/>
      <c r="F37" s="201"/>
      <c r="G37" s="201"/>
    </row>
    <row r="38" spans="1:7" ht="15.95" customHeight="1">
      <c r="A38" s="1875"/>
      <c r="B38" s="1876"/>
      <c r="C38" s="1876"/>
      <c r="D38" s="1876"/>
      <c r="E38" s="1877"/>
      <c r="F38" s="201"/>
      <c r="G38" s="201"/>
    </row>
    <row r="39" spans="1:7" ht="15.95" customHeight="1">
      <c r="A39" s="1875"/>
      <c r="B39" s="1876"/>
      <c r="C39" s="1876"/>
      <c r="D39" s="1876"/>
      <c r="E39" s="1877"/>
      <c r="F39" s="201"/>
      <c r="G39" s="201"/>
    </row>
    <row r="40" spans="1:7" ht="15.95" customHeight="1">
      <c r="A40" s="1875"/>
      <c r="B40" s="1876"/>
      <c r="C40" s="1876"/>
      <c r="D40" s="1876"/>
      <c r="E40" s="1877"/>
      <c r="F40" s="201"/>
      <c r="G40" s="201"/>
    </row>
    <row r="41" spans="1:7" ht="15.95" customHeight="1">
      <c r="A41" s="366"/>
      <c r="B41" s="367"/>
      <c r="C41" s="909" t="s">
        <v>1248</v>
      </c>
      <c r="D41" s="367"/>
      <c r="E41" s="274"/>
      <c r="F41" s="908">
        <f>SUM(F32:F40)</f>
        <v>0</v>
      </c>
      <c r="G41" s="336"/>
    </row>
    <row r="42" spans="1:7" ht="18" customHeight="1"/>
    <row r="43" spans="1:7" ht="9.9499999999999993" customHeight="1">
      <c r="A43" s="134"/>
      <c r="B43" s="143"/>
      <c r="C43" s="143"/>
      <c r="D43" s="143"/>
      <c r="E43" s="143"/>
      <c r="F43" s="151"/>
      <c r="G43" s="151"/>
    </row>
    <row r="44" spans="1:7">
      <c r="A44" s="1761" t="s">
        <v>907</v>
      </c>
      <c r="B44" s="1485"/>
      <c r="C44" s="1485"/>
      <c r="D44" s="1485"/>
      <c r="E44" s="1485"/>
      <c r="F44" s="1762"/>
      <c r="G44" s="223" t="s">
        <v>1457</v>
      </c>
    </row>
    <row r="45" spans="1:7" ht="9.9499999999999993" customHeight="1">
      <c r="A45" s="132"/>
      <c r="B45" s="42"/>
      <c r="C45" s="42"/>
      <c r="D45" s="42"/>
      <c r="E45" s="42"/>
      <c r="F45" s="129"/>
      <c r="G45" s="129"/>
    </row>
    <row r="46" spans="1:7" ht="15" customHeight="1">
      <c r="A46" s="1775"/>
      <c r="B46" s="1776"/>
      <c r="C46" s="1776"/>
      <c r="D46" s="1776"/>
      <c r="E46" s="1776"/>
      <c r="F46" s="1777"/>
      <c r="G46" s="203"/>
    </row>
    <row r="47" spans="1:7" ht="15" customHeight="1">
      <c r="A47" s="1769"/>
      <c r="B47" s="1770"/>
      <c r="C47" s="1770"/>
      <c r="D47" s="1770"/>
      <c r="E47" s="1770"/>
      <c r="F47" s="1771"/>
      <c r="G47" s="201"/>
    </row>
    <row r="48" spans="1:7" ht="15" customHeight="1">
      <c r="A48" s="1769"/>
      <c r="B48" s="1770"/>
      <c r="C48" s="1770"/>
      <c r="D48" s="1770"/>
      <c r="E48" s="1770"/>
      <c r="F48" s="1771"/>
      <c r="G48" s="201"/>
    </row>
    <row r="49" spans="1:7" ht="15" customHeight="1">
      <c r="A49" s="1769"/>
      <c r="B49" s="1770"/>
      <c r="C49" s="1770"/>
      <c r="D49" s="1770"/>
      <c r="E49" s="1770"/>
      <c r="F49" s="1771"/>
      <c r="G49" s="201"/>
    </row>
    <row r="50" spans="1:7" ht="15" customHeight="1">
      <c r="A50" s="1769"/>
      <c r="B50" s="1770"/>
      <c r="C50" s="1770"/>
      <c r="D50" s="1770"/>
      <c r="E50" s="1770"/>
      <c r="F50" s="1771"/>
      <c r="G50" s="201"/>
    </row>
    <row r="51" spans="1:7" ht="15" customHeight="1">
      <c r="A51" s="1769"/>
      <c r="B51" s="1770"/>
      <c r="C51" s="1770"/>
      <c r="D51" s="1770"/>
      <c r="E51" s="1770"/>
      <c r="F51" s="1771"/>
      <c r="G51" s="201"/>
    </row>
    <row r="52" spans="1:7" ht="15" customHeight="1">
      <c r="A52" s="1769"/>
      <c r="B52" s="1770"/>
      <c r="C52" s="1770"/>
      <c r="D52" s="1770"/>
      <c r="E52" s="1770"/>
      <c r="F52" s="1771"/>
      <c r="G52" s="201"/>
    </row>
    <row r="53" spans="1:7" ht="15" customHeight="1">
      <c r="A53" s="1769"/>
      <c r="B53" s="1770"/>
      <c r="C53" s="1770"/>
      <c r="D53" s="1770"/>
      <c r="E53" s="1770"/>
      <c r="F53" s="1771"/>
      <c r="G53" s="201"/>
    </row>
    <row r="54" spans="1:7" ht="15" customHeight="1">
      <c r="A54" s="1769"/>
      <c r="B54" s="1770"/>
      <c r="C54" s="1770"/>
      <c r="D54" s="1770"/>
      <c r="E54" s="1770"/>
      <c r="F54" s="1771"/>
      <c r="G54" s="201"/>
    </row>
    <row r="55" spans="1:7" ht="15.95" customHeight="1">
      <c r="A55" s="366"/>
      <c r="B55" s="367"/>
      <c r="C55" s="909" t="s">
        <v>1248</v>
      </c>
      <c r="D55" s="367"/>
      <c r="E55" s="367"/>
      <c r="F55" s="274"/>
      <c r="G55" s="908">
        <f>SUM(G46:G54)</f>
        <v>0</v>
      </c>
    </row>
  </sheetData>
  <mergeCells count="38">
    <mergeCell ref="A53:F53"/>
    <mergeCell ref="A54:F54"/>
    <mergeCell ref="A48:F48"/>
    <mergeCell ref="A49:F49"/>
    <mergeCell ref="A50:F50"/>
    <mergeCell ref="A51:F51"/>
    <mergeCell ref="A52:F52"/>
    <mergeCell ref="A46:F46"/>
    <mergeCell ref="A47:F47"/>
    <mergeCell ref="A34:E34"/>
    <mergeCell ref="A35:E35"/>
    <mergeCell ref="A36:E36"/>
    <mergeCell ref="A37:E37"/>
    <mergeCell ref="A38:E38"/>
    <mergeCell ref="A44:F44"/>
    <mergeCell ref="A40:E40"/>
    <mergeCell ref="A24:E24"/>
    <mergeCell ref="A25:E25"/>
    <mergeCell ref="A26:E26"/>
    <mergeCell ref="A33:E33"/>
    <mergeCell ref="A39:E39"/>
    <mergeCell ref="A32:E32"/>
    <mergeCell ref="A30:E30"/>
    <mergeCell ref="A23:E23"/>
    <mergeCell ref="A8:F8"/>
    <mergeCell ref="A9:F9"/>
    <mergeCell ref="F1:G1"/>
    <mergeCell ref="A16:E16"/>
    <mergeCell ref="A3:D3"/>
    <mergeCell ref="F3:G3"/>
    <mergeCell ref="B4:G4"/>
    <mergeCell ref="B5:C5"/>
    <mergeCell ref="D2:G2"/>
    <mergeCell ref="A18:E18"/>
    <mergeCell ref="A19:E19"/>
    <mergeCell ref="A20:E20"/>
    <mergeCell ref="A21:E21"/>
    <mergeCell ref="A22:E22"/>
  </mergeCells>
  <phoneticPr fontId="48" type="noConversion"/>
  <pageMargins left="0.55000000000000004" right="0.39" top="0.5" bottom="0.49" header="0.38" footer="0.36"/>
  <pageSetup paperSize="9" scale="97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Feuil35">
    <tabColor indexed="15"/>
  </sheetPr>
  <dimension ref="A1:I59"/>
  <sheetViews>
    <sheetView showGridLines="0" showZeros="0" view="pageBreakPreview" topLeftCell="A31" zoomScale="85" workbookViewId="0">
      <selection activeCell="F29" sqref="F29"/>
    </sheetView>
  </sheetViews>
  <sheetFormatPr baseColWidth="10" defaultRowHeight="14.25"/>
  <cols>
    <col min="1" max="1" width="17.7109375" style="50" customWidth="1"/>
    <col min="2" max="2" width="10.7109375" style="50" customWidth="1"/>
    <col min="3" max="3" width="8.7109375" style="50" customWidth="1"/>
    <col min="4" max="4" width="14.7109375" style="50" customWidth="1"/>
    <col min="5" max="5" width="10.7109375" style="50" customWidth="1"/>
    <col min="6" max="7" width="14.7109375" style="50" customWidth="1"/>
    <col min="8" max="16384" width="11.42578125" style="50"/>
  </cols>
  <sheetData>
    <row r="1" spans="1:7" ht="15" customHeight="1">
      <c r="A1" s="590"/>
      <c r="B1" s="590"/>
      <c r="D1" s="602" t="s">
        <v>151</v>
      </c>
      <c r="F1" s="1619" t="s">
        <v>1280</v>
      </c>
      <c r="G1" s="1620"/>
    </row>
    <row r="2" spans="1:7" ht="15" customHeight="1">
      <c r="A2" s="675" t="s">
        <v>1107</v>
      </c>
      <c r="B2" s="416"/>
      <c r="C2" s="455"/>
      <c r="D2" s="1578" t="str">
        <f>'EA 15-28'!D2:G2</f>
        <v>SOCIETE DEMBA &amp; FRERES</v>
      </c>
      <c r="E2" s="1578"/>
      <c r="F2" s="1578"/>
      <c r="G2" s="1578"/>
    </row>
    <row r="3" spans="1:7" ht="15" customHeight="1">
      <c r="A3" s="1535" t="str">
        <f>'EA 15-28'!A3:D3</f>
        <v>-</v>
      </c>
      <c r="B3" s="1535"/>
      <c r="C3" s="1535"/>
      <c r="D3" s="1535"/>
      <c r="E3" s="700" t="s">
        <v>1109</v>
      </c>
      <c r="F3" s="1560" t="str">
        <f>'EA 15-28'!F3:G3</f>
        <v xml:space="preserve">SODEF </v>
      </c>
      <c r="G3" s="1560"/>
    </row>
    <row r="4" spans="1:7" ht="15" customHeight="1">
      <c r="A4" s="675" t="s">
        <v>586</v>
      </c>
      <c r="B4" s="1535" t="str">
        <f>'EA 15-28'!B4:G4</f>
        <v xml:space="preserve">19                  BP                  458              ABIDJAN </v>
      </c>
      <c r="C4" s="1535"/>
      <c r="D4" s="1535"/>
      <c r="E4" s="1535"/>
      <c r="F4" s="1535"/>
      <c r="G4" s="1535"/>
    </row>
    <row r="5" spans="1:7" ht="15" customHeight="1">
      <c r="A5" s="675" t="s">
        <v>1131</v>
      </c>
      <c r="B5" s="1532" t="str">
        <f>'EA 15-28'!B5:C5</f>
        <v>1417292 J</v>
      </c>
      <c r="C5" s="1532"/>
      <c r="D5" s="699" t="s">
        <v>1124</v>
      </c>
      <c r="E5" s="607" t="str">
        <f>'EA 15-28'!E5</f>
        <v>31/12/2016</v>
      </c>
      <c r="F5" s="676" t="s">
        <v>1111</v>
      </c>
      <c r="G5" s="591">
        <f>'EA 15-28'!G5</f>
        <v>12</v>
      </c>
    </row>
    <row r="6" spans="1:7" ht="9.9499999999999993" customHeight="1"/>
    <row r="7" spans="1:7">
      <c r="A7" s="134"/>
      <c r="B7" s="240"/>
      <c r="C7" s="143"/>
      <c r="D7" s="143"/>
      <c r="E7" s="143"/>
      <c r="F7" s="151"/>
      <c r="G7" s="212"/>
    </row>
    <row r="8" spans="1:7">
      <c r="A8" s="1761" t="s">
        <v>1556</v>
      </c>
      <c r="B8" s="1485"/>
      <c r="C8" s="1485"/>
      <c r="D8" s="1485"/>
      <c r="E8" s="1485"/>
      <c r="F8" s="1762"/>
      <c r="G8" s="186" t="s">
        <v>1457</v>
      </c>
    </row>
    <row r="9" spans="1:7" ht="6" customHeight="1">
      <c r="A9" s="48"/>
      <c r="B9" s="47"/>
      <c r="C9" s="47"/>
      <c r="D9" s="47"/>
      <c r="E9" s="47"/>
      <c r="F9" s="61"/>
      <c r="G9" s="142"/>
    </row>
    <row r="10" spans="1:7" ht="14.1" customHeight="1">
      <c r="A10" s="1775"/>
      <c r="B10" s="1776"/>
      <c r="C10" s="1776"/>
      <c r="D10" s="1776"/>
      <c r="E10" s="1776"/>
      <c r="F10" s="1777"/>
      <c r="G10" s="277"/>
    </row>
    <row r="11" spans="1:7" ht="14.1" customHeight="1">
      <c r="A11" s="1769"/>
      <c r="B11" s="1770"/>
      <c r="C11" s="1770"/>
      <c r="D11" s="1770"/>
      <c r="E11" s="1770"/>
      <c r="F11" s="1771"/>
      <c r="G11" s="273"/>
    </row>
    <row r="12" spans="1:7" ht="14.1" customHeight="1">
      <c r="A12" s="1769"/>
      <c r="B12" s="1770"/>
      <c r="C12" s="1770"/>
      <c r="D12" s="1770"/>
      <c r="E12" s="1770"/>
      <c r="F12" s="1771"/>
      <c r="G12" s="273"/>
    </row>
    <row r="13" spans="1:7" ht="14.1" customHeight="1">
      <c r="A13" s="1769"/>
      <c r="B13" s="1770"/>
      <c r="C13" s="1770"/>
      <c r="D13" s="1770"/>
      <c r="E13" s="1770"/>
      <c r="F13" s="1771"/>
      <c r="G13" s="273"/>
    </row>
    <row r="14" spans="1:7" ht="14.1" customHeight="1">
      <c r="A14" s="1769"/>
      <c r="B14" s="1770"/>
      <c r="C14" s="1770"/>
      <c r="D14" s="1770"/>
      <c r="E14" s="1770"/>
      <c r="F14" s="1771"/>
      <c r="G14" s="273"/>
    </row>
    <row r="15" spans="1:7" ht="14.1" customHeight="1">
      <c r="A15" s="1769"/>
      <c r="B15" s="1770"/>
      <c r="C15" s="1770"/>
      <c r="D15" s="1770"/>
      <c r="E15" s="1770"/>
      <c r="F15" s="1771"/>
      <c r="G15" s="273"/>
    </row>
    <row r="16" spans="1:7" ht="14.1" customHeight="1">
      <c r="A16" s="1769"/>
      <c r="B16" s="1770"/>
      <c r="C16" s="1770"/>
      <c r="D16" s="1770"/>
      <c r="E16" s="1770"/>
      <c r="F16" s="1771"/>
      <c r="G16" s="273"/>
    </row>
    <row r="17" spans="1:7" ht="14.1" customHeight="1">
      <c r="A17" s="1769"/>
      <c r="B17" s="1770"/>
      <c r="C17" s="1770"/>
      <c r="D17" s="1770"/>
      <c r="E17" s="1770"/>
      <c r="F17" s="1771"/>
      <c r="G17" s="273"/>
    </row>
    <row r="18" spans="1:7" ht="14.1" customHeight="1">
      <c r="A18" s="1769"/>
      <c r="B18" s="1770"/>
      <c r="C18" s="1770"/>
      <c r="D18" s="1770"/>
      <c r="E18" s="1770"/>
      <c r="F18" s="1771"/>
      <c r="G18" s="273"/>
    </row>
    <row r="19" spans="1:7" ht="14.1" customHeight="1">
      <c r="A19" s="1769"/>
      <c r="B19" s="1770"/>
      <c r="C19" s="1770"/>
      <c r="D19" s="1770"/>
      <c r="E19" s="1770"/>
      <c r="F19" s="1771"/>
      <c r="G19" s="273"/>
    </row>
    <row r="20" spans="1:7" ht="14.1" customHeight="1">
      <c r="A20" s="1772"/>
      <c r="B20" s="1773"/>
      <c r="C20" s="1773"/>
      <c r="D20" s="1773"/>
      <c r="E20" s="1773"/>
      <c r="F20" s="1774"/>
      <c r="G20" s="135"/>
    </row>
    <row r="21" spans="1:7">
      <c r="A21" s="80"/>
      <c r="B21" s="80"/>
      <c r="C21" s="80"/>
      <c r="D21" s="80"/>
      <c r="E21" s="80"/>
      <c r="F21" s="80"/>
      <c r="G21" s="80"/>
    </row>
    <row r="22" spans="1:7" ht="15">
      <c r="A22" s="152" t="s">
        <v>377</v>
      </c>
    </row>
    <row r="24" spans="1:7">
      <c r="A24" s="596" t="s">
        <v>1557</v>
      </c>
    </row>
    <row r="26" spans="1:7">
      <c r="A26" s="150"/>
      <c r="B26" s="150"/>
      <c r="C26" s="143"/>
      <c r="D26" s="143"/>
      <c r="E26" s="151"/>
      <c r="F26" s="150"/>
      <c r="G26" s="151"/>
    </row>
    <row r="27" spans="1:7">
      <c r="A27" s="186" t="s">
        <v>6</v>
      </c>
      <c r="B27" s="186" t="s">
        <v>7</v>
      </c>
      <c r="C27" s="1862" t="s">
        <v>8</v>
      </c>
      <c r="D27" s="1868"/>
      <c r="E27" s="1863"/>
      <c r="F27" s="186" t="s">
        <v>1457</v>
      </c>
      <c r="G27" s="223" t="s">
        <v>1539</v>
      </c>
    </row>
    <row r="28" spans="1:7">
      <c r="A28" s="142"/>
      <c r="B28" s="142"/>
      <c r="C28" s="47"/>
      <c r="D28" s="47"/>
      <c r="E28" s="61"/>
      <c r="F28" s="142"/>
      <c r="G28" s="61"/>
    </row>
    <row r="29" spans="1:7" ht="14.1" customHeight="1">
      <c r="A29" s="277"/>
      <c r="B29" s="277"/>
      <c r="C29" s="1775"/>
      <c r="D29" s="1776"/>
      <c r="E29" s="1777"/>
      <c r="F29" s="1253"/>
      <c r="G29" s="277"/>
    </row>
    <row r="30" spans="1:7" ht="14.1" customHeight="1">
      <c r="A30" s="273"/>
      <c r="B30" s="273"/>
      <c r="C30" s="1769"/>
      <c r="D30" s="1770"/>
      <c r="E30" s="1771"/>
      <c r="F30" s="273"/>
      <c r="G30" s="273"/>
    </row>
    <row r="31" spans="1:7" ht="14.1" customHeight="1">
      <c r="A31" s="273"/>
      <c r="B31" s="273"/>
      <c r="C31" s="1769"/>
      <c r="D31" s="1770"/>
      <c r="E31" s="1771"/>
      <c r="F31" s="273"/>
      <c r="G31" s="273"/>
    </row>
    <row r="32" spans="1:7" ht="14.1" customHeight="1">
      <c r="A32" s="273"/>
      <c r="B32" s="273"/>
      <c r="C32" s="1769"/>
      <c r="D32" s="1770"/>
      <c r="E32" s="1771"/>
      <c r="F32" s="273"/>
      <c r="G32" s="273"/>
    </row>
    <row r="33" spans="1:9" ht="14.1" customHeight="1">
      <c r="A33" s="273"/>
      <c r="B33" s="273"/>
      <c r="C33" s="1769"/>
      <c r="D33" s="1770"/>
      <c r="E33" s="1771"/>
      <c r="F33" s="273"/>
      <c r="G33" s="273"/>
    </row>
    <row r="34" spans="1:9" ht="14.1" customHeight="1">
      <c r="A34" s="273"/>
      <c r="B34" s="273"/>
      <c r="C34" s="1769"/>
      <c r="D34" s="1770"/>
      <c r="E34" s="1771"/>
      <c r="F34" s="273"/>
      <c r="G34" s="273"/>
    </row>
    <row r="35" spans="1:9" ht="14.1" customHeight="1">
      <c r="A35" s="135"/>
      <c r="B35" s="135"/>
      <c r="C35" s="1772"/>
      <c r="D35" s="1773"/>
      <c r="E35" s="1774"/>
      <c r="F35" s="135"/>
      <c r="G35" s="135"/>
    </row>
    <row r="36" spans="1:9">
      <c r="A36" s="140"/>
      <c r="B36" s="140"/>
    </row>
    <row r="37" spans="1:9" ht="15" customHeight="1">
      <c r="A37" s="139"/>
      <c r="B37" s="141"/>
      <c r="C37" s="1572" t="s">
        <v>1543</v>
      </c>
      <c r="D37" s="1884"/>
      <c r="E37" s="1884"/>
      <c r="F37" s="1573"/>
      <c r="G37" s="219" t="s">
        <v>1457</v>
      </c>
      <c r="H37" s="199"/>
      <c r="I37" s="199"/>
    </row>
    <row r="38" spans="1:9" ht="20.100000000000001" customHeight="1">
      <c r="A38" s="289" t="s">
        <v>9</v>
      </c>
      <c r="B38" s="129"/>
      <c r="C38" s="1775"/>
      <c r="D38" s="1776"/>
      <c r="E38" s="1776"/>
      <c r="F38" s="1777"/>
      <c r="G38" s="277"/>
    </row>
    <row r="39" spans="1:9" ht="14.1" customHeight="1">
      <c r="A39" s="289" t="s">
        <v>10</v>
      </c>
      <c r="B39" s="129"/>
      <c r="C39" s="1769"/>
      <c r="D39" s="1770"/>
      <c r="E39" s="1770"/>
      <c r="F39" s="1771"/>
      <c r="G39" s="273"/>
    </row>
    <row r="40" spans="1:9" ht="14.1" customHeight="1">
      <c r="A40" s="132"/>
      <c r="B40" s="129"/>
      <c r="C40" s="1769"/>
      <c r="D40" s="1770"/>
      <c r="E40" s="1770"/>
      <c r="F40" s="1771"/>
      <c r="G40" s="273"/>
    </row>
    <row r="41" spans="1:9" ht="14.1" customHeight="1">
      <c r="A41" s="132"/>
      <c r="B41" s="129"/>
      <c r="C41" s="1769"/>
      <c r="D41" s="1770"/>
      <c r="E41" s="1770"/>
      <c r="F41" s="1771"/>
      <c r="G41" s="273"/>
    </row>
    <row r="42" spans="1:9" ht="14.1" customHeight="1">
      <c r="A42" s="132"/>
      <c r="B42" s="129"/>
      <c r="C42" s="1769"/>
      <c r="D42" s="1770"/>
      <c r="E42" s="1770"/>
      <c r="F42" s="1771"/>
      <c r="G42" s="273"/>
    </row>
    <row r="43" spans="1:9" ht="14.1" customHeight="1">
      <c r="A43" s="132"/>
      <c r="B43" s="129"/>
      <c r="C43" s="1769"/>
      <c r="D43" s="1770"/>
      <c r="E43" s="1770"/>
      <c r="F43" s="1771"/>
      <c r="G43" s="273"/>
    </row>
    <row r="44" spans="1:9" ht="14.1" customHeight="1">
      <c r="A44" s="132"/>
      <c r="B44" s="129"/>
      <c r="C44" s="1769"/>
      <c r="D44" s="1770"/>
      <c r="E44" s="1770"/>
      <c r="F44" s="1771"/>
      <c r="G44" s="273"/>
    </row>
    <row r="45" spans="1:9" ht="14.1" customHeight="1">
      <c r="A45" s="132"/>
      <c r="B45" s="129"/>
      <c r="C45" s="1769"/>
      <c r="D45" s="1770"/>
      <c r="E45" s="1770"/>
      <c r="F45" s="1771"/>
      <c r="G45" s="273"/>
    </row>
    <row r="46" spans="1:9" ht="14.1" customHeight="1">
      <c r="A46" s="132"/>
      <c r="B46" s="129"/>
      <c r="C46" s="1769"/>
      <c r="D46" s="1770"/>
      <c r="E46" s="1770"/>
      <c r="F46" s="1771"/>
      <c r="G46" s="273"/>
    </row>
    <row r="47" spans="1:9" ht="14.1" customHeight="1">
      <c r="A47" s="132"/>
      <c r="B47" s="129"/>
      <c r="C47" s="1769"/>
      <c r="D47" s="1770"/>
      <c r="E47" s="1770"/>
      <c r="F47" s="1771"/>
      <c r="G47" s="273"/>
    </row>
    <row r="48" spans="1:9" ht="9.9499999999999993" customHeight="1">
      <c r="A48" s="48"/>
      <c r="B48" s="61"/>
      <c r="C48" s="1772"/>
      <c r="D48" s="1773"/>
      <c r="E48" s="1773"/>
      <c r="F48" s="1774"/>
      <c r="G48" s="275"/>
    </row>
    <row r="49" spans="1:7" ht="20.100000000000001" customHeight="1">
      <c r="A49" s="616" t="s">
        <v>11</v>
      </c>
      <c r="B49" s="151"/>
      <c r="C49" s="1775"/>
      <c r="D49" s="1776"/>
      <c r="E49" s="1776"/>
      <c r="F49" s="1777"/>
      <c r="G49" s="368"/>
    </row>
    <row r="50" spans="1:7" ht="14.1" customHeight="1">
      <c r="A50" s="289" t="s">
        <v>12</v>
      </c>
      <c r="B50" s="129"/>
      <c r="C50" s="1769"/>
      <c r="D50" s="1770"/>
      <c r="E50" s="1770"/>
      <c r="F50" s="1771"/>
      <c r="G50" s="273"/>
    </row>
    <row r="51" spans="1:7" ht="14.1" customHeight="1">
      <c r="A51" s="132"/>
      <c r="B51" s="129"/>
      <c r="C51" s="1769"/>
      <c r="D51" s="1770"/>
      <c r="E51" s="1770"/>
      <c r="F51" s="1771"/>
      <c r="G51" s="273"/>
    </row>
    <row r="52" spans="1:7" ht="14.1" customHeight="1">
      <c r="A52" s="132"/>
      <c r="B52" s="129"/>
      <c r="C52" s="1769"/>
      <c r="D52" s="1770"/>
      <c r="E52" s="1770"/>
      <c r="F52" s="1771"/>
      <c r="G52" s="273"/>
    </row>
    <row r="53" spans="1:7" ht="14.1" customHeight="1">
      <c r="A53" s="132"/>
      <c r="B53" s="129"/>
      <c r="C53" s="1769"/>
      <c r="D53" s="1770"/>
      <c r="E53" s="1770"/>
      <c r="F53" s="1771"/>
      <c r="G53" s="273"/>
    </row>
    <row r="54" spans="1:7" ht="14.1" customHeight="1">
      <c r="A54" s="132"/>
      <c r="B54" s="129"/>
      <c r="C54" s="1769"/>
      <c r="D54" s="1770"/>
      <c r="E54" s="1770"/>
      <c r="F54" s="1771"/>
      <c r="G54" s="273"/>
    </row>
    <row r="55" spans="1:7" ht="14.1" customHeight="1">
      <c r="A55" s="132"/>
      <c r="B55" s="129"/>
      <c r="C55" s="1769"/>
      <c r="D55" s="1770"/>
      <c r="E55" s="1770"/>
      <c r="F55" s="1771"/>
      <c r="G55" s="273"/>
    </row>
    <row r="56" spans="1:7" ht="14.1" customHeight="1">
      <c r="A56" s="132"/>
      <c r="B56" s="129"/>
      <c r="C56" s="1769"/>
      <c r="D56" s="1770"/>
      <c r="E56" s="1770"/>
      <c r="F56" s="1771"/>
      <c r="G56" s="273"/>
    </row>
    <row r="57" spans="1:7" ht="14.1" customHeight="1">
      <c r="A57" s="132"/>
      <c r="B57" s="129"/>
      <c r="C57" s="1769"/>
      <c r="D57" s="1770"/>
      <c r="E57" s="1770"/>
      <c r="F57" s="1771"/>
      <c r="G57" s="273"/>
    </row>
    <row r="58" spans="1:7" ht="14.1" customHeight="1">
      <c r="A58" s="132"/>
      <c r="B58" s="129"/>
      <c r="C58" s="1769"/>
      <c r="D58" s="1770"/>
      <c r="E58" s="1770"/>
      <c r="F58" s="1771"/>
      <c r="G58" s="273"/>
    </row>
    <row r="59" spans="1:7" ht="9.9499999999999993" customHeight="1">
      <c r="A59" s="48"/>
      <c r="B59" s="61"/>
      <c r="C59" s="1772"/>
      <c r="D59" s="1773"/>
      <c r="E59" s="1773"/>
      <c r="F59" s="1774"/>
      <c r="G59" s="135"/>
    </row>
  </sheetData>
  <mergeCells count="49">
    <mergeCell ref="C52:F52"/>
    <mergeCell ref="C57:F57"/>
    <mergeCell ref="C49:F49"/>
    <mergeCell ref="C56:F56"/>
    <mergeCell ref="C51:F51"/>
    <mergeCell ref="C59:F59"/>
    <mergeCell ref="C55:F55"/>
    <mergeCell ref="A13:F13"/>
    <mergeCell ref="A14:F14"/>
    <mergeCell ref="A15:F15"/>
    <mergeCell ref="A16:F16"/>
    <mergeCell ref="A17:F17"/>
    <mergeCell ref="C58:F58"/>
    <mergeCell ref="C53:F53"/>
    <mergeCell ref="C54:F54"/>
    <mergeCell ref="C38:F38"/>
    <mergeCell ref="C48:F48"/>
    <mergeCell ref="C33:E33"/>
    <mergeCell ref="C35:E35"/>
    <mergeCell ref="C50:F50"/>
    <mergeCell ref="C34:E34"/>
    <mergeCell ref="C40:F40"/>
    <mergeCell ref="C41:F41"/>
    <mergeCell ref="C42:F42"/>
    <mergeCell ref="C43:F43"/>
    <mergeCell ref="C44:F44"/>
    <mergeCell ref="C39:F39"/>
    <mergeCell ref="C45:F45"/>
    <mergeCell ref="C46:F46"/>
    <mergeCell ref="C47:F47"/>
    <mergeCell ref="F1:G1"/>
    <mergeCell ref="C37:F37"/>
    <mergeCell ref="A8:F8"/>
    <mergeCell ref="A3:D3"/>
    <mergeCell ref="D2:G2"/>
    <mergeCell ref="B4:G4"/>
    <mergeCell ref="B5:C5"/>
    <mergeCell ref="F3:G3"/>
    <mergeCell ref="C29:E29"/>
    <mergeCell ref="C30:E30"/>
    <mergeCell ref="A18:F18"/>
    <mergeCell ref="C31:E31"/>
    <mergeCell ref="C32:E32"/>
    <mergeCell ref="A19:F19"/>
    <mergeCell ref="A10:F10"/>
    <mergeCell ref="A20:F20"/>
    <mergeCell ref="A11:F11"/>
    <mergeCell ref="A12:F12"/>
    <mergeCell ref="C27:E27"/>
  </mergeCells>
  <phoneticPr fontId="48" type="noConversion"/>
  <pageMargins left="0.62" right="0.36" top="0.47" bottom="0.55000000000000004" header="0.35" footer="0.4921259845"/>
  <pageSetup paperSize="9" scale="97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Feuil36">
    <tabColor indexed="15"/>
  </sheetPr>
  <dimension ref="A1:J54"/>
  <sheetViews>
    <sheetView showGridLines="0" showZeros="0" view="pageBreakPreview" topLeftCell="A13" zoomScale="90" workbookViewId="0">
      <selection activeCell="C9" sqref="C9:F9"/>
    </sheetView>
  </sheetViews>
  <sheetFormatPr baseColWidth="10" defaultRowHeight="14.25"/>
  <cols>
    <col min="1" max="1" width="17.7109375" style="50" customWidth="1"/>
    <col min="2" max="2" width="8.7109375" style="50" customWidth="1"/>
    <col min="3" max="3" width="10.7109375" style="50" customWidth="1"/>
    <col min="4" max="5" width="12.7109375" style="50" customWidth="1"/>
    <col min="6" max="7" width="14.7109375" style="50" customWidth="1"/>
    <col min="8" max="16384" width="11.42578125" style="50"/>
  </cols>
  <sheetData>
    <row r="1" spans="1:7" ht="15" customHeight="1">
      <c r="A1" s="590"/>
      <c r="B1" s="590"/>
      <c r="D1" s="602" t="s">
        <v>152</v>
      </c>
      <c r="F1" s="1619" t="s">
        <v>153</v>
      </c>
      <c r="G1" s="1620"/>
    </row>
    <row r="2" spans="1:7" ht="15" customHeight="1">
      <c r="A2" s="675" t="s">
        <v>1107</v>
      </c>
      <c r="B2" s="416"/>
      <c r="C2" s="455"/>
      <c r="D2" s="1578" t="str">
        <f>'EA 16-28'!D2:G2</f>
        <v>SOCIETE DEMBA &amp; FRERES</v>
      </c>
      <c r="E2" s="1578"/>
      <c r="F2" s="1578"/>
      <c r="G2" s="1578"/>
    </row>
    <row r="3" spans="1:7" ht="15" customHeight="1">
      <c r="A3" s="1535" t="str">
        <f>'EA 16-28'!A3:D3</f>
        <v>-</v>
      </c>
      <c r="B3" s="1535"/>
      <c r="C3" s="1535"/>
      <c r="D3" s="1535"/>
      <c r="E3" s="700" t="s">
        <v>1109</v>
      </c>
      <c r="F3" s="1560" t="str">
        <f>'EA 16-28'!F3:G3</f>
        <v xml:space="preserve">SODEF </v>
      </c>
      <c r="G3" s="1560"/>
    </row>
    <row r="4" spans="1:7" ht="15" customHeight="1">
      <c r="A4" s="675" t="s">
        <v>586</v>
      </c>
      <c r="B4" s="1535" t="str">
        <f>'EA 16-28'!B4:G4</f>
        <v xml:space="preserve">19                  BP                  458              ABIDJAN </v>
      </c>
      <c r="C4" s="1535"/>
      <c r="D4" s="1535"/>
      <c r="E4" s="1535"/>
      <c r="F4" s="1535"/>
      <c r="G4" s="1535"/>
    </row>
    <row r="5" spans="1:7" ht="15" customHeight="1">
      <c r="A5" s="675" t="s">
        <v>1131</v>
      </c>
      <c r="B5" s="1532" t="str">
        <f>'EA 16-28'!B5:C5</f>
        <v>1417292 J</v>
      </c>
      <c r="C5" s="1532"/>
      <c r="D5" s="699" t="s">
        <v>1124</v>
      </c>
      <c r="E5" s="607" t="str">
        <f>'EA 16-28'!E5</f>
        <v>31/12/2016</v>
      </c>
      <c r="F5" s="676" t="s">
        <v>1111</v>
      </c>
      <c r="G5" s="710">
        <f>'EA 16-28'!G5</f>
        <v>12</v>
      </c>
    </row>
    <row r="6" spans="1:7" ht="9.9499999999999993" customHeight="1"/>
    <row r="7" spans="1:7" ht="17.100000000000001" customHeight="1">
      <c r="A7" s="1164"/>
      <c r="B7" s="1165"/>
      <c r="C7" s="1572" t="s">
        <v>1543</v>
      </c>
      <c r="D7" s="1884"/>
      <c r="E7" s="1884"/>
      <c r="F7" s="1573"/>
      <c r="G7" s="219" t="s">
        <v>1457</v>
      </c>
    </row>
    <row r="8" spans="1:7" ht="17.100000000000001" customHeight="1">
      <c r="A8" s="268"/>
      <c r="B8" s="980"/>
      <c r="C8" s="1622"/>
      <c r="D8" s="1612"/>
      <c r="E8" s="1612"/>
      <c r="F8" s="1613"/>
      <c r="G8" s="317"/>
    </row>
    <row r="9" spans="1:7" ht="17.100000000000001" customHeight="1">
      <c r="A9" s="1778" t="s">
        <v>13</v>
      </c>
      <c r="B9" s="1779"/>
      <c r="C9" s="1885"/>
      <c r="D9" s="1886"/>
      <c r="E9" s="1886"/>
      <c r="F9" s="1887"/>
      <c r="G9" s="321"/>
    </row>
    <row r="10" spans="1:7" ht="17.100000000000001" customHeight="1">
      <c r="A10" s="1778" t="s">
        <v>449</v>
      </c>
      <c r="B10" s="1779"/>
      <c r="C10" s="1885"/>
      <c r="D10" s="1886"/>
      <c r="E10" s="1886"/>
      <c r="F10" s="1887"/>
      <c r="G10" s="321"/>
    </row>
    <row r="11" spans="1:7" ht="17.100000000000001" customHeight="1">
      <c r="A11" s="1778" t="s">
        <v>14</v>
      </c>
      <c r="B11" s="1779"/>
      <c r="C11" s="1885"/>
      <c r="D11" s="1886"/>
      <c r="E11" s="1886"/>
      <c r="F11" s="1887"/>
      <c r="G11" s="321"/>
    </row>
    <row r="12" spans="1:7" ht="17.100000000000001" customHeight="1">
      <c r="A12" s="1778" t="s">
        <v>450</v>
      </c>
      <c r="B12" s="1779"/>
      <c r="C12" s="1885"/>
      <c r="D12" s="1886"/>
      <c r="E12" s="1886"/>
      <c r="F12" s="1887"/>
      <c r="G12" s="321"/>
    </row>
    <row r="13" spans="1:7" ht="17.100000000000001" customHeight="1">
      <c r="A13" s="268"/>
      <c r="B13" s="980"/>
      <c r="C13" s="1885"/>
      <c r="D13" s="1886"/>
      <c r="E13" s="1886"/>
      <c r="F13" s="1887"/>
      <c r="G13" s="321"/>
    </row>
    <row r="14" spans="1:7" ht="17.100000000000001" customHeight="1">
      <c r="A14" s="268"/>
      <c r="B14" s="980"/>
      <c r="C14" s="1885"/>
      <c r="D14" s="1886"/>
      <c r="E14" s="1886"/>
      <c r="F14" s="1887"/>
      <c r="G14" s="321"/>
    </row>
    <row r="15" spans="1:7" ht="17.100000000000001" customHeight="1">
      <c r="A15" s="132"/>
      <c r="B15" s="129"/>
      <c r="C15" s="1885"/>
      <c r="D15" s="1886"/>
      <c r="E15" s="1886"/>
      <c r="F15" s="1887"/>
      <c r="G15" s="321"/>
    </row>
    <row r="16" spans="1:7" ht="17.100000000000001" customHeight="1">
      <c r="A16" s="48"/>
      <c r="B16" s="61"/>
      <c r="C16" s="59"/>
      <c r="D16" s="911" t="s">
        <v>1248</v>
      </c>
      <c r="E16" s="60"/>
      <c r="F16" s="61"/>
      <c r="G16" s="910">
        <f>SUM(G8:G15)</f>
        <v>0</v>
      </c>
    </row>
    <row r="17" spans="1:10">
      <c r="A17" s="140"/>
    </row>
    <row r="18" spans="1:10">
      <c r="A18" s="134"/>
      <c r="B18" s="226"/>
      <c r="C18" s="226"/>
      <c r="D18" s="226"/>
      <c r="E18" s="226"/>
      <c r="F18" s="231"/>
      <c r="G18" s="1888" t="s">
        <v>1457</v>
      </c>
      <c r="H18" s="199"/>
      <c r="I18" s="199"/>
      <c r="J18" s="199"/>
    </row>
    <row r="19" spans="1:10" ht="15">
      <c r="A19" s="1778" t="s">
        <v>452</v>
      </c>
      <c r="B19" s="1468"/>
      <c r="C19" s="1468"/>
      <c r="D19" s="1468"/>
      <c r="E19" s="1468"/>
      <c r="F19" s="1779"/>
      <c r="G19" s="1889"/>
      <c r="H19" s="199"/>
      <c r="I19" s="199"/>
      <c r="J19" s="199"/>
    </row>
    <row r="20" spans="1:10" ht="15">
      <c r="A20" s="1778" t="s">
        <v>451</v>
      </c>
      <c r="B20" s="1468"/>
      <c r="C20" s="1468"/>
      <c r="D20" s="1468"/>
      <c r="E20" s="1468"/>
      <c r="F20" s="1779"/>
      <c r="G20" s="182"/>
      <c r="H20" s="199"/>
      <c r="I20" s="199"/>
      <c r="J20" s="199"/>
    </row>
    <row r="21" spans="1:10" ht="6.95" customHeight="1">
      <c r="A21" s="220"/>
      <c r="B21" s="54"/>
      <c r="C21" s="54"/>
      <c r="D21" s="54"/>
      <c r="E21" s="54"/>
      <c r="F21" s="181"/>
      <c r="G21" s="242"/>
      <c r="H21" s="199"/>
      <c r="I21" s="199"/>
      <c r="J21" s="199"/>
    </row>
    <row r="22" spans="1:10">
      <c r="A22" s="48"/>
      <c r="B22" s="47"/>
      <c r="C22" s="47"/>
      <c r="D22" s="47"/>
      <c r="E22" s="47"/>
      <c r="F22" s="61"/>
      <c r="G22" s="160"/>
    </row>
    <row r="24" spans="1:10" ht="15">
      <c r="A24" s="617" t="s">
        <v>15</v>
      </c>
    </row>
    <row r="26" spans="1:10" ht="15">
      <c r="A26" s="1763" t="s">
        <v>154</v>
      </c>
      <c r="B26" s="1764"/>
      <c r="C26" s="1764"/>
      <c r="D26" s="1764"/>
      <c r="E26" s="1764"/>
      <c r="F26" s="1764"/>
      <c r="G26" s="1765"/>
    </row>
    <row r="27" spans="1:10" ht="15">
      <c r="A27" s="1763" t="s">
        <v>155</v>
      </c>
      <c r="B27" s="1764"/>
      <c r="C27" s="1764"/>
      <c r="D27" s="1764"/>
      <c r="E27" s="1764"/>
      <c r="F27" s="1764"/>
      <c r="G27" s="1765"/>
    </row>
    <row r="28" spans="1:10" ht="15.95" customHeight="1">
      <c r="A28" s="134"/>
      <c r="B28" s="143"/>
      <c r="C28" s="143"/>
      <c r="D28" s="143"/>
      <c r="E28" s="143"/>
      <c r="F28" s="143"/>
      <c r="G28" s="151"/>
    </row>
    <row r="29" spans="1:10" ht="15.95" customHeight="1">
      <c r="A29" s="289" t="s">
        <v>21</v>
      </c>
      <c r="B29" s="46"/>
      <c r="C29" s="46"/>
      <c r="D29" s="46"/>
      <c r="E29" s="46"/>
      <c r="F29" s="46"/>
      <c r="G29" s="129"/>
    </row>
    <row r="30" spans="1:10" ht="15.95" customHeight="1">
      <c r="A30" s="289" t="s">
        <v>22</v>
      </c>
      <c r="B30" s="46"/>
      <c r="C30" s="46"/>
      <c r="D30" s="46"/>
      <c r="E30" s="46"/>
      <c r="F30" s="46"/>
      <c r="G30" s="129"/>
    </row>
    <row r="31" spans="1:10" ht="15.95" customHeight="1">
      <c r="A31" s="289" t="s">
        <v>23</v>
      </c>
      <c r="B31" s="46"/>
      <c r="C31" s="46"/>
      <c r="D31" s="46"/>
      <c r="E31" s="46"/>
      <c r="F31" s="46"/>
      <c r="G31" s="129"/>
    </row>
    <row r="32" spans="1:10" ht="15.95" customHeight="1">
      <c r="A32" s="289" t="s">
        <v>378</v>
      </c>
      <c r="B32" s="46"/>
      <c r="C32" s="46"/>
      <c r="D32" s="46"/>
      <c r="E32" s="46"/>
      <c r="F32" s="46"/>
      <c r="G32" s="129"/>
    </row>
    <row r="33" spans="1:7" ht="15.95" customHeight="1">
      <c r="A33" s="289" t="s">
        <v>24</v>
      </c>
      <c r="B33" s="46"/>
      <c r="C33" s="46"/>
      <c r="D33" s="46"/>
      <c r="E33" s="46"/>
      <c r="F33" s="46"/>
      <c r="G33" s="129"/>
    </row>
    <row r="34" spans="1:7" ht="15.95" customHeight="1">
      <c r="A34" s="289" t="s">
        <v>25</v>
      </c>
      <c r="B34" s="46"/>
      <c r="C34" s="46"/>
      <c r="D34" s="46"/>
      <c r="E34" s="46"/>
      <c r="F34" s="46"/>
      <c r="G34" s="129"/>
    </row>
    <row r="35" spans="1:7" ht="15.95" customHeight="1">
      <c r="A35" s="289" t="s">
        <v>26</v>
      </c>
      <c r="B35" s="46"/>
      <c r="C35" s="46"/>
      <c r="D35" s="46"/>
      <c r="E35" s="46"/>
      <c r="F35" s="46"/>
      <c r="G35" s="129"/>
    </row>
    <row r="36" spans="1:7" ht="15.95" customHeight="1">
      <c r="A36" s="289" t="s">
        <v>16</v>
      </c>
      <c r="B36" s="46"/>
      <c r="C36" s="46"/>
      <c r="D36" s="46"/>
      <c r="E36" s="46"/>
      <c r="F36" s="46"/>
      <c r="G36" s="129"/>
    </row>
    <row r="37" spans="1:7" ht="15.95" customHeight="1">
      <c r="A37" s="289" t="s">
        <v>27</v>
      </c>
      <c r="B37" s="46"/>
      <c r="C37" s="46"/>
      <c r="D37" s="46"/>
      <c r="E37" s="46"/>
      <c r="F37" s="46"/>
      <c r="G37" s="129"/>
    </row>
    <row r="38" spans="1:7" ht="15.95" customHeight="1">
      <c r="A38" s="289" t="s">
        <v>19</v>
      </c>
      <c r="B38" s="243"/>
      <c r="C38" s="243"/>
      <c r="D38" s="243"/>
      <c r="E38" s="243"/>
      <c r="F38" s="46"/>
      <c r="G38" s="129"/>
    </row>
    <row r="39" spans="1:7" ht="15.95" customHeight="1">
      <c r="A39" s="289" t="s">
        <v>17</v>
      </c>
      <c r="B39" s="46"/>
      <c r="C39" s="46"/>
      <c r="D39" s="46"/>
      <c r="E39" s="46"/>
      <c r="F39" s="46"/>
      <c r="G39" s="194"/>
    </row>
    <row r="40" spans="1:7" ht="15.95" customHeight="1">
      <c r="A40" s="289" t="s">
        <v>18</v>
      </c>
      <c r="B40" s="46"/>
      <c r="C40" s="46"/>
      <c r="D40" s="46"/>
      <c r="E40" s="46"/>
      <c r="F40" s="46"/>
      <c r="G40" s="194"/>
    </row>
    <row r="41" spans="1:7" ht="15.95" customHeight="1">
      <c r="A41" s="193"/>
      <c r="B41" s="46"/>
      <c r="C41" s="46"/>
      <c r="D41" s="46"/>
      <c r="E41" s="46"/>
      <c r="F41" s="46"/>
      <c r="G41" s="194"/>
    </row>
    <row r="42" spans="1:7" ht="15.95" customHeight="1">
      <c r="A42" s="1166" t="s">
        <v>156</v>
      </c>
      <c r="B42" s="46"/>
      <c r="C42" s="46"/>
      <c r="D42" s="46"/>
      <c r="E42" s="46"/>
      <c r="F42" s="46"/>
      <c r="G42" s="194"/>
    </row>
    <row r="43" spans="1:7" ht="15.95" customHeight="1">
      <c r="A43" s="1166"/>
      <c r="B43" s="46"/>
      <c r="C43" s="46"/>
      <c r="D43" s="46"/>
      <c r="E43" s="46"/>
      <c r="F43" s="46"/>
      <c r="G43" s="194"/>
    </row>
    <row r="44" spans="1:7" ht="15.95" customHeight="1">
      <c r="A44" s="289" t="s">
        <v>453</v>
      </c>
      <c r="B44" s="46"/>
      <c r="C44" s="46"/>
      <c r="D44" s="46"/>
      <c r="E44" s="46"/>
      <c r="F44" s="46"/>
      <c r="G44" s="194"/>
    </row>
    <row r="45" spans="1:7" ht="15.95" customHeight="1">
      <c r="A45" s="289"/>
      <c r="B45" s="46"/>
      <c r="C45" s="46"/>
      <c r="D45" s="46"/>
      <c r="E45" s="46"/>
      <c r="F45" s="46"/>
      <c r="G45" s="194"/>
    </row>
    <row r="46" spans="1:7" ht="15.95" customHeight="1">
      <c r="A46" s="289" t="s">
        <v>1314</v>
      </c>
      <c r="B46" s="46"/>
      <c r="C46" s="46"/>
      <c r="D46" s="46"/>
      <c r="E46" s="46"/>
      <c r="F46" s="46"/>
      <c r="G46" s="194"/>
    </row>
    <row r="47" spans="1:7" ht="15.95" customHeight="1">
      <c r="A47" s="289" t="s">
        <v>20</v>
      </c>
      <c r="B47" s="46"/>
      <c r="C47" s="46"/>
      <c r="D47" s="46"/>
      <c r="E47" s="46"/>
      <c r="F47" s="46"/>
      <c r="G47" s="194"/>
    </row>
    <row r="48" spans="1:7" ht="15.95" customHeight="1">
      <c r="A48" s="193"/>
      <c r="B48" s="46"/>
      <c r="C48" s="46"/>
      <c r="D48" s="46"/>
      <c r="E48" s="46"/>
      <c r="F48" s="46"/>
      <c r="G48" s="194"/>
    </row>
    <row r="49" spans="1:8" ht="15.95" customHeight="1">
      <c r="A49" s="1167"/>
      <c r="B49" s="46"/>
      <c r="C49" s="46"/>
      <c r="D49" s="46"/>
      <c r="E49" s="46"/>
      <c r="F49" s="46"/>
      <c r="G49" s="194"/>
    </row>
    <row r="50" spans="1:8" ht="15.95" customHeight="1">
      <c r="A50" s="289"/>
      <c r="B50" s="46"/>
      <c r="C50" s="46"/>
      <c r="D50" s="46"/>
      <c r="E50" s="46"/>
      <c r="F50" s="46"/>
      <c r="G50" s="194"/>
      <c r="H50" s="177"/>
    </row>
    <row r="51" spans="1:8" ht="15.95" customHeight="1">
      <c r="A51" s="289"/>
      <c r="B51" s="46"/>
      <c r="C51" s="46"/>
      <c r="D51" s="46"/>
      <c r="E51" s="46"/>
      <c r="F51" s="46"/>
      <c r="G51" s="194"/>
    </row>
    <row r="52" spans="1:8" ht="15.95" customHeight="1">
      <c r="A52" s="289"/>
      <c r="B52" s="46"/>
      <c r="C52" s="46"/>
      <c r="D52" s="46"/>
      <c r="E52" s="46"/>
      <c r="F52" s="46"/>
      <c r="G52" s="194"/>
    </row>
    <row r="53" spans="1:8" ht="15.95" customHeight="1">
      <c r="A53" s="48"/>
      <c r="B53" s="47"/>
      <c r="C53" s="47"/>
      <c r="D53" s="47"/>
      <c r="E53" s="47"/>
      <c r="F53" s="47"/>
      <c r="G53" s="61"/>
    </row>
    <row r="54" spans="1:8" ht="9.9499999999999993" customHeight="1">
      <c r="G54" s="144"/>
    </row>
  </sheetData>
  <mergeCells count="24">
    <mergeCell ref="C13:F13"/>
    <mergeCell ref="A27:G27"/>
    <mergeCell ref="G18:G19"/>
    <mergeCell ref="A10:B10"/>
    <mergeCell ref="A11:B11"/>
    <mergeCell ref="A12:B12"/>
    <mergeCell ref="C14:F14"/>
    <mergeCell ref="C15:F15"/>
    <mergeCell ref="C7:F7"/>
    <mergeCell ref="F1:G1"/>
    <mergeCell ref="A26:G26"/>
    <mergeCell ref="D2:G2"/>
    <mergeCell ref="F3:G3"/>
    <mergeCell ref="B4:G4"/>
    <mergeCell ref="B5:C5"/>
    <mergeCell ref="A3:D3"/>
    <mergeCell ref="A9:B9"/>
    <mergeCell ref="A20:F20"/>
    <mergeCell ref="C8:F8"/>
    <mergeCell ref="C9:F9"/>
    <mergeCell ref="C10:F10"/>
    <mergeCell ref="C11:F11"/>
    <mergeCell ref="C12:F12"/>
    <mergeCell ref="A19:F19"/>
  </mergeCells>
  <phoneticPr fontId="48" type="noConversion"/>
  <pageMargins left="0.71" right="0.42" top="0.6" bottom="0.42" header="0.4921259845" footer="0.3"/>
  <pageSetup paperSize="9" scale="98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sheetPr codeName="Feuil37">
    <tabColor indexed="15"/>
  </sheetPr>
  <dimension ref="A1:O43"/>
  <sheetViews>
    <sheetView showGridLines="0" showZeros="0" view="pageBreakPreview" workbookViewId="0">
      <selection activeCell="J38" sqref="J38:K38"/>
    </sheetView>
  </sheetViews>
  <sheetFormatPr baseColWidth="10" defaultRowHeight="14.25"/>
  <cols>
    <col min="1" max="1" width="18.7109375" style="50" customWidth="1"/>
    <col min="2" max="2" width="17.7109375" style="50" customWidth="1"/>
    <col min="3" max="3" width="12.7109375" style="50" customWidth="1"/>
    <col min="4" max="4" width="0.5703125" style="50" customWidth="1"/>
    <col min="5" max="7" width="12.7109375" style="50" customWidth="1"/>
    <col min="8" max="8" width="0.5703125" style="50" customWidth="1"/>
    <col min="9" max="9" width="12.7109375" style="50" customWidth="1"/>
    <col min="10" max="10" width="10.7109375" style="50" customWidth="1"/>
    <col min="11" max="11" width="2.7109375" style="50" customWidth="1"/>
    <col min="12" max="12" width="0.5703125" style="50" customWidth="1"/>
    <col min="13" max="13" width="12.7109375" style="50" customWidth="1"/>
    <col min="14" max="16384" width="11.42578125" style="50"/>
  </cols>
  <sheetData>
    <row r="1" spans="1:15" ht="15" customHeight="1">
      <c r="A1" s="1803" t="s">
        <v>157</v>
      </c>
      <c r="B1" s="1803"/>
      <c r="C1" s="1803"/>
      <c r="D1" s="1803"/>
      <c r="E1" s="1803"/>
      <c r="F1" s="1803"/>
      <c r="G1" s="1803"/>
      <c r="H1" s="1803"/>
      <c r="I1" s="1803"/>
      <c r="J1" s="1803"/>
      <c r="K1" s="1803"/>
      <c r="L1" s="1803"/>
      <c r="M1" s="1803"/>
    </row>
    <row r="2" spans="1:15" ht="15" customHeight="1">
      <c r="A2" s="675" t="s">
        <v>1107</v>
      </c>
      <c r="B2" s="416"/>
      <c r="C2" s="1898" t="str">
        <f>+'Fiche iden'!I6</f>
        <v>SOCIETE DEMBA &amp; FRERES</v>
      </c>
      <c r="D2" s="1898"/>
      <c r="E2" s="1898"/>
      <c r="F2" s="1898"/>
      <c r="G2" s="1898"/>
      <c r="H2" s="1898"/>
      <c r="I2" s="1899"/>
      <c r="J2" s="1539" t="s">
        <v>158</v>
      </c>
      <c r="K2" s="1540"/>
      <c r="L2" s="1540"/>
      <c r="M2" s="1541"/>
    </row>
    <row r="3" spans="1:15" ht="15" customHeight="1">
      <c r="A3" s="1535" t="str">
        <f>+'Fiche iden'!A7</f>
        <v>-</v>
      </c>
      <c r="B3" s="1535"/>
      <c r="C3" s="1535"/>
      <c r="D3" s="1535"/>
      <c r="E3" s="1535"/>
      <c r="F3" s="700" t="s">
        <v>1109</v>
      </c>
      <c r="G3" s="1560" t="str">
        <f>+'Fiche iden'!V7</f>
        <v xml:space="preserve">SODEF </v>
      </c>
      <c r="H3" s="1560"/>
      <c r="I3" s="1561"/>
      <c r="J3" s="1542" t="s">
        <v>159</v>
      </c>
      <c r="K3" s="1543"/>
      <c r="L3" s="1543"/>
      <c r="M3" s="1544"/>
    </row>
    <row r="4" spans="1:15" ht="15" customHeight="1">
      <c r="A4" s="675" t="s">
        <v>586</v>
      </c>
      <c r="B4" s="1535" t="str">
        <f>+'Fiche iden'!E8</f>
        <v xml:space="preserve">19                  BP                  458              ABIDJAN </v>
      </c>
      <c r="C4" s="1535"/>
      <c r="D4" s="1535"/>
      <c r="E4" s="1535"/>
      <c r="F4" s="1535"/>
      <c r="G4" s="1535"/>
      <c r="H4" s="1535"/>
      <c r="I4" s="1535"/>
      <c r="J4" s="1535"/>
      <c r="K4" s="1535"/>
      <c r="L4" s="1535"/>
      <c r="M4" s="1535"/>
    </row>
    <row r="5" spans="1:15" ht="15" customHeight="1">
      <c r="A5" s="675" t="s">
        <v>1131</v>
      </c>
      <c r="B5" s="1535" t="str">
        <f>+'Fiche iden'!G9</f>
        <v>1417292 J</v>
      </c>
      <c r="C5" s="1535"/>
      <c r="D5" s="455"/>
      <c r="E5" s="699" t="s">
        <v>1124</v>
      </c>
      <c r="F5" s="1902" t="str">
        <f>+'Fiche iden'!O9</f>
        <v>31/12/2016</v>
      </c>
      <c r="G5" s="1902"/>
      <c r="H5" s="455"/>
      <c r="I5" s="676" t="s">
        <v>1111</v>
      </c>
      <c r="J5" s="1578">
        <f>+'Fiche iden'!Z9</f>
        <v>12</v>
      </c>
      <c r="K5" s="1578"/>
      <c r="L5" s="1578"/>
      <c r="M5" s="1903"/>
    </row>
    <row r="6" spans="1:15" ht="15" customHeight="1">
      <c r="A6" s="675"/>
      <c r="B6" s="416"/>
      <c r="C6" s="416"/>
      <c r="D6" s="446"/>
      <c r="E6" s="699"/>
      <c r="F6" s="757"/>
      <c r="G6" s="42"/>
      <c r="H6" s="446"/>
      <c r="I6" s="676"/>
      <c r="J6" s="176"/>
      <c r="K6" s="42"/>
      <c r="L6" s="42"/>
      <c r="M6" s="129"/>
    </row>
    <row r="7" spans="1:15" ht="6" customHeight="1">
      <c r="A7" s="243"/>
      <c r="B7" s="243"/>
      <c r="C7" s="243"/>
      <c r="D7" s="243"/>
      <c r="E7" s="243"/>
      <c r="F7" s="243"/>
      <c r="G7" s="243"/>
      <c r="H7" s="243"/>
      <c r="I7" s="249"/>
      <c r="J7" s="251"/>
      <c r="K7" s="251"/>
      <c r="L7" s="251"/>
      <c r="M7" s="252"/>
    </row>
    <row r="8" spans="1:15">
      <c r="A8" s="606" t="s">
        <v>379</v>
      </c>
      <c r="B8" s="328"/>
      <c r="C8" s="243"/>
      <c r="D8" s="243"/>
      <c r="E8" s="596"/>
      <c r="F8" s="243"/>
      <c r="G8" s="243"/>
      <c r="H8" s="243"/>
      <c r="I8" s="193" t="s">
        <v>1284</v>
      </c>
      <c r="J8" s="701" t="str">
        <f>+'Fiche iden'!M11</f>
        <v>01/01/2016</v>
      </c>
      <c r="K8" s="46" t="s">
        <v>1281</v>
      </c>
      <c r="L8" s="46"/>
      <c r="M8" s="702" t="str">
        <f>+'Fiche iden'!W11</f>
        <v>31/12/2016</v>
      </c>
    </row>
    <row r="9" spans="1:15" ht="6" customHeight="1">
      <c r="A9" s="46"/>
      <c r="B9" s="46"/>
      <c r="C9" s="243"/>
      <c r="D9" s="243"/>
      <c r="E9" s="243"/>
      <c r="F9" s="243"/>
      <c r="G9" s="243"/>
      <c r="H9" s="243"/>
      <c r="I9" s="195"/>
      <c r="J9" s="253"/>
      <c r="K9" s="253"/>
      <c r="L9" s="253"/>
      <c r="M9" s="196"/>
    </row>
    <row r="10" spans="1:15">
      <c r="A10" s="46"/>
      <c r="B10" s="46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</row>
    <row r="11" spans="1:15">
      <c r="A11" s="726" t="s">
        <v>900</v>
      </c>
      <c r="B11" s="222"/>
      <c r="C11" s="257" t="s">
        <v>30</v>
      </c>
      <c r="D11" s="198"/>
      <c r="E11" s="190" t="s">
        <v>64</v>
      </c>
      <c r="F11" s="248"/>
      <c r="G11" s="191"/>
      <c r="H11" s="198"/>
      <c r="I11" s="190" t="s">
        <v>65</v>
      </c>
      <c r="J11" s="248"/>
      <c r="K11" s="191"/>
      <c r="L11" s="191"/>
      <c r="M11" s="257" t="s">
        <v>31</v>
      </c>
      <c r="N11" s="199"/>
      <c r="O11" s="199"/>
    </row>
    <row r="12" spans="1:15">
      <c r="A12" s="193"/>
      <c r="B12" s="194"/>
      <c r="C12" s="194" t="s">
        <v>1351</v>
      </c>
      <c r="D12" s="194"/>
      <c r="E12" s="223" t="s">
        <v>45</v>
      </c>
      <c r="F12" s="246" t="s">
        <v>35</v>
      </c>
      <c r="G12" s="204" t="s">
        <v>40</v>
      </c>
      <c r="H12" s="223"/>
      <c r="I12" s="223" t="s">
        <v>37</v>
      </c>
      <c r="J12" s="280" t="s">
        <v>35</v>
      </c>
      <c r="K12" s="222"/>
      <c r="L12" s="223"/>
      <c r="M12" s="223" t="s">
        <v>1351</v>
      </c>
      <c r="N12" s="199"/>
    </row>
    <row r="13" spans="1:15">
      <c r="A13" s="193"/>
      <c r="B13" s="194"/>
      <c r="C13" s="250" t="s">
        <v>48</v>
      </c>
      <c r="D13" s="194"/>
      <c r="E13" s="223" t="s">
        <v>46</v>
      </c>
      <c r="F13" s="247" t="s">
        <v>36</v>
      </c>
      <c r="G13" s="186" t="s">
        <v>41</v>
      </c>
      <c r="H13" s="223"/>
      <c r="I13" s="223" t="s">
        <v>38</v>
      </c>
      <c r="J13" s="290" t="s">
        <v>36</v>
      </c>
      <c r="K13" s="223"/>
      <c r="L13" s="223"/>
      <c r="M13" s="223" t="s">
        <v>32</v>
      </c>
      <c r="N13" s="199"/>
    </row>
    <row r="14" spans="1:15">
      <c r="A14" s="193"/>
      <c r="B14" s="194"/>
      <c r="C14" s="250" t="s">
        <v>49</v>
      </c>
      <c r="D14" s="194"/>
      <c r="E14" s="223" t="s">
        <v>47</v>
      </c>
      <c r="F14" s="223"/>
      <c r="G14" s="223" t="s">
        <v>42</v>
      </c>
      <c r="H14" s="223"/>
      <c r="I14" s="223" t="s">
        <v>39</v>
      </c>
      <c r="J14" s="247"/>
      <c r="K14" s="223"/>
      <c r="L14" s="223"/>
      <c r="M14" s="223" t="s">
        <v>33</v>
      </c>
      <c r="N14" s="199"/>
    </row>
    <row r="15" spans="1:15">
      <c r="A15" s="193"/>
      <c r="B15" s="194"/>
      <c r="C15" s="250" t="s">
        <v>50</v>
      </c>
      <c r="D15" s="194"/>
      <c r="E15" s="223"/>
      <c r="F15" s="194"/>
      <c r="G15" s="223" t="s">
        <v>43</v>
      </c>
      <c r="H15" s="223"/>
      <c r="I15" s="223"/>
      <c r="J15" s="247"/>
      <c r="K15" s="223"/>
      <c r="L15" s="223"/>
      <c r="M15" s="223" t="s">
        <v>727</v>
      </c>
      <c r="N15" s="199"/>
    </row>
    <row r="16" spans="1:15">
      <c r="A16" s="629" t="s">
        <v>29</v>
      </c>
      <c r="B16" s="196"/>
      <c r="C16" s="197" t="s">
        <v>34</v>
      </c>
      <c r="D16" s="196"/>
      <c r="E16" s="196"/>
      <c r="F16" s="196"/>
      <c r="G16" s="245" t="s">
        <v>44</v>
      </c>
      <c r="H16" s="245"/>
      <c r="I16" s="245"/>
      <c r="J16" s="244"/>
      <c r="K16" s="245"/>
      <c r="L16" s="245"/>
      <c r="M16" s="245" t="s">
        <v>34</v>
      </c>
      <c r="N16" s="199"/>
    </row>
    <row r="17" spans="1:14">
      <c r="A17" s="616" t="s">
        <v>51</v>
      </c>
      <c r="B17" s="263"/>
      <c r="C17" s="921">
        <f>SUM(C18:C19)</f>
        <v>0</v>
      </c>
      <c r="D17" s="921"/>
      <c r="E17" s="921">
        <f t="shared" ref="E17:M17" si="0">SUM(E18:E19)</f>
        <v>0</v>
      </c>
      <c r="F17" s="921">
        <f t="shared" si="0"/>
        <v>0</v>
      </c>
      <c r="G17" s="921">
        <f t="shared" si="0"/>
        <v>0</v>
      </c>
      <c r="H17" s="921"/>
      <c r="I17" s="921">
        <f t="shared" si="0"/>
        <v>0</v>
      </c>
      <c r="J17" s="1900">
        <f t="shared" si="0"/>
        <v>0</v>
      </c>
      <c r="K17" s="1901"/>
      <c r="L17" s="922"/>
      <c r="M17" s="921">
        <f t="shared" si="0"/>
        <v>0</v>
      </c>
      <c r="N17" s="199"/>
    </row>
    <row r="18" spans="1:14">
      <c r="A18" s="193" t="s">
        <v>52</v>
      </c>
      <c r="B18" s="194"/>
      <c r="C18" s="334"/>
      <c r="D18" s="201"/>
      <c r="E18" s="201"/>
      <c r="F18" s="201"/>
      <c r="G18" s="201"/>
      <c r="H18" s="201"/>
      <c r="I18" s="201"/>
      <c r="J18" s="1890"/>
      <c r="K18" s="1891"/>
      <c r="L18" s="201"/>
      <c r="M18" s="201">
        <f>E18+F18+G18-I18-J18</f>
        <v>0</v>
      </c>
    </row>
    <row r="19" spans="1:14">
      <c r="A19" s="193" t="s">
        <v>57</v>
      </c>
      <c r="B19" s="194"/>
      <c r="C19" s="334"/>
      <c r="D19" s="201"/>
      <c r="E19" s="201"/>
      <c r="F19" s="201"/>
      <c r="G19" s="201"/>
      <c r="H19" s="201"/>
      <c r="I19" s="201"/>
      <c r="J19" s="1890"/>
      <c r="K19" s="1891"/>
      <c r="L19" s="201"/>
      <c r="M19" s="201">
        <f>C19+E19+F19+G19-I19-J19</f>
        <v>0</v>
      </c>
    </row>
    <row r="20" spans="1:14" ht="1.5" customHeight="1">
      <c r="A20" s="193"/>
      <c r="B20" s="194"/>
      <c r="C20" s="335"/>
      <c r="D20" s="336"/>
      <c r="E20" s="336"/>
      <c r="F20" s="336"/>
      <c r="G20" s="336"/>
      <c r="H20" s="336"/>
      <c r="I20" s="336"/>
      <c r="J20" s="337"/>
      <c r="K20" s="336"/>
      <c r="L20" s="336"/>
      <c r="M20" s="336"/>
    </row>
    <row r="21" spans="1:14">
      <c r="A21" s="289" t="s">
        <v>54</v>
      </c>
      <c r="B21" s="618"/>
      <c r="C21" s="923">
        <f>SUM(C22:C25)</f>
        <v>0</v>
      </c>
      <c r="D21" s="923"/>
      <c r="E21" s="923">
        <f t="shared" ref="E21:M21" si="1">SUM(E22:E25)</f>
        <v>0</v>
      </c>
      <c r="F21" s="923">
        <f t="shared" si="1"/>
        <v>0</v>
      </c>
      <c r="G21" s="923">
        <f t="shared" si="1"/>
        <v>0</v>
      </c>
      <c r="H21" s="923"/>
      <c r="I21" s="923">
        <f t="shared" si="1"/>
        <v>0</v>
      </c>
      <c r="J21" s="1896">
        <f t="shared" si="1"/>
        <v>0</v>
      </c>
      <c r="K21" s="1897"/>
      <c r="L21" s="923"/>
      <c r="M21" s="923">
        <f t="shared" si="1"/>
        <v>0</v>
      </c>
    </row>
    <row r="22" spans="1:14">
      <c r="A22" s="193" t="s">
        <v>647</v>
      </c>
      <c r="B22" s="194"/>
      <c r="C22" s="334"/>
      <c r="D22" s="334"/>
      <c r="E22" s="334"/>
      <c r="F22" s="334"/>
      <c r="G22" s="334"/>
      <c r="H22" s="334"/>
      <c r="I22" s="334"/>
      <c r="J22" s="1890"/>
      <c r="K22" s="1891"/>
      <c r="L22" s="332"/>
      <c r="M22" s="201">
        <f>C22+E22+F22+G22-I22-J22</f>
        <v>0</v>
      </c>
    </row>
    <row r="23" spans="1:14">
      <c r="A23" s="193" t="s">
        <v>649</v>
      </c>
      <c r="B23" s="194"/>
      <c r="C23" s="334"/>
      <c r="D23" s="334"/>
      <c r="E23" s="334"/>
      <c r="F23" s="334"/>
      <c r="G23" s="334"/>
      <c r="H23" s="334"/>
      <c r="I23" s="334"/>
      <c r="J23" s="1890"/>
      <c r="K23" s="1891"/>
      <c r="L23" s="334"/>
      <c r="M23" s="201">
        <f>C23+E23+F23+G23-I23-J23</f>
        <v>0</v>
      </c>
    </row>
    <row r="24" spans="1:14">
      <c r="A24" s="193" t="s">
        <v>651</v>
      </c>
      <c r="B24" s="194"/>
      <c r="C24" s="334"/>
      <c r="D24" s="334"/>
      <c r="E24" s="334"/>
      <c r="F24" s="334"/>
      <c r="G24" s="334"/>
      <c r="H24" s="334"/>
      <c r="I24" s="334"/>
      <c r="J24" s="1890"/>
      <c r="K24" s="1891"/>
      <c r="L24" s="334"/>
      <c r="M24" s="201">
        <f>C24+E24+F24+G24-I24-J24</f>
        <v>0</v>
      </c>
    </row>
    <row r="25" spans="1:14">
      <c r="A25" s="193" t="s">
        <v>653</v>
      </c>
      <c r="B25" s="194"/>
      <c r="C25" s="334"/>
      <c r="D25" s="334"/>
      <c r="E25" s="334"/>
      <c r="F25" s="334"/>
      <c r="G25" s="334"/>
      <c r="H25" s="334"/>
      <c r="I25" s="334"/>
      <c r="J25" s="1890"/>
      <c r="K25" s="1891"/>
      <c r="L25" s="334"/>
      <c r="M25" s="201">
        <f>C25+E25+F25+G25-I25-J25</f>
        <v>0</v>
      </c>
    </row>
    <row r="26" spans="1:14" ht="4.5" customHeight="1">
      <c r="A26" s="195"/>
      <c r="B26" s="196"/>
      <c r="C26" s="340"/>
      <c r="D26" s="340"/>
      <c r="E26" s="340"/>
      <c r="F26" s="340"/>
      <c r="G26" s="340"/>
      <c r="H26" s="340"/>
      <c r="I26" s="340"/>
      <c r="J26" s="337"/>
      <c r="K26" s="336"/>
      <c r="L26" s="340"/>
      <c r="M26" s="340"/>
    </row>
    <row r="27" spans="1:14">
      <c r="A27" s="289" t="s">
        <v>53</v>
      </c>
      <c r="B27" s="618"/>
      <c r="C27" s="923">
        <f>SUM(C28:C32)</f>
        <v>0</v>
      </c>
      <c r="D27" s="923">
        <f t="shared" ref="D27:I27" si="2">SUM(D28:D32)</f>
        <v>0</v>
      </c>
      <c r="E27" s="923">
        <f t="shared" si="2"/>
        <v>0</v>
      </c>
      <c r="F27" s="923">
        <f t="shared" si="2"/>
        <v>0</v>
      </c>
      <c r="G27" s="923">
        <f t="shared" si="2"/>
        <v>0</v>
      </c>
      <c r="H27" s="923">
        <f t="shared" si="2"/>
        <v>0</v>
      </c>
      <c r="I27" s="923">
        <f t="shared" si="2"/>
        <v>0</v>
      </c>
      <c r="J27" s="1896">
        <f>SUM(J28:K32)</f>
        <v>0</v>
      </c>
      <c r="K27" s="1897"/>
      <c r="L27" s="923"/>
      <c r="M27" s="923">
        <f>SUM(M28:M32)</f>
        <v>0</v>
      </c>
    </row>
    <row r="28" spans="1:14">
      <c r="A28" s="193" t="s">
        <v>657</v>
      </c>
      <c r="B28" s="194"/>
      <c r="C28" s="334"/>
      <c r="D28" s="334"/>
      <c r="E28" s="334"/>
      <c r="F28" s="334"/>
      <c r="G28" s="334"/>
      <c r="H28" s="334"/>
      <c r="I28" s="334"/>
      <c r="J28" s="1890"/>
      <c r="K28" s="1891"/>
      <c r="L28" s="332"/>
      <c r="M28" s="201">
        <f>C28+E28+F28+G28-I28-J28</f>
        <v>0</v>
      </c>
    </row>
    <row r="29" spans="1:14">
      <c r="A29" s="193" t="s">
        <v>58</v>
      </c>
      <c r="B29" s="194"/>
      <c r="C29" s="334"/>
      <c r="D29" s="334"/>
      <c r="E29" s="334"/>
      <c r="F29" s="334"/>
      <c r="G29" s="334"/>
      <c r="H29" s="334"/>
      <c r="I29" s="334"/>
      <c r="J29" s="1890"/>
      <c r="K29" s="1891"/>
      <c r="L29" s="334"/>
      <c r="M29" s="201">
        <f>C29+E29+F29+G29-I29-J29</f>
        <v>0</v>
      </c>
    </row>
    <row r="30" spans="1:14">
      <c r="A30" s="193" t="s">
        <v>661</v>
      </c>
      <c r="B30" s="194"/>
      <c r="C30" s="334"/>
      <c r="D30" s="334"/>
      <c r="E30" s="334"/>
      <c r="F30" s="334"/>
      <c r="G30" s="334"/>
      <c r="H30" s="334"/>
      <c r="I30" s="334"/>
      <c r="J30" s="1890"/>
      <c r="K30" s="1891"/>
      <c r="L30" s="334"/>
      <c r="M30" s="201">
        <f>C30+E30+F30+G30-I30-J30</f>
        <v>0</v>
      </c>
    </row>
    <row r="31" spans="1:14">
      <c r="A31" s="193" t="s">
        <v>663</v>
      </c>
      <c r="B31" s="194"/>
      <c r="C31" s="334"/>
      <c r="D31" s="334"/>
      <c r="E31" s="334"/>
      <c r="F31" s="334"/>
      <c r="G31" s="334"/>
      <c r="H31" s="334"/>
      <c r="I31" s="334"/>
      <c r="J31" s="1890"/>
      <c r="K31" s="1891"/>
      <c r="L31" s="334"/>
      <c r="M31" s="201">
        <f>C31+E31+F31+G31-I31-J31</f>
        <v>0</v>
      </c>
    </row>
    <row r="32" spans="1:14">
      <c r="A32" s="193" t="s">
        <v>666</v>
      </c>
      <c r="B32" s="194"/>
      <c r="C32" s="334"/>
      <c r="D32" s="334"/>
      <c r="E32" s="334"/>
      <c r="F32" s="334"/>
      <c r="G32" s="334"/>
      <c r="H32" s="334"/>
      <c r="I32" s="334"/>
      <c r="J32" s="1890"/>
      <c r="K32" s="1891"/>
      <c r="L32" s="334"/>
      <c r="M32" s="201">
        <f>C32+E32+F32+G32-I32-J32</f>
        <v>0</v>
      </c>
    </row>
    <row r="33" spans="1:13" ht="5.25" customHeight="1">
      <c r="A33" s="195"/>
      <c r="B33" s="196"/>
      <c r="C33" s="340"/>
      <c r="D33" s="340"/>
      <c r="E33" s="340"/>
      <c r="F33" s="340"/>
      <c r="G33" s="340"/>
      <c r="H33" s="340"/>
      <c r="I33" s="340"/>
      <c r="J33" s="337"/>
      <c r="K33" s="336"/>
      <c r="L33" s="340"/>
      <c r="M33" s="340"/>
    </row>
    <row r="34" spans="1:13">
      <c r="A34" s="616" t="s">
        <v>59</v>
      </c>
      <c r="B34" s="263"/>
      <c r="C34" s="1356"/>
      <c r="D34" s="1356"/>
      <c r="E34" s="1356"/>
      <c r="F34" s="1356"/>
      <c r="G34" s="1356"/>
      <c r="H34" s="1356"/>
      <c r="I34" s="1356"/>
      <c r="J34" s="1357"/>
      <c r="K34" s="1358"/>
      <c r="L34" s="1356"/>
      <c r="M34" s="1356"/>
    </row>
    <row r="35" spans="1:13">
      <c r="A35" s="289" t="s">
        <v>55</v>
      </c>
      <c r="B35" s="618"/>
      <c r="C35" s="332"/>
      <c r="D35" s="332"/>
      <c r="E35" s="332"/>
      <c r="F35" s="332"/>
      <c r="G35" s="332"/>
      <c r="H35" s="332"/>
      <c r="I35" s="332"/>
      <c r="J35" s="1894"/>
      <c r="K35" s="1895"/>
      <c r="L35" s="332"/>
      <c r="M35" s="201">
        <f>C35+E35+F35+G35-I35-J35</f>
        <v>0</v>
      </c>
    </row>
    <row r="36" spans="1:13">
      <c r="A36" s="616" t="s">
        <v>60</v>
      </c>
      <c r="B36" s="263"/>
      <c r="C36" s="923">
        <f>SUM(C37:C38)</f>
        <v>0</v>
      </c>
      <c r="D36" s="923">
        <f t="shared" ref="D36:I36" si="3">SUM(D37:D38)</f>
        <v>0</v>
      </c>
      <c r="E36" s="923">
        <f t="shared" si="3"/>
        <v>0</v>
      </c>
      <c r="F36" s="923">
        <f t="shared" si="3"/>
        <v>0</v>
      </c>
      <c r="G36" s="923">
        <f t="shared" si="3"/>
        <v>0</v>
      </c>
      <c r="H36" s="923">
        <f t="shared" si="3"/>
        <v>0</v>
      </c>
      <c r="I36" s="923">
        <f t="shared" si="3"/>
        <v>0</v>
      </c>
      <c r="J36" s="1896">
        <f>SUM(J37:J38)</f>
        <v>0</v>
      </c>
      <c r="K36" s="1897"/>
      <c r="L36" s="923">
        <f>SUM(L37:L38)</f>
        <v>0</v>
      </c>
      <c r="M36" s="923">
        <f>SUM(M37:M38)</f>
        <v>0</v>
      </c>
    </row>
    <row r="37" spans="1:13">
      <c r="A37" s="193" t="s">
        <v>673</v>
      </c>
      <c r="B37" s="194"/>
      <c r="C37" s="334"/>
      <c r="D37" s="334"/>
      <c r="E37" s="334"/>
      <c r="F37" s="334"/>
      <c r="G37" s="334"/>
      <c r="H37" s="334"/>
      <c r="I37" s="334"/>
      <c r="J37" s="1890"/>
      <c r="K37" s="1891"/>
      <c r="L37" s="332"/>
      <c r="M37" s="201">
        <f>C37+E37+F37+G37-I37-J37</f>
        <v>0</v>
      </c>
    </row>
    <row r="38" spans="1:13">
      <c r="A38" s="193" t="s">
        <v>675</v>
      </c>
      <c r="B38" s="194"/>
      <c r="C38" s="334"/>
      <c r="D38" s="334"/>
      <c r="E38" s="334"/>
      <c r="F38" s="334"/>
      <c r="G38" s="334"/>
      <c r="H38" s="334"/>
      <c r="I38" s="334"/>
      <c r="J38" s="1890"/>
      <c r="K38" s="1891"/>
      <c r="L38" s="334"/>
      <c r="M38" s="201">
        <f>C38+E38+F38+G38-I38-J38</f>
        <v>0</v>
      </c>
    </row>
    <row r="39" spans="1:13" ht="20.100000000000001" customHeight="1">
      <c r="A39" s="733" t="s">
        <v>56</v>
      </c>
      <c r="B39" s="1359"/>
      <c r="C39" s="1360">
        <f t="shared" ref="C39:J39" si="4">+C36+C35+C27+C21+C17</f>
        <v>0</v>
      </c>
      <c r="D39" s="1360">
        <f t="shared" si="4"/>
        <v>0</v>
      </c>
      <c r="E39" s="1360">
        <f t="shared" si="4"/>
        <v>0</v>
      </c>
      <c r="F39" s="1360">
        <f t="shared" si="4"/>
        <v>0</v>
      </c>
      <c r="G39" s="1360">
        <f t="shared" si="4"/>
        <v>0</v>
      </c>
      <c r="H39" s="1360">
        <f t="shared" si="4"/>
        <v>0</v>
      </c>
      <c r="I39" s="1360">
        <f t="shared" si="4"/>
        <v>0</v>
      </c>
      <c r="J39" s="1892">
        <f t="shared" si="4"/>
        <v>0</v>
      </c>
      <c r="K39" s="1893"/>
      <c r="L39" s="1360">
        <f>+L36+L35+L27+L21+L17</f>
        <v>0</v>
      </c>
      <c r="M39" s="1360">
        <f>+M36+M35+M27+M21+M17</f>
        <v>0</v>
      </c>
    </row>
    <row r="40" spans="1:13" ht="5.0999999999999996" customHeight="1">
      <c r="M40" s="144">
        <f>'Fiche iden'!AA67</f>
        <v>0</v>
      </c>
    </row>
    <row r="41" spans="1:13" ht="9.9499999999999993" customHeight="1">
      <c r="A41" s="161" t="s">
        <v>1282</v>
      </c>
      <c r="B41" s="161"/>
    </row>
    <row r="43" spans="1:13">
      <c r="E43" s="50" t="s">
        <v>1520</v>
      </c>
      <c r="I43" s="354">
        <f>M39-'TAB AMORT'!G51</f>
        <v>0</v>
      </c>
      <c r="M43" s="354"/>
    </row>
  </sheetData>
  <mergeCells count="29">
    <mergeCell ref="B4:M4"/>
    <mergeCell ref="F5:G5"/>
    <mergeCell ref="B5:C5"/>
    <mergeCell ref="J18:K18"/>
    <mergeCell ref="J27:K27"/>
    <mergeCell ref="J22:K22"/>
    <mergeCell ref="J5:M5"/>
    <mergeCell ref="J23:K23"/>
    <mergeCell ref="J19:K19"/>
    <mergeCell ref="J29:K29"/>
    <mergeCell ref="J25:K25"/>
    <mergeCell ref="J24:K24"/>
    <mergeCell ref="J17:K17"/>
    <mergeCell ref="J21:K21"/>
    <mergeCell ref="J28:K28"/>
    <mergeCell ref="A1:M1"/>
    <mergeCell ref="J2:M2"/>
    <mergeCell ref="J3:M3"/>
    <mergeCell ref="C2:I2"/>
    <mergeCell ref="A3:E3"/>
    <mergeCell ref="G3:I3"/>
    <mergeCell ref="J30:K30"/>
    <mergeCell ref="J32:K32"/>
    <mergeCell ref="J31:K31"/>
    <mergeCell ref="J39:K39"/>
    <mergeCell ref="J38:K38"/>
    <mergeCell ref="J37:K37"/>
    <mergeCell ref="J35:K35"/>
    <mergeCell ref="J36:K36"/>
  </mergeCells>
  <phoneticPr fontId="48" type="noConversion"/>
  <pageMargins left="0.78740157499999996" right="0.78740157499999996" top="0.54" bottom="0.37" header="0.41" footer="0.28000000000000003"/>
  <pageSetup paperSize="9" scale="95" orientation="landscape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Feuil38">
    <tabColor indexed="15"/>
  </sheetPr>
  <dimension ref="A1:J41"/>
  <sheetViews>
    <sheetView showGridLines="0" showZeros="0" view="pageBreakPreview" topLeftCell="A13" workbookViewId="0">
      <selection activeCell="A3" sqref="A3:D3"/>
    </sheetView>
  </sheetViews>
  <sheetFormatPr baseColWidth="10" defaultRowHeight="14.25"/>
  <cols>
    <col min="1" max="2" width="18.7109375" style="50" customWidth="1"/>
    <col min="3" max="3" width="22.7109375" style="50" customWidth="1"/>
    <col min="4" max="5" width="11.7109375" style="50" customWidth="1"/>
    <col min="6" max="7" width="12.7109375" style="50" customWidth="1"/>
    <col min="8" max="8" width="11.7109375" style="50" customWidth="1"/>
    <col min="9" max="9" width="2.7109375" style="50" customWidth="1"/>
    <col min="10" max="10" width="11.7109375" style="50" customWidth="1"/>
    <col min="11" max="16384" width="11.42578125" style="50"/>
  </cols>
  <sheetData>
    <row r="1" spans="1:10" ht="15" customHeight="1">
      <c r="A1" s="1803" t="s">
        <v>162</v>
      </c>
      <c r="B1" s="1803"/>
      <c r="C1" s="1803"/>
      <c r="D1" s="1803"/>
      <c r="E1" s="1803"/>
      <c r="F1" s="1803"/>
      <c r="G1" s="1803"/>
      <c r="H1" s="1803"/>
      <c r="I1" s="1803"/>
      <c r="J1" s="1803"/>
    </row>
    <row r="2" spans="1:10" ht="15" customHeight="1">
      <c r="A2" s="675" t="s">
        <v>1107</v>
      </c>
      <c r="B2" s="416"/>
      <c r="C2" s="1535" t="str">
        <f>+'TAB 1 ACT IMMO'!C2</f>
        <v>SOCIETE DEMBA &amp; FRERES</v>
      </c>
      <c r="D2" s="1535"/>
      <c r="E2" s="1535"/>
      <c r="F2" s="1535"/>
      <c r="G2" s="1925"/>
      <c r="H2" s="1584" t="s">
        <v>160</v>
      </c>
      <c r="I2" s="1585"/>
      <c r="J2" s="1586"/>
    </row>
    <row r="3" spans="1:10" ht="15" customHeight="1">
      <c r="A3" s="1535"/>
      <c r="B3" s="1535"/>
      <c r="C3" s="1535"/>
      <c r="D3" s="1535"/>
      <c r="E3" s="700" t="s">
        <v>1109</v>
      </c>
      <c r="F3" s="1560" t="str">
        <f>+'TAB 1 ACT IMMO'!G3</f>
        <v xml:space="preserve">SODEF </v>
      </c>
      <c r="G3" s="1561"/>
      <c r="H3" s="1521" t="s">
        <v>161</v>
      </c>
      <c r="I3" s="1522"/>
      <c r="J3" s="1523"/>
    </row>
    <row r="4" spans="1:10" ht="15" customHeight="1">
      <c r="A4" s="675" t="s">
        <v>586</v>
      </c>
      <c r="B4" s="1535" t="str">
        <f>+'TAB 1 ACT IMMO'!B4</f>
        <v xml:space="preserve">19                  BP                  458              ABIDJAN </v>
      </c>
      <c r="C4" s="1535"/>
      <c r="D4" s="1535"/>
      <c r="E4" s="1535"/>
      <c r="F4" s="1535"/>
      <c r="G4" s="1535"/>
      <c r="H4" s="1535"/>
      <c r="I4" s="1535"/>
      <c r="J4" s="1535"/>
    </row>
    <row r="5" spans="1:10" ht="15" customHeight="1">
      <c r="A5" s="675" t="s">
        <v>1131</v>
      </c>
      <c r="B5" s="1532" t="str">
        <f>+'TAB 1 ACT IMMO'!B5</f>
        <v>1417292 J</v>
      </c>
      <c r="C5" s="1532"/>
      <c r="D5" s="699" t="s">
        <v>1124</v>
      </c>
      <c r="E5" s="1580" t="str">
        <f>+'TAB 1 ACT IMMO'!F5</f>
        <v>31/12/2016</v>
      </c>
      <c r="F5" s="1580"/>
      <c r="G5" s="676" t="s">
        <v>1111</v>
      </c>
      <c r="H5" s="1560">
        <f>+'TAB 1 ACT IMMO'!J5</f>
        <v>12</v>
      </c>
      <c r="I5" s="1560"/>
      <c r="J5" s="1560"/>
    </row>
    <row r="6" spans="1:10" ht="15" customHeight="1">
      <c r="A6" s="416"/>
      <c r="B6" s="416"/>
      <c r="C6" s="416"/>
      <c r="D6" s="446"/>
      <c r="E6" s="446"/>
      <c r="F6" s="454"/>
      <c r="G6" s="42"/>
      <c r="H6" s="446"/>
      <c r="I6" s="446"/>
      <c r="J6" s="42"/>
    </row>
    <row r="7" spans="1:10" ht="6" customHeight="1">
      <c r="G7" s="134"/>
      <c r="H7" s="143"/>
      <c r="I7" s="143"/>
      <c r="J7" s="151"/>
    </row>
    <row r="8" spans="1:10" ht="15">
      <c r="A8" s="1577" t="s">
        <v>890</v>
      </c>
      <c r="B8" s="1577"/>
      <c r="C8" s="1577"/>
      <c r="D8" s="1577"/>
      <c r="E8" s="1577"/>
      <c r="F8" s="1779"/>
      <c r="G8" s="132" t="s">
        <v>1284</v>
      </c>
      <c r="H8" s="758" t="str">
        <f>+'TAB 1 ACT IMMO'!J8</f>
        <v>01/01/2016</v>
      </c>
      <c r="I8" s="46" t="s">
        <v>1281</v>
      </c>
      <c r="J8" s="759" t="str">
        <f>+'TAB 1 ACT IMMO'!M8</f>
        <v>31/12/2016</v>
      </c>
    </row>
    <row r="9" spans="1:10" ht="6" customHeight="1">
      <c r="G9" s="48"/>
      <c r="H9" s="47"/>
      <c r="I9" s="47"/>
      <c r="J9" s="61"/>
    </row>
    <row r="11" spans="1:10" s="258" customFormat="1" ht="15" customHeight="1">
      <c r="A11" s="620" t="s">
        <v>28</v>
      </c>
      <c r="B11" s="610"/>
      <c r="C11" s="256" t="s">
        <v>30</v>
      </c>
      <c r="D11" s="1766" t="s">
        <v>61</v>
      </c>
      <c r="E11" s="1768"/>
      <c r="F11" s="292" t="s">
        <v>62</v>
      </c>
      <c r="G11" s="191"/>
      <c r="H11" s="292" t="s">
        <v>31</v>
      </c>
      <c r="I11" s="248"/>
      <c r="J11" s="191"/>
    </row>
    <row r="12" spans="1:10" ht="15" customHeight="1">
      <c r="A12" s="193"/>
      <c r="B12" s="194"/>
      <c r="C12" s="186" t="s">
        <v>66</v>
      </c>
      <c r="D12" s="246"/>
      <c r="E12" s="222"/>
      <c r="F12" s="293" t="s">
        <v>386</v>
      </c>
      <c r="G12" s="222"/>
      <c r="H12" s="280" t="s">
        <v>380</v>
      </c>
      <c r="I12" s="232"/>
      <c r="J12" s="222"/>
    </row>
    <row r="13" spans="1:10" ht="15" customHeight="1">
      <c r="A13" s="193"/>
      <c r="B13" s="194"/>
      <c r="C13" s="186" t="s">
        <v>67</v>
      </c>
      <c r="D13" s="1862" t="s">
        <v>70</v>
      </c>
      <c r="E13" s="1863"/>
      <c r="F13" s="290" t="s">
        <v>385</v>
      </c>
      <c r="G13" s="223"/>
      <c r="H13" s="290" t="s">
        <v>381</v>
      </c>
      <c r="I13" s="233"/>
      <c r="J13" s="223"/>
    </row>
    <row r="14" spans="1:10" ht="15" customHeight="1">
      <c r="A14" s="193"/>
      <c r="B14" s="194"/>
      <c r="C14" s="186" t="s">
        <v>68</v>
      </c>
      <c r="D14" s="1862" t="s">
        <v>71</v>
      </c>
      <c r="E14" s="1863"/>
      <c r="F14" s="290" t="s">
        <v>384</v>
      </c>
      <c r="G14" s="223"/>
      <c r="H14" s="290" t="s">
        <v>382</v>
      </c>
      <c r="I14" s="233"/>
      <c r="J14" s="223"/>
    </row>
    <row r="15" spans="1:10" ht="15" customHeight="1">
      <c r="A15" s="195" t="s">
        <v>29</v>
      </c>
      <c r="B15" s="196"/>
      <c r="C15" s="205" t="s">
        <v>69</v>
      </c>
      <c r="D15" s="1542" t="s">
        <v>69</v>
      </c>
      <c r="E15" s="1544"/>
      <c r="F15" s="244"/>
      <c r="G15" s="245"/>
      <c r="H15" s="291" t="s">
        <v>383</v>
      </c>
      <c r="I15" s="279"/>
      <c r="J15" s="245"/>
    </row>
    <row r="16" spans="1:10" ht="15" customHeight="1">
      <c r="A16" s="1926" t="s">
        <v>51</v>
      </c>
      <c r="B16" s="1927"/>
      <c r="C16" s="713"/>
      <c r="D16" s="1934"/>
      <c r="E16" s="1935"/>
      <c r="F16" s="716"/>
      <c r="G16" s="717"/>
      <c r="H16" s="717"/>
      <c r="I16" s="717"/>
      <c r="J16" s="718"/>
    </row>
    <row r="17" spans="1:10" ht="15" customHeight="1">
      <c r="A17" s="1906" t="s">
        <v>52</v>
      </c>
      <c r="B17" s="1907"/>
      <c r="C17" s="714"/>
      <c r="D17" s="1908"/>
      <c r="E17" s="1909"/>
      <c r="F17" s="719"/>
      <c r="G17" s="720"/>
      <c r="H17" s="720"/>
      <c r="I17" s="720"/>
      <c r="J17" s="721"/>
    </row>
    <row r="18" spans="1:10" ht="15" customHeight="1">
      <c r="A18" s="1906" t="s">
        <v>57</v>
      </c>
      <c r="B18" s="1907"/>
      <c r="C18" s="714"/>
      <c r="D18" s="1908">
        <f>+'Actif-Immo'!G19</f>
        <v>0</v>
      </c>
      <c r="E18" s="1909"/>
      <c r="F18" s="719"/>
      <c r="G18" s="720"/>
      <c r="H18" s="720"/>
      <c r="I18" s="720"/>
      <c r="J18" s="721"/>
    </row>
    <row r="19" spans="1:10" ht="1.5" customHeight="1">
      <c r="A19" s="48"/>
      <c r="B19" s="61"/>
      <c r="C19" s="715"/>
      <c r="D19" s="323"/>
      <c r="E19" s="324"/>
      <c r="F19" s="722"/>
      <c r="G19" s="723"/>
      <c r="H19" s="723"/>
      <c r="I19" s="723"/>
      <c r="J19" s="725"/>
    </row>
    <row r="20" spans="1:10" ht="18" customHeight="1">
      <c r="A20" s="1926" t="s">
        <v>1248</v>
      </c>
      <c r="B20" s="1927"/>
      <c r="C20" s="714"/>
      <c r="D20" s="1936"/>
      <c r="E20" s="1937"/>
      <c r="F20" s="719"/>
      <c r="G20" s="721"/>
      <c r="H20" s="719"/>
      <c r="I20" s="720"/>
      <c r="J20" s="721"/>
    </row>
    <row r="21" spans="1:10" ht="6" customHeight="1">
      <c r="A21" s="1928"/>
      <c r="B21" s="1929"/>
      <c r="C21" s="715"/>
      <c r="D21" s="1938"/>
      <c r="E21" s="1939"/>
      <c r="F21" s="722"/>
      <c r="G21" s="725"/>
      <c r="H21" s="722"/>
      <c r="I21" s="723"/>
      <c r="J21" s="725"/>
    </row>
    <row r="22" spans="1:10" ht="15" customHeight="1">
      <c r="A22" s="1918" t="s">
        <v>54</v>
      </c>
      <c r="B22" s="1919"/>
      <c r="C22" s="1362"/>
      <c r="D22" s="1363"/>
      <c r="E22" s="1364"/>
      <c r="F22" s="1363"/>
      <c r="G22" s="1365"/>
      <c r="H22" s="1363"/>
      <c r="I22" s="1364"/>
      <c r="J22" s="1365"/>
    </row>
    <row r="23" spans="1:10" ht="15" customHeight="1">
      <c r="A23" s="1906" t="s">
        <v>647</v>
      </c>
      <c r="B23" s="1907"/>
      <c r="C23" s="321"/>
      <c r="D23" s="1908"/>
      <c r="E23" s="1909"/>
      <c r="F23" s="1908"/>
      <c r="G23" s="1909"/>
      <c r="H23" s="1908">
        <f>C23+D23-F23</f>
        <v>0</v>
      </c>
      <c r="I23" s="1922"/>
      <c r="J23" s="1909"/>
    </row>
    <row r="24" spans="1:10" ht="15" customHeight="1">
      <c r="A24" s="1906" t="s">
        <v>649</v>
      </c>
      <c r="B24" s="1907"/>
      <c r="C24" s="321"/>
      <c r="D24" s="1912"/>
      <c r="E24" s="1913"/>
      <c r="F24" s="1930"/>
      <c r="G24" s="1931"/>
      <c r="H24" s="1908">
        <f>C24+D24-F24</f>
        <v>0</v>
      </c>
      <c r="I24" s="1922"/>
      <c r="J24" s="1909"/>
    </row>
    <row r="25" spans="1:10" ht="15" customHeight="1">
      <c r="A25" s="1906" t="s">
        <v>651</v>
      </c>
      <c r="B25" s="1907"/>
      <c r="C25" s="321"/>
      <c r="D25" s="1912"/>
      <c r="E25" s="1913"/>
      <c r="F25" s="1908"/>
      <c r="G25" s="1909"/>
      <c r="H25" s="1908">
        <f>C25+D25-F25</f>
        <v>0</v>
      </c>
      <c r="I25" s="1922"/>
      <c r="J25" s="1909"/>
    </row>
    <row r="26" spans="1:10" ht="15" customHeight="1">
      <c r="A26" s="1904" t="s">
        <v>653</v>
      </c>
      <c r="B26" s="1905"/>
      <c r="C26" s="400"/>
      <c r="D26" s="1912"/>
      <c r="E26" s="1913"/>
      <c r="F26" s="1908"/>
      <c r="G26" s="1909"/>
      <c r="H26" s="1908">
        <f>C26+D26-F26</f>
        <v>0</v>
      </c>
      <c r="I26" s="1922"/>
      <c r="J26" s="1909"/>
    </row>
    <row r="27" spans="1:10" ht="18" customHeight="1">
      <c r="A27" s="1916" t="s">
        <v>1361</v>
      </c>
      <c r="B27" s="1917"/>
      <c r="C27" s="463">
        <f>SUM(C22:C26)</f>
        <v>0</v>
      </c>
      <c r="D27" s="1940">
        <f>SUM(D16:D26)</f>
        <v>0</v>
      </c>
      <c r="E27" s="1941"/>
      <c r="F27" s="1910">
        <f>SUM(F22:F26)</f>
        <v>0</v>
      </c>
      <c r="G27" s="1911"/>
      <c r="H27" s="1910">
        <f>SUM(H22:H26)</f>
        <v>0</v>
      </c>
      <c r="I27" s="1932"/>
      <c r="J27" s="1911"/>
    </row>
    <row r="28" spans="1:10" ht="15" customHeight="1">
      <c r="A28" s="1918" t="s">
        <v>53</v>
      </c>
      <c r="B28" s="1919"/>
      <c r="C28" s="1366"/>
      <c r="D28" s="1923"/>
      <c r="E28" s="1924"/>
      <c r="F28" s="1923"/>
      <c r="G28" s="1924"/>
      <c r="H28" s="1923"/>
      <c r="I28" s="1933"/>
      <c r="J28" s="1924"/>
    </row>
    <row r="29" spans="1:10" ht="15" customHeight="1">
      <c r="A29" s="1906" t="s">
        <v>657</v>
      </c>
      <c r="B29" s="1907"/>
      <c r="C29" s="321"/>
      <c r="D29" s="1908"/>
      <c r="E29" s="1909"/>
      <c r="F29" s="1908"/>
      <c r="G29" s="1909"/>
      <c r="H29" s="1908"/>
      <c r="I29" s="1922"/>
      <c r="J29" s="1909"/>
    </row>
    <row r="30" spans="1:10" ht="15" customHeight="1">
      <c r="A30" s="1906" t="s">
        <v>58</v>
      </c>
      <c r="B30" s="1907"/>
      <c r="C30" s="316"/>
      <c r="D30" s="1912"/>
      <c r="E30" s="1913"/>
      <c r="F30" s="1908"/>
      <c r="G30" s="1909"/>
      <c r="H30" s="1908">
        <f>+C30+D30-F30</f>
        <v>0</v>
      </c>
      <c r="I30" s="1922"/>
      <c r="J30" s="1909"/>
    </row>
    <row r="31" spans="1:10" ht="15" customHeight="1">
      <c r="A31" s="1906" t="s">
        <v>661</v>
      </c>
      <c r="B31" s="1907"/>
      <c r="C31" s="316"/>
      <c r="D31" s="1912"/>
      <c r="E31" s="1913"/>
      <c r="F31" s="1908"/>
      <c r="G31" s="1909"/>
      <c r="H31" s="1908">
        <f>+C31+D31-F31</f>
        <v>0</v>
      </c>
      <c r="I31" s="1922"/>
      <c r="J31" s="1909"/>
    </row>
    <row r="32" spans="1:10" ht="15" customHeight="1">
      <c r="A32" s="1906" t="s">
        <v>663</v>
      </c>
      <c r="B32" s="1907"/>
      <c r="C32" s="316"/>
      <c r="D32" s="1912"/>
      <c r="E32" s="1913"/>
      <c r="F32" s="1908"/>
      <c r="G32" s="1909"/>
      <c r="H32" s="1908">
        <f>+C32+D32-F32</f>
        <v>0</v>
      </c>
      <c r="I32" s="1922"/>
      <c r="J32" s="1909"/>
    </row>
    <row r="33" spans="1:10" ht="15" customHeight="1">
      <c r="A33" s="1904" t="s">
        <v>666</v>
      </c>
      <c r="B33" s="1905"/>
      <c r="C33" s="321"/>
      <c r="D33" s="1912"/>
      <c r="E33" s="1913"/>
      <c r="F33" s="1908"/>
      <c r="G33" s="1909"/>
      <c r="H33" s="1908">
        <f>+C33+D33-F33</f>
        <v>0</v>
      </c>
      <c r="I33" s="1922"/>
      <c r="J33" s="1909"/>
    </row>
    <row r="34" spans="1:10" ht="18" customHeight="1">
      <c r="A34" s="1916" t="s">
        <v>72</v>
      </c>
      <c r="B34" s="1917"/>
      <c r="C34" s="463">
        <f>SUM(C28:C33)</f>
        <v>0</v>
      </c>
      <c r="D34" s="1914">
        <f>SUM(D28:D33)</f>
        <v>0</v>
      </c>
      <c r="E34" s="1915"/>
      <c r="F34" s="1914">
        <f>SUM(F28:F33)</f>
        <v>0</v>
      </c>
      <c r="G34" s="1915"/>
      <c r="H34" s="1914">
        <f>SUM(H28:H33)</f>
        <v>0</v>
      </c>
      <c r="I34" s="1583"/>
      <c r="J34" s="1915"/>
    </row>
    <row r="35" spans="1:10" ht="18" customHeight="1">
      <c r="A35" s="1916" t="s">
        <v>73</v>
      </c>
      <c r="B35" s="1917"/>
      <c r="C35" s="463">
        <f>+C34+C27</f>
        <v>0</v>
      </c>
      <c r="D35" s="1914">
        <f>+D34+D27</f>
        <v>0</v>
      </c>
      <c r="E35" s="1915"/>
      <c r="F35" s="1914">
        <f>+F34+F27</f>
        <v>0</v>
      </c>
      <c r="G35" s="1915"/>
      <c r="H35" s="1914">
        <f>+H34+H27</f>
        <v>0</v>
      </c>
      <c r="I35" s="1583"/>
      <c r="J35" s="1915"/>
    </row>
    <row r="36" spans="1:10" ht="9.9499999999999993" customHeight="1">
      <c r="C36" s="176"/>
      <c r="D36" s="1912">
        <f>+D35</f>
        <v>0</v>
      </c>
      <c r="E36" s="1913"/>
      <c r="J36" s="144"/>
    </row>
    <row r="37" spans="1:10" ht="9.9499999999999993" customHeight="1">
      <c r="A37" s="177" t="s">
        <v>1283</v>
      </c>
      <c r="B37" s="177"/>
      <c r="C37" s="176"/>
      <c r="D37" s="1908"/>
      <c r="E37" s="1909"/>
      <c r="F37" s="136"/>
      <c r="J37" s="144"/>
    </row>
    <row r="38" spans="1:10" ht="9.9499999999999993" customHeight="1">
      <c r="A38" s="161"/>
      <c r="B38" s="161"/>
      <c r="C38" s="176"/>
      <c r="D38" s="619"/>
      <c r="E38" s="313"/>
    </row>
    <row r="40" spans="1:10">
      <c r="B40" s="50" t="s">
        <v>1521</v>
      </c>
      <c r="D40" s="1920">
        <f>+D36+'TAB 4 PROV AU BIL'!E25+'TAB 4 PROV AU BIL'!F25+'TAB 4 PROV AU BIL'!G25-Charge1!H33</f>
        <v>-9546482</v>
      </c>
      <c r="E40" s="1921"/>
    </row>
    <row r="41" spans="1:10">
      <c r="B41" s="50" t="s">
        <v>1522</v>
      </c>
      <c r="D41" s="1920">
        <f>+H35-'Actif-Immo'!G46</f>
        <v>-19092964</v>
      </c>
      <c r="E41" s="1921"/>
      <c r="J41" s="354"/>
    </row>
  </sheetData>
  <mergeCells count="79">
    <mergeCell ref="D16:E16"/>
    <mergeCell ref="D20:E21"/>
    <mergeCell ref="F26:G26"/>
    <mergeCell ref="D17:E17"/>
    <mergeCell ref="D18:E18"/>
    <mergeCell ref="F25:G25"/>
    <mergeCell ref="A17:B17"/>
    <mergeCell ref="A18:B18"/>
    <mergeCell ref="A22:B22"/>
    <mergeCell ref="H27:J27"/>
    <mergeCell ref="H28:J28"/>
    <mergeCell ref="H23:J23"/>
    <mergeCell ref="H24:J24"/>
    <mergeCell ref="D27:E27"/>
    <mergeCell ref="A8:F8"/>
    <mergeCell ref="H29:J29"/>
    <mergeCell ref="F29:G29"/>
    <mergeCell ref="D11:E11"/>
    <mergeCell ref="D13:E13"/>
    <mergeCell ref="H25:J25"/>
    <mergeCell ref="H26:J26"/>
    <mergeCell ref="A16:B16"/>
    <mergeCell ref="A20:B21"/>
    <mergeCell ref="D14:E14"/>
    <mergeCell ref="D15:E15"/>
    <mergeCell ref="F23:G23"/>
    <mergeCell ref="D25:E25"/>
    <mergeCell ref="F24:G24"/>
    <mergeCell ref="D24:E24"/>
    <mergeCell ref="D26:E26"/>
    <mergeCell ref="A1:J1"/>
    <mergeCell ref="H5:J5"/>
    <mergeCell ref="B4:J4"/>
    <mergeCell ref="A3:D3"/>
    <mergeCell ref="C2:G2"/>
    <mergeCell ref="E5:F5"/>
    <mergeCell ref="B5:C5"/>
    <mergeCell ref="F3:G3"/>
    <mergeCell ref="H2:J2"/>
    <mergeCell ref="H3:J3"/>
    <mergeCell ref="D41:E41"/>
    <mergeCell ref="H31:J31"/>
    <mergeCell ref="H30:J30"/>
    <mergeCell ref="H32:J32"/>
    <mergeCell ref="D35:E35"/>
    <mergeCell ref="D40:E40"/>
    <mergeCell ref="D31:E31"/>
    <mergeCell ref="D32:E32"/>
    <mergeCell ref="D33:E33"/>
    <mergeCell ref="H33:J33"/>
    <mergeCell ref="F30:G30"/>
    <mergeCell ref="F31:G31"/>
    <mergeCell ref="F32:G32"/>
    <mergeCell ref="D36:E37"/>
    <mergeCell ref="A23:B23"/>
    <mergeCell ref="A24:B24"/>
    <mergeCell ref="H35:J35"/>
    <mergeCell ref="H34:J34"/>
    <mergeCell ref="F34:G34"/>
    <mergeCell ref="D34:E34"/>
    <mergeCell ref="F35:G35"/>
    <mergeCell ref="A30:B30"/>
    <mergeCell ref="A25:B25"/>
    <mergeCell ref="A26:B26"/>
    <mergeCell ref="A27:B27"/>
    <mergeCell ref="A34:B34"/>
    <mergeCell ref="D23:E23"/>
    <mergeCell ref="A35:B35"/>
    <mergeCell ref="A28:B28"/>
    <mergeCell ref="D29:E29"/>
    <mergeCell ref="A33:B33"/>
    <mergeCell ref="A32:B32"/>
    <mergeCell ref="A31:B31"/>
    <mergeCell ref="F33:G33"/>
    <mergeCell ref="F27:G27"/>
    <mergeCell ref="D30:E30"/>
    <mergeCell ref="A29:B29"/>
    <mergeCell ref="D28:E28"/>
    <mergeCell ref="F28:G28"/>
  </mergeCells>
  <phoneticPr fontId="48" type="noConversion"/>
  <pageMargins left="0.78740157499999996" right="0.44" top="0.41" bottom="0.39" header="0.35" footer="0.32"/>
  <pageSetup paperSize="9" scale="9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Feuil4">
    <tabColor indexed="15"/>
  </sheetPr>
  <dimension ref="A1:BD130"/>
  <sheetViews>
    <sheetView view="pageBreakPreview" workbookViewId="0">
      <selection activeCell="M11" sqref="M11:U11"/>
    </sheetView>
  </sheetViews>
  <sheetFormatPr baseColWidth="10" defaultRowHeight="15"/>
  <cols>
    <col min="1" max="40" width="2.7109375" style="1261" customWidth="1"/>
    <col min="41" max="41" width="2.7109375" style="50" customWidth="1"/>
    <col min="42" max="16384" width="11.42578125" style="50"/>
  </cols>
  <sheetData>
    <row r="1" spans="1:38" s="1262" customFormat="1" ht="15" customHeight="1">
      <c r="A1" s="1260"/>
      <c r="B1" s="1261"/>
      <c r="C1" s="1261"/>
      <c r="D1" s="1261"/>
      <c r="E1" s="1261"/>
      <c r="F1" s="1261"/>
      <c r="G1" s="1261"/>
      <c r="H1" s="1261"/>
      <c r="I1" s="1261"/>
      <c r="J1" s="1261"/>
      <c r="K1" s="1261"/>
      <c r="L1" s="1261"/>
      <c r="M1" s="1261"/>
      <c r="N1" s="1261"/>
      <c r="O1" s="1261"/>
      <c r="P1" s="1261"/>
      <c r="Q1" s="1261"/>
      <c r="R1" s="1261"/>
      <c r="S1" s="1261"/>
      <c r="T1" s="1261"/>
      <c r="U1" s="1261"/>
      <c r="V1" s="1261"/>
      <c r="W1" s="1261"/>
      <c r="X1" s="1261"/>
      <c r="Y1" s="1261"/>
      <c r="Z1" s="1261"/>
      <c r="AA1" s="1261"/>
      <c r="AB1" s="1261"/>
      <c r="AC1" s="1261"/>
      <c r="AD1" s="1261"/>
      <c r="AE1" s="1261"/>
      <c r="AF1" s="1261"/>
      <c r="AG1" s="1261"/>
      <c r="AH1" s="1261"/>
      <c r="AI1" s="1261"/>
      <c r="AJ1" s="1261"/>
    </row>
    <row r="2" spans="1:38" s="1262" customFormat="1">
      <c r="A2" s="1499" t="s">
        <v>1559</v>
      </c>
      <c r="B2" s="1499"/>
      <c r="C2" s="1499"/>
      <c r="D2" s="1499"/>
      <c r="E2" s="1499"/>
      <c r="F2" s="1499"/>
      <c r="G2" s="1499"/>
      <c r="H2" s="1499"/>
      <c r="I2" s="1499"/>
      <c r="J2" s="1499"/>
      <c r="K2" s="1499"/>
      <c r="L2" s="1499"/>
      <c r="M2" s="1499"/>
      <c r="N2" s="1499"/>
      <c r="O2" s="1499"/>
      <c r="P2" s="1499"/>
      <c r="Q2" s="1499"/>
      <c r="R2" s="1499"/>
      <c r="S2" s="1499"/>
      <c r="T2" s="1499"/>
      <c r="U2" s="1499"/>
      <c r="V2" s="1499"/>
      <c r="W2" s="1499"/>
      <c r="X2" s="1499"/>
      <c r="Y2" s="1499"/>
      <c r="Z2" s="1499"/>
      <c r="AA2" s="1499"/>
      <c r="AB2" s="1499"/>
      <c r="AC2" s="1499"/>
      <c r="AD2" s="1499"/>
      <c r="AE2" s="1499"/>
      <c r="AF2" s="1499"/>
      <c r="AG2" s="1499"/>
      <c r="AH2" s="1499"/>
      <c r="AI2" s="1499"/>
      <c r="AJ2" s="1499"/>
    </row>
    <row r="3" spans="1:38" s="1262" customFormat="1">
      <c r="A3" s="1263"/>
      <c r="B3" s="1263"/>
      <c r="C3" s="1263"/>
      <c r="D3" s="1263"/>
      <c r="E3" s="1263"/>
      <c r="F3" s="1263"/>
      <c r="G3" s="1263"/>
      <c r="H3" s="1263"/>
      <c r="I3" s="1263"/>
      <c r="J3" s="1263"/>
      <c r="K3" s="1263"/>
      <c r="L3" s="1263"/>
      <c r="M3" s="1263"/>
      <c r="N3" s="1263"/>
      <c r="O3" s="1263"/>
      <c r="P3" s="1263"/>
      <c r="Q3" s="1263"/>
      <c r="R3" s="1263"/>
      <c r="S3" s="1263"/>
      <c r="T3" s="1263"/>
      <c r="U3" s="1263"/>
      <c r="V3" s="1263"/>
      <c r="W3" s="1263"/>
      <c r="X3" s="1263"/>
      <c r="Y3" s="1263"/>
      <c r="Z3" s="1263"/>
      <c r="AA3" s="1263"/>
      <c r="AB3" s="1263"/>
      <c r="AC3" s="1263"/>
      <c r="AD3" s="1263"/>
      <c r="AE3" s="1263"/>
      <c r="AF3" s="1263"/>
      <c r="AG3" s="1263"/>
      <c r="AH3" s="1263"/>
      <c r="AI3" s="1263"/>
      <c r="AJ3" s="1263"/>
    </row>
    <row r="4" spans="1:38" s="1262" customFormat="1" ht="15" customHeight="1">
      <c r="A4" s="1263"/>
      <c r="B4" s="1263"/>
      <c r="C4" s="1263"/>
      <c r="D4" s="1263"/>
      <c r="E4" s="1263"/>
      <c r="F4" s="1263"/>
      <c r="G4" s="1263"/>
      <c r="H4" s="1263"/>
      <c r="I4" s="1263"/>
      <c r="J4" s="1263"/>
      <c r="K4" s="1263"/>
      <c r="L4" s="1263"/>
      <c r="M4" s="1263"/>
      <c r="N4" s="1263"/>
      <c r="O4" s="1263"/>
      <c r="P4" s="1263"/>
      <c r="Q4" s="1263"/>
      <c r="R4" s="1263"/>
      <c r="S4" s="1263"/>
      <c r="T4" s="1263"/>
      <c r="U4" s="1263"/>
      <c r="V4" s="1263"/>
      <c r="W4" s="1263"/>
      <c r="X4" s="1263"/>
      <c r="Y4" s="1263"/>
      <c r="Z4" s="1263"/>
      <c r="AA4" s="1263"/>
      <c r="AB4" s="1263"/>
      <c r="AC4" s="1263"/>
      <c r="AD4" s="1263"/>
      <c r="AE4" s="1263"/>
      <c r="AF4" s="1263"/>
      <c r="AG4" s="1263"/>
      <c r="AH4" s="1263"/>
      <c r="AI4" s="1263"/>
      <c r="AJ4" s="1263"/>
    </row>
    <row r="5" spans="1:38" s="1262" customFormat="1" ht="15.75">
      <c r="A5" s="1500" t="s">
        <v>1560</v>
      </c>
      <c r="B5" s="1500"/>
      <c r="C5" s="1500"/>
      <c r="D5" s="1500"/>
      <c r="E5" s="1500"/>
      <c r="F5" s="1500"/>
      <c r="G5" s="1500"/>
      <c r="H5" s="1500"/>
      <c r="I5" s="1500"/>
      <c r="J5" s="1500"/>
      <c r="K5" s="1500"/>
      <c r="L5" s="1500"/>
      <c r="M5" s="1500"/>
      <c r="N5" s="1500"/>
      <c r="O5" s="1500"/>
      <c r="P5" s="1500"/>
      <c r="Q5" s="1500"/>
      <c r="R5" s="1500"/>
      <c r="S5" s="1500"/>
      <c r="T5" s="1500"/>
      <c r="U5" s="1500"/>
      <c r="V5" s="1500"/>
      <c r="W5" s="1500"/>
      <c r="X5" s="1500"/>
      <c r="Y5" s="1500"/>
      <c r="Z5" s="1500"/>
      <c r="AA5" s="1500"/>
      <c r="AB5" s="1500"/>
      <c r="AC5" s="1500"/>
      <c r="AD5" s="1500"/>
      <c r="AE5" s="1500"/>
      <c r="AF5" s="1500"/>
      <c r="AG5" s="1500"/>
      <c r="AH5" s="1500"/>
      <c r="AI5" s="1500"/>
      <c r="AJ5" s="1500"/>
    </row>
    <row r="6" spans="1:38" s="1262" customFormat="1">
      <c r="A6" s="1264"/>
      <c r="B6" s="1260"/>
      <c r="C6" s="1260"/>
      <c r="D6" s="1260"/>
      <c r="E6" s="1260"/>
      <c r="F6" s="1260"/>
      <c r="G6" s="1260"/>
      <c r="H6" s="1260"/>
      <c r="I6" s="1260"/>
      <c r="J6" s="1260"/>
      <c r="K6" s="1260"/>
      <c r="L6" s="1260"/>
      <c r="M6" s="1260"/>
      <c r="N6" s="1265"/>
      <c r="O6" s="1265"/>
      <c r="P6" s="1265"/>
      <c r="Q6" s="1265"/>
      <c r="R6" s="1265"/>
      <c r="S6" s="1265"/>
      <c r="T6" s="1266"/>
      <c r="U6" s="1266"/>
      <c r="V6" s="1266"/>
      <c r="W6" s="1266"/>
      <c r="X6" s="1266"/>
      <c r="Y6" s="1266"/>
      <c r="Z6" s="1266"/>
      <c r="AA6" s="1266"/>
      <c r="AB6" s="1266"/>
      <c r="AC6" s="1266"/>
      <c r="AD6" s="1266"/>
      <c r="AE6" s="1266"/>
      <c r="AF6" s="1266"/>
      <c r="AG6" s="1266"/>
      <c r="AH6" s="1266"/>
      <c r="AI6" s="1266"/>
      <c r="AJ6" s="1266"/>
    </row>
    <row r="7" spans="1:38" s="1262" customFormat="1">
      <c r="A7" s="1267"/>
      <c r="B7" s="1260"/>
      <c r="C7" s="1260"/>
      <c r="D7" s="1260"/>
      <c r="E7" s="1260"/>
      <c r="F7" s="1260"/>
      <c r="G7" s="1260"/>
      <c r="H7" s="1260"/>
      <c r="I7" s="1260"/>
      <c r="J7" s="1260"/>
      <c r="K7" s="1260"/>
      <c r="L7" s="1260"/>
      <c r="M7" s="1260"/>
      <c r="N7" s="1265"/>
      <c r="O7" s="1265"/>
      <c r="P7" s="1265"/>
      <c r="Q7" s="1265"/>
      <c r="R7" s="1265"/>
      <c r="S7" s="1265"/>
      <c r="T7" s="1266"/>
      <c r="U7" s="1266"/>
      <c r="V7" s="1266"/>
      <c r="W7" s="1266"/>
      <c r="X7" s="1266"/>
      <c r="Y7" s="1266"/>
      <c r="Z7" s="1266"/>
      <c r="AA7" s="1266"/>
      <c r="AB7" s="1266"/>
      <c r="AC7" s="1266"/>
      <c r="AD7" s="1266"/>
      <c r="AE7" s="1266"/>
      <c r="AF7" s="1266"/>
      <c r="AG7" s="1266"/>
      <c r="AH7" s="1266"/>
      <c r="AI7" s="1266"/>
      <c r="AJ7" s="1268"/>
    </row>
    <row r="8" spans="1:38" s="1262" customFormat="1">
      <c r="A8" s="1269"/>
      <c r="B8" s="1270"/>
      <c r="C8" s="1270"/>
      <c r="D8" s="1270"/>
      <c r="E8" s="1270"/>
      <c r="F8" s="1270"/>
      <c r="G8" s="1270"/>
      <c r="H8" s="1270"/>
      <c r="I8" s="1270"/>
      <c r="J8" s="1270"/>
      <c r="K8" s="1270"/>
      <c r="L8" s="1270"/>
      <c r="M8" s="1270"/>
      <c r="N8" s="1270"/>
      <c r="O8" s="1270"/>
      <c r="P8" s="1270"/>
      <c r="Q8" s="1271"/>
      <c r="R8" s="1272"/>
      <c r="S8" s="1501"/>
      <c r="T8" s="1502"/>
      <c r="U8" s="1502"/>
      <c r="V8" s="1502"/>
      <c r="W8" s="1502"/>
      <c r="X8" s="1502"/>
      <c r="Y8" s="1502"/>
      <c r="Z8" s="1502"/>
      <c r="AA8" s="1502"/>
      <c r="AB8" s="1502"/>
      <c r="AC8" s="1502"/>
      <c r="AD8" s="1502"/>
      <c r="AE8" s="1502"/>
      <c r="AF8" s="1502"/>
      <c r="AG8" s="1502"/>
      <c r="AH8" s="1502"/>
      <c r="AI8" s="1273"/>
      <c r="AJ8" s="1274"/>
    </row>
    <row r="9" spans="1:38" s="1262" customFormat="1" ht="17.25">
      <c r="A9" s="1503" t="s">
        <v>1561</v>
      </c>
      <c r="B9" s="1504"/>
      <c r="C9" s="1504"/>
      <c r="D9" s="1504"/>
      <c r="E9" s="1504"/>
      <c r="F9" s="1504"/>
      <c r="G9" s="1504"/>
      <c r="H9" s="1504"/>
      <c r="I9" s="1504"/>
      <c r="J9" s="1504"/>
      <c r="K9" s="1504"/>
      <c r="L9" s="1504"/>
      <c r="M9" s="1504"/>
      <c r="N9" s="1504"/>
      <c r="O9" s="1504"/>
      <c r="P9" s="1504"/>
      <c r="Q9" s="1504"/>
      <c r="R9" s="1505"/>
      <c r="S9" s="1503" t="s">
        <v>1396</v>
      </c>
      <c r="T9" s="1506"/>
      <c r="U9" s="1506"/>
      <c r="V9" s="1506"/>
      <c r="W9" s="1506"/>
      <c r="X9" s="1506"/>
      <c r="Y9" s="1506"/>
      <c r="Z9" s="1506"/>
      <c r="AA9" s="1506"/>
      <c r="AB9" s="1506"/>
      <c r="AC9" s="1506"/>
      <c r="AD9" s="1506"/>
      <c r="AE9" s="1506"/>
      <c r="AF9" s="1506"/>
      <c r="AG9" s="1506"/>
      <c r="AH9" s="1506"/>
      <c r="AI9" s="1506"/>
      <c r="AJ9" s="1505"/>
    </row>
    <row r="10" spans="1:38" s="1262" customFormat="1" ht="14.25">
      <c r="A10" s="1275" t="s">
        <v>1562</v>
      </c>
      <c r="B10" s="1276"/>
      <c r="C10" s="1276"/>
      <c r="D10" s="1276"/>
      <c r="E10" s="1276"/>
      <c r="F10" s="1276"/>
      <c r="G10" s="1276"/>
      <c r="H10" s="1276"/>
      <c r="I10" s="1276"/>
      <c r="J10" s="1276"/>
      <c r="K10" s="1276"/>
      <c r="L10" s="1276"/>
      <c r="M10" s="1276"/>
      <c r="N10" s="1277"/>
      <c r="O10" s="1278" t="s">
        <v>1563</v>
      </c>
      <c r="P10" s="1277"/>
      <c r="Q10" s="1279" t="s">
        <v>1563</v>
      </c>
      <c r="R10" s="1280"/>
      <c r="S10" s="1277"/>
      <c r="T10" s="1266"/>
      <c r="U10" s="1266"/>
      <c r="V10" s="1266"/>
      <c r="W10" s="1266"/>
      <c r="X10" s="1266"/>
      <c r="Y10" s="1266"/>
      <c r="Z10" s="1266"/>
      <c r="AA10" s="1266"/>
      <c r="AB10" s="1266"/>
      <c r="AC10" s="1266"/>
      <c r="AD10" s="1266"/>
      <c r="AE10" s="1266"/>
      <c r="AF10" s="1266"/>
      <c r="AG10" s="1266"/>
      <c r="AH10" s="1266"/>
      <c r="AI10" s="1281"/>
      <c r="AJ10" s="1282"/>
    </row>
    <row r="11" spans="1:38" s="1262" customFormat="1" ht="14.25">
      <c r="A11" s="1275" t="s">
        <v>1564</v>
      </c>
      <c r="B11" s="1276"/>
      <c r="C11" s="1276"/>
      <c r="D11" s="1276"/>
      <c r="E11" s="1276"/>
      <c r="F11" s="1276"/>
      <c r="G11" s="1276"/>
      <c r="H11" s="1276"/>
      <c r="I11" s="1276"/>
      <c r="J11" s="1276"/>
      <c r="K11" s="1276"/>
      <c r="L11" s="1276"/>
      <c r="M11" s="1276"/>
      <c r="N11" s="1277"/>
      <c r="O11" s="1277"/>
      <c r="P11" s="1277"/>
      <c r="Q11" s="1281"/>
      <c r="R11" s="1280"/>
      <c r="S11" s="1277"/>
      <c r="T11" s="1266"/>
      <c r="U11" s="1266"/>
      <c r="V11" s="1266"/>
      <c r="W11" s="1266"/>
      <c r="X11" s="1266"/>
      <c r="Y11" s="1266"/>
      <c r="Z11" s="1266"/>
      <c r="AA11" s="1266"/>
      <c r="AB11" s="1266"/>
      <c r="AC11" s="1266"/>
      <c r="AD11" s="1266"/>
      <c r="AE11" s="1266"/>
      <c r="AF11" s="1266"/>
      <c r="AG11" s="1266"/>
      <c r="AH11" s="1266"/>
      <c r="AI11" s="1281"/>
      <c r="AJ11" s="1282"/>
    </row>
    <row r="12" spans="1:38" s="1262" customFormat="1">
      <c r="A12" s="1283"/>
      <c r="B12" s="1276"/>
      <c r="C12" s="1276"/>
      <c r="D12" s="1276"/>
      <c r="E12" s="1276"/>
      <c r="F12" s="1276"/>
      <c r="G12" s="1276"/>
      <c r="H12" s="1276"/>
      <c r="I12" s="1276"/>
      <c r="J12" s="1276"/>
      <c r="K12" s="1276"/>
      <c r="L12" s="1276"/>
      <c r="M12" s="1276"/>
      <c r="N12" s="1277"/>
      <c r="O12" s="1277"/>
      <c r="P12" s="1277"/>
      <c r="Q12" s="1281"/>
      <c r="R12" s="1280"/>
      <c r="S12" s="1275" t="s">
        <v>1565</v>
      </c>
      <c r="T12" s="1266"/>
      <c r="U12" s="1266"/>
      <c r="V12" s="1266"/>
      <c r="W12" s="1266"/>
      <c r="X12" s="1266"/>
      <c r="Y12" s="1266"/>
      <c r="Z12" s="1266"/>
      <c r="AA12" s="1266"/>
      <c r="AB12" s="1284" t="s">
        <v>1566</v>
      </c>
      <c r="AC12" s="1266"/>
      <c r="AD12" s="1266"/>
      <c r="AE12" s="1266"/>
      <c r="AF12" s="1266"/>
      <c r="AG12" s="1261"/>
      <c r="AH12" s="1266"/>
      <c r="AI12" s="1261"/>
      <c r="AJ12" s="1285"/>
    </row>
    <row r="13" spans="1:38" s="1262" customFormat="1" ht="14.25">
      <c r="A13" s="1275" t="s">
        <v>1567</v>
      </c>
      <c r="B13" s="1276"/>
      <c r="C13" s="1276"/>
      <c r="D13" s="1276"/>
      <c r="E13" s="1276"/>
      <c r="F13" s="1276"/>
      <c r="G13" s="1276"/>
      <c r="H13" s="1276"/>
      <c r="I13" s="1276"/>
      <c r="J13" s="1276"/>
      <c r="K13" s="1276"/>
      <c r="L13" s="1276"/>
      <c r="M13" s="1276"/>
      <c r="N13" s="1277"/>
      <c r="O13" s="1278" t="s">
        <v>1563</v>
      </c>
      <c r="P13" s="1277"/>
      <c r="Q13" s="1279" t="s">
        <v>1568</v>
      </c>
      <c r="R13" s="1280"/>
      <c r="S13" s="1277"/>
      <c r="T13" s="1266"/>
      <c r="U13" s="1266"/>
      <c r="V13" s="1266"/>
      <c r="W13" s="1266"/>
      <c r="X13" s="1266"/>
      <c r="Y13" s="1266"/>
      <c r="Z13" s="1266"/>
      <c r="AA13" s="1266"/>
      <c r="AB13" s="1266"/>
      <c r="AC13" s="1266"/>
      <c r="AD13" s="1266"/>
      <c r="AE13" s="1266"/>
      <c r="AF13" s="1266"/>
      <c r="AG13" s="1266"/>
      <c r="AH13" s="1266"/>
      <c r="AI13" s="1266"/>
      <c r="AJ13" s="1285"/>
      <c r="AL13" s="1286"/>
    </row>
    <row r="14" spans="1:38" s="1262" customFormat="1" ht="14.25">
      <c r="A14" s="1283"/>
      <c r="B14" s="1276"/>
      <c r="C14" s="1276"/>
      <c r="D14" s="1276"/>
      <c r="E14" s="1276"/>
      <c r="F14" s="1276"/>
      <c r="G14" s="1276"/>
      <c r="H14" s="1276"/>
      <c r="I14" s="1276"/>
      <c r="J14" s="1276"/>
      <c r="K14" s="1276"/>
      <c r="L14" s="1276"/>
      <c r="M14" s="1276"/>
      <c r="N14" s="1277"/>
      <c r="O14" s="1277"/>
      <c r="P14" s="1277"/>
      <c r="Q14" s="1281"/>
      <c r="R14" s="1280"/>
      <c r="S14" s="1275" t="s">
        <v>1569</v>
      </c>
      <c r="T14" s="1287"/>
      <c r="U14" s="1287"/>
      <c r="V14" s="1287"/>
      <c r="W14" s="1287"/>
      <c r="X14" s="1287"/>
      <c r="Y14" s="1287"/>
      <c r="Z14" s="1287"/>
      <c r="AA14" s="1287"/>
      <c r="AB14" s="1284" t="s">
        <v>1566</v>
      </c>
      <c r="AC14" s="1287"/>
      <c r="AD14" s="1287"/>
      <c r="AE14" s="1287"/>
      <c r="AF14" s="1287"/>
      <c r="AG14" s="1278"/>
      <c r="AH14" s="1287"/>
      <c r="AI14" s="1279"/>
      <c r="AJ14" s="1285"/>
      <c r="AL14" s="1286"/>
    </row>
    <row r="15" spans="1:38" s="1262" customFormat="1" ht="14.25">
      <c r="A15" s="1288" t="s">
        <v>1570</v>
      </c>
      <c r="B15" s="1289"/>
      <c r="C15" s="1289"/>
      <c r="D15" s="1289"/>
      <c r="E15" s="1289"/>
      <c r="F15" s="1289"/>
      <c r="G15" s="1289"/>
      <c r="H15" s="1289"/>
      <c r="I15" s="1289"/>
      <c r="J15" s="1289"/>
      <c r="K15" s="1289"/>
      <c r="L15" s="1289"/>
      <c r="M15" s="1289"/>
      <c r="N15" s="1290"/>
      <c r="O15" s="1291" t="s">
        <v>1563</v>
      </c>
      <c r="P15" s="1290"/>
      <c r="Q15" s="1292" t="s">
        <v>1571</v>
      </c>
      <c r="R15" s="1293"/>
      <c r="S15" s="1290"/>
      <c r="T15" s="1294"/>
      <c r="U15" s="1294"/>
      <c r="V15" s="1294"/>
      <c r="W15" s="1294"/>
      <c r="X15" s="1294"/>
      <c r="Y15" s="1294"/>
      <c r="Z15" s="1294"/>
      <c r="AA15" s="1294"/>
      <c r="AB15" s="1294"/>
      <c r="AC15" s="1294"/>
      <c r="AD15" s="1294"/>
      <c r="AE15" s="1294"/>
      <c r="AF15" s="1294"/>
      <c r="AG15" s="1294"/>
      <c r="AH15" s="1294"/>
      <c r="AI15" s="1294"/>
      <c r="AJ15" s="1285"/>
      <c r="AL15" s="1286"/>
    </row>
    <row r="16" spans="1:38" s="1262" customFormat="1" ht="14.25">
      <c r="A16" s="1295"/>
      <c r="B16" s="1289"/>
      <c r="C16" s="1289"/>
      <c r="D16" s="1289"/>
      <c r="E16" s="1289"/>
      <c r="F16" s="1289"/>
      <c r="G16" s="1289"/>
      <c r="H16" s="1289"/>
      <c r="I16" s="1289"/>
      <c r="J16" s="1289"/>
      <c r="K16" s="1289"/>
      <c r="L16" s="1289"/>
      <c r="M16" s="1289"/>
      <c r="N16" s="1290"/>
      <c r="O16" s="1290"/>
      <c r="P16" s="1290"/>
      <c r="Q16" s="1296"/>
      <c r="R16" s="1293"/>
      <c r="S16" s="1288" t="s">
        <v>1572</v>
      </c>
      <c r="T16" s="1294"/>
      <c r="U16" s="1294"/>
      <c r="V16" s="1294"/>
      <c r="W16" s="1294"/>
      <c r="X16" s="1294"/>
      <c r="Y16" s="1294"/>
      <c r="Z16" s="1294"/>
      <c r="AA16" s="1294"/>
      <c r="AB16" s="1297" t="s">
        <v>1566</v>
      </c>
      <c r="AC16" s="1294"/>
      <c r="AD16" s="1294"/>
      <c r="AE16" s="1294"/>
      <c r="AF16" s="1294"/>
      <c r="AG16" s="1294"/>
      <c r="AH16" s="1294"/>
      <c r="AI16" s="1296"/>
      <c r="AJ16" s="1280"/>
      <c r="AL16" s="1286"/>
    </row>
    <row r="17" spans="1:56" s="1262" customFormat="1" ht="14.25">
      <c r="A17" s="1288" t="s">
        <v>1573</v>
      </c>
      <c r="B17" s="1289"/>
      <c r="C17" s="1289"/>
      <c r="D17" s="1289"/>
      <c r="E17" s="1289"/>
      <c r="F17" s="1289"/>
      <c r="G17" s="1289"/>
      <c r="H17" s="1289"/>
      <c r="I17" s="1289"/>
      <c r="J17" s="1289"/>
      <c r="K17" s="1289"/>
      <c r="L17" s="1289"/>
      <c r="M17" s="1289"/>
      <c r="N17" s="1290"/>
      <c r="O17" s="1291" t="s">
        <v>1563</v>
      </c>
      <c r="P17" s="1290"/>
      <c r="Q17" s="1292" t="s">
        <v>1574</v>
      </c>
      <c r="R17" s="1293"/>
      <c r="S17" s="1298" t="s">
        <v>1575</v>
      </c>
      <c r="T17" s="1299"/>
      <c r="U17" s="1299"/>
      <c r="V17" s="1299"/>
      <c r="W17" s="1299"/>
      <c r="X17" s="1299"/>
      <c r="Y17" s="1299"/>
      <c r="Z17" s="1299"/>
      <c r="AA17" s="1299"/>
      <c r="AB17" s="1299"/>
      <c r="AC17" s="1299"/>
      <c r="AD17" s="1299"/>
      <c r="AE17" s="1299"/>
      <c r="AF17" s="1299"/>
      <c r="AG17" s="1300" t="s">
        <v>1571</v>
      </c>
      <c r="AH17" s="1294"/>
      <c r="AI17" s="1301" t="s">
        <v>1563</v>
      </c>
      <c r="AJ17" s="1282"/>
      <c r="AL17" s="1286"/>
    </row>
    <row r="18" spans="1:56" s="1262" customFormat="1" ht="14.25">
      <c r="A18" s="1295"/>
      <c r="B18" s="1289"/>
      <c r="C18" s="1289"/>
      <c r="D18" s="1289"/>
      <c r="E18" s="1289"/>
      <c r="F18" s="1289"/>
      <c r="G18" s="1289"/>
      <c r="H18" s="1289"/>
      <c r="I18" s="1289"/>
      <c r="J18" s="1289"/>
      <c r="K18" s="1289"/>
      <c r="L18" s="1289"/>
      <c r="M18" s="1289"/>
      <c r="N18" s="1290"/>
      <c r="O18" s="1290"/>
      <c r="P18" s="1290"/>
      <c r="Q18" s="1296"/>
      <c r="R18" s="1293"/>
      <c r="S18" s="1298" t="s">
        <v>1576</v>
      </c>
      <c r="T18" s="1294"/>
      <c r="U18" s="1294"/>
      <c r="V18" s="1294"/>
      <c r="W18" s="1294"/>
      <c r="X18" s="1294"/>
      <c r="Y18" s="1294"/>
      <c r="Z18" s="1294"/>
      <c r="AA18" s="1294"/>
      <c r="AB18" s="1294"/>
      <c r="AC18" s="1294"/>
      <c r="AD18" s="1294"/>
      <c r="AE18" s="1294"/>
      <c r="AF18" s="1294"/>
      <c r="AG18" s="1291" t="s">
        <v>1571</v>
      </c>
      <c r="AH18" s="1294"/>
      <c r="AI18" s="1292" t="s">
        <v>1568</v>
      </c>
      <c r="AJ18" s="1282"/>
      <c r="AL18" s="1286"/>
    </row>
    <row r="19" spans="1:56" s="1262" customFormat="1">
      <c r="A19" s="1288" t="s">
        <v>1577</v>
      </c>
      <c r="B19" s="1289"/>
      <c r="C19" s="1289"/>
      <c r="D19" s="1289"/>
      <c r="E19" s="1289"/>
      <c r="F19" s="1289"/>
      <c r="G19" s="1289"/>
      <c r="H19" s="1289"/>
      <c r="I19" s="1289"/>
      <c r="J19" s="1289"/>
      <c r="K19" s="1289"/>
      <c r="L19" s="1289"/>
      <c r="M19" s="1289"/>
      <c r="N19" s="1290"/>
      <c r="O19" s="1291" t="s">
        <v>1563</v>
      </c>
      <c r="P19" s="1290"/>
      <c r="Q19" s="1292" t="s">
        <v>1578</v>
      </c>
      <c r="R19" s="1293"/>
      <c r="S19" s="1302"/>
      <c r="T19" s="1294"/>
      <c r="U19" s="1294"/>
      <c r="V19" s="1294"/>
      <c r="W19" s="1294"/>
      <c r="X19" s="1294"/>
      <c r="Y19" s="1294"/>
      <c r="Z19" s="1294"/>
      <c r="AA19" s="1294"/>
      <c r="AB19" s="1294"/>
      <c r="AC19" s="1294"/>
      <c r="AD19" s="1294"/>
      <c r="AE19" s="1294"/>
      <c r="AF19" s="1294"/>
      <c r="AG19" s="1294"/>
      <c r="AH19" s="1294"/>
      <c r="AI19" s="1296"/>
      <c r="AJ19" s="1282"/>
    </row>
    <row r="20" spans="1:56" s="1262" customFormat="1" ht="14.25">
      <c r="A20" s="1295"/>
      <c r="B20" s="1289"/>
      <c r="C20" s="1289"/>
      <c r="D20" s="1289"/>
      <c r="E20" s="1289"/>
      <c r="F20" s="1289"/>
      <c r="G20" s="1289"/>
      <c r="H20" s="1289"/>
      <c r="I20" s="1289"/>
      <c r="J20" s="1289"/>
      <c r="K20" s="1289"/>
      <c r="L20" s="1289"/>
      <c r="M20" s="1289"/>
      <c r="N20" s="1290"/>
      <c r="O20" s="1290"/>
      <c r="P20" s="1290"/>
      <c r="Q20" s="1296"/>
      <c r="R20" s="1293"/>
      <c r="S20" s="1298" t="s">
        <v>1579</v>
      </c>
      <c r="T20" s="1294"/>
      <c r="U20" s="1294"/>
      <c r="V20" s="1294"/>
      <c r="W20" s="1294"/>
      <c r="X20" s="1294"/>
      <c r="Y20" s="1294"/>
      <c r="Z20" s="1294"/>
      <c r="AA20" s="1294"/>
      <c r="AB20" s="1294"/>
      <c r="AC20" s="1294"/>
      <c r="AD20" s="1294"/>
      <c r="AE20" s="1294"/>
      <c r="AF20" s="1294"/>
      <c r="AG20" s="1291" t="s">
        <v>1571</v>
      </c>
      <c r="AH20" s="1294"/>
      <c r="AI20" s="1292" t="s">
        <v>1571</v>
      </c>
      <c r="AJ20" s="1282"/>
      <c r="AL20" s="1286"/>
    </row>
    <row r="21" spans="1:56" s="1262" customFormat="1" ht="14.25">
      <c r="A21" s="1288" t="s">
        <v>1580</v>
      </c>
      <c r="B21" s="1289"/>
      <c r="C21" s="1289"/>
      <c r="D21" s="1289"/>
      <c r="E21" s="1289"/>
      <c r="F21" s="1289"/>
      <c r="G21" s="1289"/>
      <c r="H21" s="1289"/>
      <c r="I21" s="1289"/>
      <c r="J21" s="1289"/>
      <c r="K21" s="1289"/>
      <c r="L21" s="1289"/>
      <c r="M21" s="1289"/>
      <c r="N21" s="1290"/>
      <c r="O21" s="1291" t="s">
        <v>1563</v>
      </c>
      <c r="P21" s="1290"/>
      <c r="Q21" s="1292" t="s">
        <v>1581</v>
      </c>
      <c r="R21" s="1293"/>
      <c r="S21" s="1299"/>
      <c r="T21" s="1299"/>
      <c r="U21" s="1299"/>
      <c r="V21" s="1299"/>
      <c r="W21" s="1299"/>
      <c r="X21" s="1299"/>
      <c r="Y21" s="1299"/>
      <c r="Z21" s="1299"/>
      <c r="AA21" s="1299"/>
      <c r="AB21" s="1299"/>
      <c r="AC21" s="1299"/>
      <c r="AD21" s="1299"/>
      <c r="AE21" s="1299"/>
      <c r="AF21" s="1299"/>
      <c r="AG21" s="1299"/>
      <c r="AH21" s="1299"/>
      <c r="AI21" s="1299"/>
      <c r="AJ21" s="1303"/>
      <c r="AL21" s="1286"/>
    </row>
    <row r="22" spans="1:56" s="1262" customFormat="1" ht="14.25">
      <c r="A22" s="1295"/>
      <c r="B22" s="1289"/>
      <c r="C22" s="1289"/>
      <c r="D22" s="1289"/>
      <c r="E22" s="1289"/>
      <c r="F22" s="1289"/>
      <c r="G22" s="1289"/>
      <c r="H22" s="1289"/>
      <c r="I22" s="1289"/>
      <c r="J22" s="1289"/>
      <c r="K22" s="1289"/>
      <c r="L22" s="1289"/>
      <c r="M22" s="1289"/>
      <c r="N22" s="1290"/>
      <c r="O22" s="1290"/>
      <c r="P22" s="1290"/>
      <c r="Q22" s="1296"/>
      <c r="R22" s="1293"/>
      <c r="S22" s="1298" t="s">
        <v>1582</v>
      </c>
      <c r="T22" s="1294"/>
      <c r="U22" s="1294"/>
      <c r="V22" s="1294"/>
      <c r="W22" s="1294"/>
      <c r="X22" s="1294"/>
      <c r="Y22" s="1294"/>
      <c r="Z22" s="1294"/>
      <c r="AA22" s="1294"/>
      <c r="AB22" s="1294"/>
      <c r="AC22" s="1294"/>
      <c r="AD22" s="1294"/>
      <c r="AE22" s="1294"/>
      <c r="AF22" s="1294"/>
      <c r="AG22" s="1291" t="s">
        <v>1571</v>
      </c>
      <c r="AH22" s="1294"/>
      <c r="AI22" s="1292" t="s">
        <v>1574</v>
      </c>
      <c r="AJ22" s="1303"/>
    </row>
    <row r="23" spans="1:56" s="1262" customFormat="1" ht="15.75">
      <c r="A23" s="1288" t="s">
        <v>1583</v>
      </c>
      <c r="B23" s="1289"/>
      <c r="C23" s="1289"/>
      <c r="D23" s="1289"/>
      <c r="E23" s="1289"/>
      <c r="F23" s="1289"/>
      <c r="G23" s="1289"/>
      <c r="H23" s="1289"/>
      <c r="I23" s="1289"/>
      <c r="J23" s="1289"/>
      <c r="K23" s="1289"/>
      <c r="L23" s="1289"/>
      <c r="M23" s="1289"/>
      <c r="N23" s="1290"/>
      <c r="O23" s="1291" t="s">
        <v>1563</v>
      </c>
      <c r="P23" s="1290"/>
      <c r="Q23" s="1292" t="s">
        <v>1584</v>
      </c>
      <c r="R23" s="1293"/>
      <c r="S23" s="1298"/>
      <c r="T23" s="1294"/>
      <c r="U23" s="1294"/>
      <c r="V23" s="1294"/>
      <c r="W23" s="1294"/>
      <c r="X23" s="1294"/>
      <c r="Y23" s="1294"/>
      <c r="Z23" s="1294"/>
      <c r="AA23" s="1294"/>
      <c r="AB23" s="1294"/>
      <c r="AC23" s="1294"/>
      <c r="AD23" s="1294"/>
      <c r="AE23" s="1294"/>
      <c r="AF23" s="1294"/>
      <c r="AG23" s="1291"/>
      <c r="AH23" s="1294"/>
      <c r="AI23" s="1292"/>
      <c r="AJ23" s="1282"/>
      <c r="AT23" s="1304"/>
    </row>
    <row r="24" spans="1:56" s="1262" customFormat="1" ht="14.25">
      <c r="A24" s="1295"/>
      <c r="B24" s="1289"/>
      <c r="C24" s="1289"/>
      <c r="D24" s="1289"/>
      <c r="E24" s="1289"/>
      <c r="F24" s="1289"/>
      <c r="G24" s="1289"/>
      <c r="H24" s="1289"/>
      <c r="I24" s="1289"/>
      <c r="J24" s="1289"/>
      <c r="K24" s="1289"/>
      <c r="L24" s="1289"/>
      <c r="M24" s="1289"/>
      <c r="N24" s="1290"/>
      <c r="O24" s="1290"/>
      <c r="P24" s="1290"/>
      <c r="Q24" s="1296"/>
      <c r="R24" s="1293"/>
      <c r="S24" s="1298" t="s">
        <v>1585</v>
      </c>
      <c r="T24" s="1294"/>
      <c r="U24" s="1294"/>
      <c r="V24" s="1294"/>
      <c r="W24" s="1294"/>
      <c r="X24" s="1294"/>
      <c r="Y24" s="1294"/>
      <c r="Z24" s="1294"/>
      <c r="AA24" s="1294"/>
      <c r="AB24" s="1294"/>
      <c r="AC24" s="1294"/>
      <c r="AD24" s="1294"/>
      <c r="AE24" s="1294"/>
      <c r="AF24" s="1294"/>
      <c r="AG24" s="1291" t="s">
        <v>1574</v>
      </c>
      <c r="AH24" s="1294"/>
      <c r="AI24" s="1292" t="s">
        <v>1586</v>
      </c>
      <c r="AJ24" s="1282"/>
    </row>
    <row r="25" spans="1:56" s="1262" customFormat="1">
      <c r="A25" s="1288" t="s">
        <v>1587</v>
      </c>
      <c r="B25" s="1289"/>
      <c r="C25" s="1289"/>
      <c r="D25" s="1289"/>
      <c r="E25" s="1289"/>
      <c r="F25" s="1289"/>
      <c r="G25" s="1289"/>
      <c r="H25" s="1289"/>
      <c r="I25" s="1289"/>
      <c r="J25" s="1289"/>
      <c r="K25" s="1289"/>
      <c r="L25" s="1289"/>
      <c r="M25" s="1289"/>
      <c r="N25" s="1290"/>
      <c r="O25" s="1291" t="s">
        <v>1563</v>
      </c>
      <c r="P25" s="1290"/>
      <c r="Q25" s="1292" t="s">
        <v>1588</v>
      </c>
      <c r="R25" s="1293"/>
      <c r="S25" s="1302"/>
      <c r="T25" s="1294"/>
      <c r="U25" s="1294"/>
      <c r="V25" s="1294"/>
      <c r="W25" s="1294"/>
      <c r="X25" s="1294"/>
      <c r="Y25" s="1294"/>
      <c r="Z25" s="1294"/>
      <c r="AA25" s="1294"/>
      <c r="AB25" s="1294"/>
      <c r="AC25" s="1294"/>
      <c r="AD25" s="1294"/>
      <c r="AE25" s="1294"/>
      <c r="AF25" s="1294"/>
      <c r="AG25" s="1294"/>
      <c r="AH25" s="1294"/>
      <c r="AI25" s="1296"/>
      <c r="AJ25" s="1282"/>
    </row>
    <row r="26" spans="1:56" s="1261" customFormat="1">
      <c r="A26" s="1295"/>
      <c r="B26" s="1289"/>
      <c r="C26" s="1289"/>
      <c r="D26" s="1289"/>
      <c r="E26" s="1289"/>
      <c r="F26" s="1289"/>
      <c r="G26" s="1289"/>
      <c r="H26" s="1289"/>
      <c r="I26" s="1289"/>
      <c r="J26" s="1289"/>
      <c r="K26" s="1289"/>
      <c r="L26" s="1289"/>
      <c r="M26" s="1289"/>
      <c r="N26" s="1290"/>
      <c r="O26" s="1290"/>
      <c r="P26" s="1290"/>
      <c r="Q26" s="1296"/>
      <c r="R26" s="1293"/>
      <c r="S26" s="1305" t="s">
        <v>1589</v>
      </c>
      <c r="T26" s="1294"/>
      <c r="U26" s="1294"/>
      <c r="V26" s="1294"/>
      <c r="W26" s="1294"/>
      <c r="X26" s="1294"/>
      <c r="Y26" s="1294"/>
      <c r="Z26" s="1294"/>
      <c r="AA26" s="1294"/>
      <c r="AB26" s="1294"/>
      <c r="AC26" s="1294"/>
      <c r="AD26" s="1294"/>
      <c r="AE26" s="1294"/>
      <c r="AF26" s="1294"/>
      <c r="AG26" s="1291" t="s">
        <v>1578</v>
      </c>
      <c r="AH26" s="1294"/>
      <c r="AI26" s="1292" t="s">
        <v>1563</v>
      </c>
      <c r="AJ26" s="1282"/>
      <c r="AK26" s="1306"/>
      <c r="AL26" s="1306"/>
      <c r="AM26" s="1306"/>
      <c r="AN26" s="1306"/>
      <c r="AO26" s="1306"/>
      <c r="AP26" s="1306"/>
      <c r="AQ26" s="1306"/>
      <c r="AR26" s="1306"/>
      <c r="AS26" s="1306"/>
      <c r="AT26" s="1306"/>
      <c r="AU26" s="1306"/>
      <c r="AV26" s="1306"/>
      <c r="AW26" s="1306"/>
    </row>
    <row r="27" spans="1:56" s="1261" customFormat="1">
      <c r="A27" s="1288" t="s">
        <v>1590</v>
      </c>
      <c r="B27" s="1289"/>
      <c r="C27" s="1289"/>
      <c r="D27" s="1289"/>
      <c r="E27" s="1289"/>
      <c r="F27" s="1289"/>
      <c r="G27" s="1289"/>
      <c r="H27" s="1289"/>
      <c r="I27" s="1289"/>
      <c r="J27" s="1289"/>
      <c r="K27" s="1289"/>
      <c r="L27" s="1289"/>
      <c r="M27" s="1289"/>
      <c r="N27" s="1290"/>
      <c r="O27" s="1291" t="s">
        <v>1563</v>
      </c>
      <c r="P27" s="1290"/>
      <c r="Q27" s="1292" t="s">
        <v>1591</v>
      </c>
      <c r="R27" s="1293"/>
      <c r="S27" s="1290"/>
      <c r="T27" s="1294"/>
      <c r="U27" s="1294"/>
      <c r="V27" s="1294"/>
      <c r="W27" s="1294"/>
      <c r="X27" s="1294"/>
      <c r="Y27" s="1294"/>
      <c r="Z27" s="1294"/>
      <c r="AA27" s="1294"/>
      <c r="AB27" s="1294"/>
      <c r="AC27" s="1294"/>
      <c r="AD27" s="1294"/>
      <c r="AE27" s="1294"/>
      <c r="AF27" s="1294"/>
      <c r="AG27" s="1294"/>
      <c r="AH27" s="1294"/>
      <c r="AI27" s="1296"/>
      <c r="AJ27" s="1282"/>
    </row>
    <row r="28" spans="1:56" s="1261" customFormat="1">
      <c r="A28" s="1295"/>
      <c r="B28" s="1289"/>
      <c r="C28" s="1289"/>
      <c r="D28" s="1289"/>
      <c r="E28" s="1289"/>
      <c r="F28" s="1289"/>
      <c r="G28" s="1289"/>
      <c r="H28" s="1289"/>
      <c r="I28" s="1289"/>
      <c r="J28" s="1289"/>
      <c r="K28" s="1289"/>
      <c r="L28" s="1289"/>
      <c r="M28" s="1289"/>
      <c r="N28" s="1290"/>
      <c r="O28" s="1290"/>
      <c r="P28" s="1290"/>
      <c r="Q28" s="1296"/>
      <c r="R28" s="1293"/>
      <c r="S28" s="1305" t="s">
        <v>1592</v>
      </c>
      <c r="T28" s="1294"/>
      <c r="U28" s="1294"/>
      <c r="V28" s="1294"/>
      <c r="W28" s="1294"/>
      <c r="X28" s="1294"/>
      <c r="Y28" s="1294"/>
      <c r="Z28" s="1294"/>
      <c r="AA28" s="1294"/>
      <c r="AB28" s="1294"/>
      <c r="AC28" s="1294"/>
      <c r="AD28" s="1294"/>
      <c r="AE28" s="1294"/>
      <c r="AF28" s="1294"/>
      <c r="AG28" s="1291" t="s">
        <v>1578</v>
      </c>
      <c r="AH28" s="1294"/>
      <c r="AI28" s="1292" t="s">
        <v>1568</v>
      </c>
      <c r="AJ28" s="1282"/>
      <c r="AL28" s="1307"/>
      <c r="AM28" s="1307"/>
      <c r="AN28" s="1307"/>
      <c r="AO28" s="1307"/>
      <c r="AP28" s="1307"/>
      <c r="AQ28" s="1307"/>
      <c r="AR28" s="1307"/>
      <c r="AS28" s="1307"/>
      <c r="AT28" s="1307"/>
      <c r="AU28" s="1307"/>
      <c r="AV28" s="1307"/>
      <c r="AW28" s="1307"/>
      <c r="AX28" s="1307"/>
      <c r="AY28" s="1307"/>
      <c r="AZ28" s="1307"/>
      <c r="BA28" s="1307"/>
      <c r="BC28" s="1307"/>
      <c r="BD28" s="1307"/>
    </row>
    <row r="29" spans="1:56" s="1261" customFormat="1">
      <c r="A29" s="1288" t="s">
        <v>1593</v>
      </c>
      <c r="B29" s="1289"/>
      <c r="C29" s="1289"/>
      <c r="D29" s="1289"/>
      <c r="E29" s="1289"/>
      <c r="F29" s="1289"/>
      <c r="G29" s="1289"/>
      <c r="H29" s="1289"/>
      <c r="I29" s="1289"/>
      <c r="J29" s="1289"/>
      <c r="K29" s="1289"/>
      <c r="L29" s="1289"/>
      <c r="M29" s="1289"/>
      <c r="N29" s="1290"/>
      <c r="O29" s="1291" t="s">
        <v>1563</v>
      </c>
      <c r="P29" s="1290"/>
      <c r="Q29" s="1292" t="s">
        <v>1586</v>
      </c>
      <c r="R29" s="1308"/>
      <c r="S29" s="1305" t="s">
        <v>1594</v>
      </c>
      <c r="T29" s="1294"/>
      <c r="U29" s="1294"/>
      <c r="V29" s="1294"/>
      <c r="W29" s="1294"/>
      <c r="X29" s="1294"/>
      <c r="Y29" s="1294"/>
      <c r="Z29" s="1294"/>
      <c r="AA29" s="1294"/>
      <c r="AB29" s="1294"/>
      <c r="AC29" s="1294"/>
      <c r="AD29" s="1294"/>
      <c r="AE29" s="1294"/>
      <c r="AF29" s="1294"/>
      <c r="AG29" s="1300" t="s">
        <v>1578</v>
      </c>
      <c r="AH29" s="1294"/>
      <c r="AI29" s="1301" t="s">
        <v>1574</v>
      </c>
      <c r="AJ29" s="1282"/>
      <c r="AL29" s="1307"/>
      <c r="AM29" s="1307"/>
      <c r="AN29" s="1307"/>
      <c r="AO29" s="1307"/>
      <c r="AP29" s="1307"/>
      <c r="AQ29" s="1307"/>
      <c r="AR29" s="1307"/>
      <c r="AS29" s="1307"/>
      <c r="AT29" s="1307"/>
      <c r="AU29" s="1307"/>
      <c r="AV29" s="1307"/>
      <c r="AW29" s="1307"/>
      <c r="AX29" s="1307"/>
      <c r="AY29" s="1307"/>
      <c r="AZ29" s="1307"/>
      <c r="BA29" s="1307"/>
      <c r="BC29" s="1307"/>
      <c r="BD29" s="1307"/>
    </row>
    <row r="30" spans="1:56" s="1261" customFormat="1">
      <c r="A30" s="1288"/>
      <c r="B30" s="1289"/>
      <c r="C30" s="1289"/>
      <c r="D30" s="1289"/>
      <c r="E30" s="1289"/>
      <c r="F30" s="1289"/>
      <c r="G30" s="1289"/>
      <c r="H30" s="1289"/>
      <c r="I30" s="1289"/>
      <c r="J30" s="1289"/>
      <c r="K30" s="1289"/>
      <c r="L30" s="1289"/>
      <c r="M30" s="1289"/>
      <c r="N30" s="1290"/>
      <c r="O30" s="1291"/>
      <c r="P30" s="1290"/>
      <c r="Q30" s="1292"/>
      <c r="R30" s="1308"/>
      <c r="S30" s="1298" t="s">
        <v>1595</v>
      </c>
      <c r="T30" s="1294"/>
      <c r="U30" s="1294"/>
      <c r="V30" s="1294"/>
      <c r="W30" s="1294"/>
      <c r="X30" s="1294"/>
      <c r="Y30" s="1294"/>
      <c r="Z30" s="1294"/>
      <c r="AA30" s="1290"/>
      <c r="AB30" s="1294"/>
      <c r="AC30" s="1294"/>
      <c r="AD30" s="1294"/>
      <c r="AE30" s="1294"/>
      <c r="AF30" s="1294"/>
      <c r="AG30" s="1291" t="s">
        <v>1578</v>
      </c>
      <c r="AH30" s="1294"/>
      <c r="AI30" s="1292" t="s">
        <v>1586</v>
      </c>
      <c r="AJ30" s="1282"/>
      <c r="AL30" s="1307"/>
      <c r="AM30" s="1307"/>
      <c r="AN30" s="1307"/>
      <c r="AO30" s="1307"/>
      <c r="AP30" s="1307"/>
      <c r="AQ30" s="1307"/>
      <c r="AR30" s="1307"/>
      <c r="AS30" s="1307"/>
      <c r="AT30" s="1307"/>
      <c r="AU30" s="1307"/>
      <c r="AV30" s="1307"/>
      <c r="AW30" s="1307"/>
      <c r="AX30" s="1307"/>
      <c r="AY30" s="1307"/>
      <c r="AZ30" s="1307"/>
      <c r="BA30" s="1307"/>
      <c r="BC30" s="1307"/>
      <c r="BD30" s="1307"/>
    </row>
    <row r="31" spans="1:56" s="1261" customFormat="1">
      <c r="A31" s="1309" t="s">
        <v>1596</v>
      </c>
      <c r="B31" s="1289"/>
      <c r="C31" s="1289"/>
      <c r="D31" s="1289"/>
      <c r="E31" s="1289"/>
      <c r="F31" s="1289"/>
      <c r="G31" s="1289"/>
      <c r="H31" s="1289"/>
      <c r="I31" s="1289"/>
      <c r="J31" s="1289"/>
      <c r="K31" s="1289"/>
      <c r="L31" s="1289"/>
      <c r="M31" s="1289"/>
      <c r="N31" s="1290"/>
      <c r="O31" s="1291"/>
      <c r="P31" s="1290"/>
      <c r="Q31" s="1292"/>
      <c r="R31" s="1308"/>
      <c r="S31" s="1298"/>
      <c r="T31" s="1294"/>
      <c r="U31" s="1294"/>
      <c r="V31" s="1294"/>
      <c r="W31" s="1294"/>
      <c r="X31" s="1294"/>
      <c r="Y31" s="1294"/>
      <c r="Z31" s="1294"/>
      <c r="AA31" s="1290"/>
      <c r="AB31" s="1294"/>
      <c r="AC31" s="1294"/>
      <c r="AD31" s="1294"/>
      <c r="AE31" s="1294"/>
      <c r="AF31" s="1294"/>
      <c r="AG31" s="1291"/>
      <c r="AH31" s="1294"/>
      <c r="AI31" s="1292"/>
      <c r="AJ31" s="1282"/>
      <c r="AL31" s="1307"/>
      <c r="AM31" s="1307"/>
      <c r="AN31" s="1307"/>
      <c r="AO31" s="1307"/>
      <c r="AP31" s="1307"/>
      <c r="AQ31" s="1307"/>
      <c r="AR31" s="1307"/>
      <c r="AS31" s="1307"/>
      <c r="AT31" s="1307"/>
      <c r="AU31" s="1307"/>
      <c r="AV31" s="1307"/>
      <c r="AW31" s="1307"/>
      <c r="AX31" s="1307"/>
      <c r="AY31" s="1307"/>
      <c r="AZ31" s="1307"/>
      <c r="BA31" s="1307"/>
      <c r="BC31" s="1307"/>
      <c r="BD31" s="1307"/>
    </row>
    <row r="32" spans="1:56" s="1261" customFormat="1">
      <c r="A32" s="1288"/>
      <c r="B32" s="1289"/>
      <c r="C32" s="1289"/>
      <c r="D32" s="1289"/>
      <c r="E32" s="1289"/>
      <c r="F32" s="1289"/>
      <c r="G32" s="1289"/>
      <c r="H32" s="1289"/>
      <c r="I32" s="1289"/>
      <c r="J32" s="1289"/>
      <c r="K32" s="1289"/>
      <c r="L32" s="1289"/>
      <c r="M32" s="1289"/>
      <c r="N32" s="1290"/>
      <c r="O32" s="1291"/>
      <c r="P32" s="1290"/>
      <c r="Q32" s="1292"/>
      <c r="R32" s="1308"/>
      <c r="S32" s="1305" t="s">
        <v>1597</v>
      </c>
      <c r="T32" s="1290"/>
      <c r="U32" s="1294"/>
      <c r="V32" s="1294"/>
      <c r="W32" s="1294"/>
      <c r="X32" s="1294"/>
      <c r="Y32" s="1294"/>
      <c r="Z32" s="1294"/>
      <c r="AA32" s="1294"/>
      <c r="AB32" s="1294"/>
      <c r="AC32" s="1294"/>
      <c r="AD32" s="1294"/>
      <c r="AE32" s="1294"/>
      <c r="AF32" s="1294"/>
      <c r="AG32" s="1291" t="s">
        <v>1581</v>
      </c>
      <c r="AH32" s="1294"/>
      <c r="AI32" s="1292" t="s">
        <v>1563</v>
      </c>
      <c r="AJ32" s="1285"/>
      <c r="AL32" s="1307"/>
      <c r="AM32" s="1307"/>
      <c r="AN32" s="1307"/>
      <c r="AO32" s="1307"/>
      <c r="AP32" s="1307"/>
      <c r="AQ32" s="1307"/>
      <c r="AR32" s="1307"/>
      <c r="AS32" s="1307"/>
      <c r="AT32" s="1307"/>
      <c r="AU32" s="1307"/>
      <c r="AV32" s="1307"/>
      <c r="AW32" s="1307"/>
      <c r="AX32" s="1307"/>
      <c r="AY32" s="1307"/>
      <c r="AZ32" s="1307"/>
      <c r="BA32" s="1307"/>
      <c r="BC32" s="1307"/>
      <c r="BD32" s="1307"/>
    </row>
    <row r="33" spans="1:56" s="1261" customFormat="1">
      <c r="A33" s="1288" t="s">
        <v>1598</v>
      </c>
      <c r="B33" s="1289"/>
      <c r="C33" s="1289"/>
      <c r="D33" s="1289"/>
      <c r="E33" s="1289"/>
      <c r="F33" s="1289"/>
      <c r="G33" s="1289"/>
      <c r="H33" s="1289"/>
      <c r="I33" s="1289"/>
      <c r="J33" s="1289"/>
      <c r="K33" s="1289"/>
      <c r="L33" s="1289"/>
      <c r="M33" s="1289"/>
      <c r="N33" s="1290"/>
      <c r="O33" s="1291"/>
      <c r="P33" s="1290"/>
      <c r="Q33" s="1292" t="s">
        <v>1568</v>
      </c>
      <c r="R33" s="1308"/>
      <c r="S33" s="1299" t="s">
        <v>1599</v>
      </c>
      <c r="T33" s="1290"/>
      <c r="U33" s="1294"/>
      <c r="V33" s="1294"/>
      <c r="W33" s="1294"/>
      <c r="X33" s="1294"/>
      <c r="Y33" s="1294"/>
      <c r="Z33" s="1294"/>
      <c r="AA33" s="1294"/>
      <c r="AB33" s="1294"/>
      <c r="AC33" s="1294"/>
      <c r="AD33" s="1294"/>
      <c r="AE33" s="1294"/>
      <c r="AF33" s="1294"/>
      <c r="AG33" s="1291" t="s">
        <v>1581</v>
      </c>
      <c r="AH33" s="1294"/>
      <c r="AI33" s="1292" t="s">
        <v>1571</v>
      </c>
      <c r="AJ33" s="1285"/>
      <c r="AL33" s="1307"/>
      <c r="AM33" s="1307"/>
      <c r="AN33" s="1307"/>
      <c r="AO33" s="1307"/>
      <c r="AP33" s="1307"/>
      <c r="AQ33" s="1307"/>
      <c r="AR33" s="1307"/>
      <c r="AS33" s="1307"/>
      <c r="AT33" s="1307"/>
      <c r="AU33" s="1307"/>
      <c r="AV33" s="1307"/>
      <c r="AW33" s="1307"/>
      <c r="AX33" s="1307"/>
      <c r="AY33" s="1307"/>
      <c r="AZ33" s="1307"/>
      <c r="BA33" s="1307"/>
      <c r="BC33" s="1307"/>
      <c r="BD33" s="1307"/>
    </row>
    <row r="34" spans="1:56" s="1261" customFormat="1">
      <c r="A34" s="1288"/>
      <c r="B34" s="1289"/>
      <c r="C34" s="1289"/>
      <c r="D34" s="1289"/>
      <c r="E34" s="1289"/>
      <c r="F34" s="1289"/>
      <c r="G34" s="1289"/>
      <c r="H34" s="1289"/>
      <c r="I34" s="1289"/>
      <c r="J34" s="1289"/>
      <c r="K34" s="1289"/>
      <c r="L34" s="1289"/>
      <c r="M34" s="1289"/>
      <c r="N34" s="1290"/>
      <c r="O34" s="1291"/>
      <c r="P34" s="1290"/>
      <c r="Q34" s="1292"/>
      <c r="R34" s="1308"/>
      <c r="S34" s="1305" t="s">
        <v>1600</v>
      </c>
      <c r="T34" s="1290"/>
      <c r="U34" s="1294"/>
      <c r="V34" s="1294"/>
      <c r="W34" s="1294"/>
      <c r="X34" s="1294"/>
      <c r="Y34" s="1294"/>
      <c r="Z34" s="1294"/>
      <c r="AA34" s="1294"/>
      <c r="AB34" s="1294"/>
      <c r="AC34" s="1294"/>
      <c r="AD34" s="1294"/>
      <c r="AE34" s="1294"/>
      <c r="AF34" s="1294"/>
      <c r="AG34" s="1300" t="s">
        <v>1581</v>
      </c>
      <c r="AH34" s="1294"/>
      <c r="AI34" s="1301" t="s">
        <v>1574</v>
      </c>
      <c r="AJ34" s="1285"/>
      <c r="AL34" s="1307"/>
      <c r="AM34" s="1307"/>
      <c r="AN34" s="1307"/>
      <c r="AO34" s="1307"/>
      <c r="AP34" s="1307"/>
      <c r="AQ34" s="1307"/>
      <c r="AR34" s="1307"/>
      <c r="AS34" s="1307"/>
      <c r="AT34" s="1307"/>
      <c r="AU34" s="1307"/>
      <c r="AV34" s="1307"/>
      <c r="AW34" s="1307"/>
      <c r="AX34" s="1307"/>
      <c r="AY34" s="1307"/>
      <c r="AZ34" s="1307"/>
      <c r="BA34" s="1307"/>
      <c r="BC34" s="1307"/>
      <c r="BD34" s="1307"/>
    </row>
    <row r="35" spans="1:56" s="1261" customFormat="1">
      <c r="A35" s="1288" t="s">
        <v>1601</v>
      </c>
      <c r="B35" s="1289"/>
      <c r="C35" s="1289"/>
      <c r="D35" s="1289"/>
      <c r="E35" s="1289"/>
      <c r="F35" s="1289"/>
      <c r="G35" s="1289"/>
      <c r="H35" s="1289"/>
      <c r="I35" s="1289"/>
      <c r="J35" s="1289"/>
      <c r="K35" s="1289"/>
      <c r="L35" s="1289"/>
      <c r="M35" s="1289"/>
      <c r="N35" s="1290"/>
      <c r="O35" s="1291"/>
      <c r="P35" s="1290"/>
      <c r="Q35" s="1292" t="s">
        <v>1571</v>
      </c>
      <c r="R35" s="1308"/>
      <c r="S35" s="1305" t="s">
        <v>1602</v>
      </c>
      <c r="T35" s="1290"/>
      <c r="U35" s="1294"/>
      <c r="V35" s="1294"/>
      <c r="W35" s="1294"/>
      <c r="X35" s="1294"/>
      <c r="Y35" s="1294"/>
      <c r="Z35" s="1294"/>
      <c r="AA35" s="1294"/>
      <c r="AB35" s="1294"/>
      <c r="AC35" s="1294"/>
      <c r="AD35" s="1294"/>
      <c r="AE35" s="1294"/>
      <c r="AF35" s="1294"/>
      <c r="AG35" s="1291" t="s">
        <v>1581</v>
      </c>
      <c r="AH35" s="1294"/>
      <c r="AI35" s="1301" t="s">
        <v>1586</v>
      </c>
      <c r="AJ35" s="1285"/>
      <c r="AL35" s="1307"/>
      <c r="AM35" s="1307"/>
      <c r="AN35" s="1307"/>
      <c r="AO35" s="1307"/>
      <c r="AP35" s="1307"/>
      <c r="AQ35" s="1307"/>
      <c r="AR35" s="1307"/>
      <c r="AS35" s="1307"/>
      <c r="AT35" s="1307"/>
      <c r="AU35" s="1307"/>
      <c r="AV35" s="1307"/>
      <c r="AW35" s="1307"/>
      <c r="AX35" s="1307"/>
      <c r="AY35" s="1307"/>
      <c r="AZ35" s="1307"/>
      <c r="BA35" s="1307"/>
      <c r="BC35" s="1307"/>
      <c r="BD35" s="1307"/>
    </row>
    <row r="36" spans="1:56" s="1261" customFormat="1">
      <c r="A36" s="1288"/>
      <c r="B36" s="1289"/>
      <c r="C36" s="1289"/>
      <c r="D36" s="1289"/>
      <c r="E36" s="1289"/>
      <c r="F36" s="1289"/>
      <c r="G36" s="1289"/>
      <c r="H36" s="1289"/>
      <c r="I36" s="1289"/>
      <c r="J36" s="1289"/>
      <c r="K36" s="1289"/>
      <c r="L36" s="1289"/>
      <c r="M36" s="1289"/>
      <c r="N36" s="1290"/>
      <c r="O36" s="1291"/>
      <c r="P36" s="1290"/>
      <c r="Q36" s="1292"/>
      <c r="R36" s="1308"/>
      <c r="S36" s="1305" t="s">
        <v>1603</v>
      </c>
      <c r="T36" s="1290"/>
      <c r="U36" s="1294"/>
      <c r="V36" s="1294"/>
      <c r="W36" s="1294"/>
      <c r="X36" s="1294"/>
      <c r="Y36" s="1294"/>
      <c r="Z36" s="1294"/>
      <c r="AA36" s="1294"/>
      <c r="AB36" s="1294"/>
      <c r="AC36" s="1294"/>
      <c r="AD36" s="1294"/>
      <c r="AE36" s="1294"/>
      <c r="AF36" s="1294"/>
      <c r="AG36" s="1300" t="s">
        <v>1584</v>
      </c>
      <c r="AH36" s="1294"/>
      <c r="AI36" s="1301" t="s">
        <v>1563</v>
      </c>
      <c r="AJ36" s="1285"/>
      <c r="AL36" s="1307"/>
      <c r="AM36" s="1307"/>
      <c r="AN36" s="1307"/>
      <c r="AO36" s="1307"/>
      <c r="AP36" s="1307"/>
      <c r="AQ36" s="1307"/>
      <c r="AR36" s="1307"/>
      <c r="AS36" s="1307"/>
      <c r="AT36" s="1307"/>
      <c r="AU36" s="1307"/>
      <c r="AV36" s="1307"/>
      <c r="AW36" s="1307"/>
      <c r="AX36" s="1307"/>
      <c r="AY36" s="1307"/>
      <c r="AZ36" s="1307"/>
      <c r="BA36" s="1307"/>
      <c r="BC36" s="1307"/>
      <c r="BD36" s="1307"/>
    </row>
    <row r="37" spans="1:56" s="1261" customFormat="1">
      <c r="A37" s="1288" t="s">
        <v>1604</v>
      </c>
      <c r="B37" s="1289"/>
      <c r="C37" s="1289"/>
      <c r="D37" s="1289"/>
      <c r="E37" s="1289"/>
      <c r="F37" s="1289"/>
      <c r="G37" s="1289"/>
      <c r="H37" s="1289"/>
      <c r="I37" s="1289"/>
      <c r="J37" s="1289"/>
      <c r="K37" s="1289"/>
      <c r="L37" s="1289"/>
      <c r="M37" s="1289"/>
      <c r="N37" s="1290"/>
      <c r="O37" s="1291"/>
      <c r="P37" s="1290"/>
      <c r="Q37" s="1292" t="s">
        <v>1574</v>
      </c>
      <c r="R37" s="1308"/>
      <c r="S37" s="1302"/>
      <c r="T37" s="1290"/>
      <c r="U37" s="1294"/>
      <c r="V37" s="1294"/>
      <c r="W37" s="1294"/>
      <c r="X37" s="1294"/>
      <c r="Y37" s="1294"/>
      <c r="Z37" s="1294"/>
      <c r="AA37" s="1294"/>
      <c r="AB37" s="1294"/>
      <c r="AC37" s="1294"/>
      <c r="AD37" s="1294"/>
      <c r="AE37" s="1294"/>
      <c r="AF37" s="1294"/>
      <c r="AG37" s="1294"/>
      <c r="AH37" s="1294"/>
      <c r="AI37" s="1294"/>
      <c r="AJ37" s="1285"/>
      <c r="AL37" s="1307"/>
      <c r="AM37" s="1307"/>
      <c r="AN37" s="1307"/>
      <c r="AO37" s="1307"/>
      <c r="AP37" s="1307"/>
      <c r="AQ37" s="1307"/>
      <c r="AR37" s="1307"/>
      <c r="AS37" s="1307"/>
      <c r="AT37" s="1307"/>
      <c r="AU37" s="1307"/>
      <c r="AV37" s="1307"/>
      <c r="AW37" s="1307"/>
      <c r="AX37" s="1307"/>
      <c r="AY37" s="1307"/>
      <c r="AZ37" s="1307"/>
      <c r="BA37" s="1307"/>
      <c r="BC37" s="1307"/>
      <c r="BD37" s="1307"/>
    </row>
    <row r="38" spans="1:56" s="1261" customFormat="1">
      <c r="A38" s="1275"/>
      <c r="B38" s="1276"/>
      <c r="C38" s="1276"/>
      <c r="D38" s="1276"/>
      <c r="E38" s="1276"/>
      <c r="F38" s="1276"/>
      <c r="G38" s="1276"/>
      <c r="H38" s="1276"/>
      <c r="I38" s="1276"/>
      <c r="J38" s="1276"/>
      <c r="K38" s="1276"/>
      <c r="L38" s="1276"/>
      <c r="M38" s="1276"/>
      <c r="N38" s="1277"/>
      <c r="O38" s="1278"/>
      <c r="P38" s="1277"/>
      <c r="Q38" s="1279"/>
      <c r="R38" s="1282"/>
      <c r="S38" s="1310" t="s">
        <v>1605</v>
      </c>
      <c r="T38" s="1277"/>
      <c r="U38" s="1266"/>
      <c r="V38" s="1266"/>
      <c r="W38" s="1266"/>
      <c r="X38" s="1266"/>
      <c r="Y38" s="1266"/>
      <c r="Z38" s="1266"/>
      <c r="AA38" s="1266"/>
      <c r="AB38" s="1266"/>
      <c r="AC38" s="1266"/>
      <c r="AD38" s="1266"/>
      <c r="AE38" s="1266"/>
      <c r="AF38" s="1266"/>
      <c r="AG38" s="1278" t="s">
        <v>1586</v>
      </c>
      <c r="AH38" s="1266"/>
      <c r="AI38" s="1279" t="s">
        <v>1586</v>
      </c>
      <c r="AJ38" s="1285"/>
      <c r="AL38" s="1307"/>
      <c r="AM38" s="1307"/>
      <c r="AN38" s="1307"/>
      <c r="AO38" s="1307"/>
      <c r="AP38" s="1307"/>
      <c r="AQ38" s="1307"/>
      <c r="AR38" s="1307"/>
      <c r="AS38" s="1307"/>
      <c r="AT38" s="1307"/>
      <c r="AU38" s="1307"/>
      <c r="AV38" s="1307"/>
      <c r="AW38" s="1307"/>
      <c r="AX38" s="1307"/>
      <c r="AY38" s="1307"/>
      <c r="AZ38" s="1307"/>
      <c r="BA38" s="1307"/>
      <c r="BC38" s="1307"/>
      <c r="BD38" s="1307"/>
    </row>
    <row r="39" spans="1:56" s="1261" customFormat="1">
      <c r="A39" s="1275" t="s">
        <v>1606</v>
      </c>
      <c r="B39" s="1276"/>
      <c r="C39" s="1276"/>
      <c r="D39" s="1276"/>
      <c r="E39" s="1276"/>
      <c r="F39" s="1276"/>
      <c r="G39" s="1276"/>
      <c r="H39" s="1276"/>
      <c r="I39" s="1276"/>
      <c r="J39" s="1276"/>
      <c r="K39" s="1276"/>
      <c r="L39" s="1276"/>
      <c r="M39" s="1276"/>
      <c r="N39" s="1277"/>
      <c r="O39" s="1278"/>
      <c r="P39" s="1277"/>
      <c r="Q39" s="1279" t="s">
        <v>1578</v>
      </c>
      <c r="R39" s="1282"/>
      <c r="S39" s="1310"/>
      <c r="T39" s="1277"/>
      <c r="U39" s="1266"/>
      <c r="V39" s="1266"/>
      <c r="W39" s="1266"/>
      <c r="X39" s="1266"/>
      <c r="Y39" s="1266"/>
      <c r="Z39" s="1266"/>
      <c r="AA39" s="1266"/>
      <c r="AB39" s="1266"/>
      <c r="AC39" s="1266"/>
      <c r="AD39" s="1266"/>
      <c r="AE39" s="1266"/>
      <c r="AF39" s="1266"/>
      <c r="AG39" s="1278"/>
      <c r="AH39" s="1266"/>
      <c r="AI39" s="1279"/>
      <c r="AJ39" s="1285"/>
      <c r="AL39" s="1307"/>
      <c r="AM39" s="1307"/>
      <c r="AN39" s="1307"/>
      <c r="AO39" s="1307"/>
      <c r="AP39" s="1307"/>
      <c r="AQ39" s="1307"/>
      <c r="AR39" s="1307"/>
      <c r="AS39" s="1307"/>
      <c r="AT39" s="1307"/>
      <c r="AU39" s="1307"/>
      <c r="AV39" s="1307"/>
      <c r="AW39" s="1307"/>
      <c r="AX39" s="1307"/>
      <c r="AY39" s="1307"/>
      <c r="AZ39" s="1307"/>
      <c r="BA39" s="1307"/>
      <c r="BC39" s="1307"/>
      <c r="BD39" s="1307"/>
    </row>
    <row r="40" spans="1:56" s="1261" customFormat="1">
      <c r="A40" s="1311"/>
      <c r="B40" s="1312"/>
      <c r="C40" s="1312"/>
      <c r="D40" s="1312"/>
      <c r="E40" s="1312"/>
      <c r="F40" s="1312"/>
      <c r="G40" s="1312"/>
      <c r="H40" s="1312"/>
      <c r="I40" s="1312"/>
      <c r="J40" s="1312"/>
      <c r="K40" s="1312"/>
      <c r="L40" s="1312"/>
      <c r="M40" s="1312"/>
      <c r="N40" s="1312"/>
      <c r="O40" s="1312"/>
      <c r="P40" s="1268"/>
      <c r="Q40" s="1268"/>
      <c r="R40" s="1313"/>
      <c r="S40" s="1314" t="s">
        <v>1607</v>
      </c>
      <c r="T40" s="1268"/>
      <c r="U40" s="1268"/>
      <c r="V40" s="1268"/>
      <c r="W40" s="1268"/>
      <c r="X40" s="1268"/>
      <c r="Y40" s="1268"/>
      <c r="Z40" s="1268"/>
      <c r="AA40" s="1268"/>
      <c r="AB40" s="1268"/>
      <c r="AC40" s="1268"/>
      <c r="AD40" s="1268"/>
      <c r="AE40" s="1268"/>
      <c r="AF40" s="1268"/>
      <c r="AG40" s="1268"/>
      <c r="AH40" s="1268"/>
      <c r="AI40" s="1268"/>
      <c r="AJ40" s="1313"/>
      <c r="AL40" s="1307"/>
      <c r="AM40" s="1307"/>
      <c r="AN40" s="1307"/>
      <c r="AO40" s="1307"/>
      <c r="AP40" s="1307"/>
      <c r="AQ40" s="1307"/>
      <c r="AR40" s="1307"/>
      <c r="AS40" s="1307"/>
      <c r="AT40" s="1307"/>
      <c r="AU40" s="1307"/>
      <c r="AV40" s="1307"/>
      <c r="AW40" s="1307"/>
      <c r="AX40" s="1307"/>
      <c r="AY40" s="1307"/>
      <c r="AZ40" s="1307"/>
      <c r="BA40" s="1307"/>
      <c r="BC40" s="1307"/>
      <c r="BD40" s="1307"/>
    </row>
    <row r="41" spans="1:56" s="1261" customFormat="1">
      <c r="AL41" s="1307"/>
      <c r="AM41" s="1307"/>
      <c r="AN41" s="1307"/>
      <c r="AO41" s="1307"/>
      <c r="AP41" s="1307"/>
      <c r="AQ41" s="1307"/>
      <c r="AR41" s="1307"/>
      <c r="AS41" s="1307"/>
      <c r="AT41" s="1307"/>
      <c r="AU41" s="1307"/>
      <c r="AV41" s="1307"/>
      <c r="AW41" s="1307"/>
      <c r="AX41" s="1307"/>
      <c r="AY41" s="1307"/>
      <c r="AZ41" s="1307"/>
      <c r="BA41" s="1307"/>
      <c r="BC41" s="1307"/>
      <c r="BD41" s="1307"/>
    </row>
    <row r="42" spans="1:56" s="1261" customFormat="1">
      <c r="AL42" s="1307"/>
      <c r="AM42" s="1307"/>
      <c r="AN42" s="1307"/>
      <c r="AO42" s="1307"/>
      <c r="AP42" s="1307"/>
      <c r="AQ42" s="1307"/>
      <c r="AR42" s="1307"/>
      <c r="AS42" s="1307"/>
      <c r="AT42" s="1307"/>
      <c r="AU42" s="1307"/>
      <c r="AV42" s="1307"/>
      <c r="AW42" s="1307"/>
      <c r="AX42" s="1307"/>
      <c r="AY42" s="1307"/>
      <c r="AZ42" s="1307"/>
      <c r="BA42" s="1307"/>
      <c r="BC42" s="1307"/>
      <c r="BD42" s="1307"/>
    </row>
    <row r="43" spans="1:56" s="1261" customFormat="1">
      <c r="AL43" s="1307"/>
      <c r="AM43" s="1307"/>
      <c r="AN43" s="1307"/>
      <c r="AO43" s="1307"/>
      <c r="AP43" s="1307"/>
      <c r="AQ43" s="1307"/>
      <c r="AR43" s="1307"/>
      <c r="AS43" s="1307"/>
      <c r="AT43" s="1307"/>
      <c r="AU43" s="1307"/>
      <c r="AV43" s="1307"/>
      <c r="AW43" s="1307"/>
      <c r="AX43" s="1307"/>
      <c r="AY43" s="1307"/>
      <c r="AZ43" s="1307"/>
      <c r="BA43" s="1307"/>
      <c r="BC43" s="1307"/>
      <c r="BD43" s="1307"/>
    </row>
    <row r="44" spans="1:56" s="1261" customFormat="1">
      <c r="AL44" s="1307"/>
      <c r="AM44" s="1307"/>
      <c r="AN44" s="1307"/>
      <c r="AO44" s="1307"/>
      <c r="AP44" s="1307"/>
      <c r="AQ44" s="1307"/>
      <c r="AR44" s="1307"/>
      <c r="AS44" s="1307"/>
      <c r="AT44" s="1307"/>
      <c r="AU44" s="1307"/>
      <c r="AV44" s="1307"/>
      <c r="AW44" s="1307"/>
      <c r="AX44" s="1307"/>
      <c r="AY44" s="1307"/>
      <c r="AZ44" s="1307"/>
      <c r="BA44" s="1307"/>
      <c r="BC44" s="1307"/>
      <c r="BD44" s="1307"/>
    </row>
    <row r="45" spans="1:56" s="1261" customFormat="1">
      <c r="AL45" s="1307"/>
      <c r="AM45" s="1307"/>
      <c r="AN45" s="1307"/>
      <c r="AO45" s="1307"/>
      <c r="AP45" s="1307"/>
      <c r="AQ45" s="1307"/>
      <c r="AR45" s="1307"/>
      <c r="AS45" s="1307"/>
      <c r="AT45" s="1307"/>
      <c r="AU45" s="1307"/>
      <c r="AV45" s="1307"/>
      <c r="AW45" s="1307"/>
      <c r="AX45" s="1307"/>
      <c r="AY45" s="1307"/>
      <c r="AZ45" s="1307"/>
      <c r="BA45" s="1307"/>
      <c r="BC45" s="1307"/>
      <c r="BD45" s="1307"/>
    </row>
    <row r="46" spans="1:56" s="1261" customFormat="1">
      <c r="AL46" s="1307"/>
      <c r="AM46" s="1307"/>
      <c r="AN46" s="1307"/>
      <c r="AO46" s="1307"/>
      <c r="AP46" s="1307"/>
      <c r="AQ46" s="1307"/>
      <c r="AR46" s="1307"/>
      <c r="AS46" s="1307"/>
      <c r="AT46" s="1307"/>
      <c r="AU46" s="1307"/>
      <c r="AV46" s="1307"/>
      <c r="AW46" s="1307"/>
      <c r="AX46" s="1307"/>
      <c r="AY46" s="1307"/>
      <c r="AZ46" s="1307"/>
      <c r="BA46" s="1307"/>
      <c r="BC46" s="1307"/>
      <c r="BD46" s="1307"/>
    </row>
    <row r="47" spans="1:56" s="1261" customFormat="1">
      <c r="A47" s="1315"/>
      <c r="B47" s="1315"/>
      <c r="C47" s="1315"/>
      <c r="D47" s="1315"/>
      <c r="E47" s="1315"/>
      <c r="F47" s="1315"/>
      <c r="G47" s="1315"/>
      <c r="H47" s="1315"/>
      <c r="I47" s="1315"/>
      <c r="J47" s="1315"/>
      <c r="K47" s="1315"/>
      <c r="L47" s="1315"/>
      <c r="AL47" s="1307"/>
      <c r="AM47" s="1307"/>
      <c r="AN47" s="1307"/>
      <c r="AO47" s="1307"/>
      <c r="AP47" s="1307"/>
      <c r="AQ47" s="1307"/>
      <c r="AR47" s="1307"/>
      <c r="AS47" s="1307"/>
      <c r="AT47" s="1307"/>
      <c r="AU47" s="1307"/>
      <c r="AV47" s="1307"/>
      <c r="AW47" s="1307"/>
      <c r="AX47" s="1307"/>
      <c r="AY47" s="1307"/>
      <c r="AZ47" s="1307"/>
      <c r="BA47" s="1307"/>
      <c r="BC47" s="1307"/>
      <c r="BD47" s="1307"/>
    </row>
    <row r="48" spans="1:56" s="1261" customFormat="1">
      <c r="AL48" s="1307"/>
      <c r="AM48" s="1307"/>
      <c r="AN48" s="1307"/>
      <c r="AO48" s="1307"/>
      <c r="AP48" s="1307"/>
      <c r="AQ48" s="1307"/>
      <c r="AR48" s="1307"/>
      <c r="AS48" s="1307"/>
      <c r="AT48" s="1307"/>
      <c r="AU48" s="1307"/>
      <c r="AV48" s="1307"/>
      <c r="AW48" s="1307"/>
      <c r="AX48" s="1307"/>
      <c r="AY48" s="1307"/>
      <c r="AZ48" s="1307"/>
      <c r="BA48" s="1307"/>
      <c r="BC48" s="1307"/>
      <c r="BD48" s="1307"/>
    </row>
    <row r="49" spans="1:53" s="1261" customFormat="1">
      <c r="A49" s="1316" t="s">
        <v>1608</v>
      </c>
      <c r="AL49" s="1307"/>
      <c r="AM49" s="1307"/>
      <c r="AN49" s="1307"/>
      <c r="AO49" s="1307"/>
      <c r="AP49" s="1307"/>
      <c r="AQ49" s="1307"/>
      <c r="AR49" s="1307"/>
      <c r="AS49" s="1307"/>
      <c r="AT49" s="1307"/>
      <c r="AU49" s="1307"/>
      <c r="AV49" s="1307"/>
      <c r="AW49" s="1307"/>
      <c r="AX49" s="1307"/>
      <c r="AY49" s="1307"/>
      <c r="AZ49" s="1307"/>
      <c r="BA49" s="1307"/>
    </row>
    <row r="50" spans="1:53" s="1261" customFormat="1">
      <c r="A50" s="1316" t="s">
        <v>1609</v>
      </c>
      <c r="AL50" s="1307"/>
      <c r="AM50" s="1307"/>
      <c r="AN50" s="1307"/>
      <c r="AO50" s="1307"/>
      <c r="AP50" s="1307"/>
      <c r="AQ50" s="1307"/>
      <c r="AR50" s="1307"/>
      <c r="AS50" s="1307"/>
      <c r="AT50" s="1307"/>
      <c r="AU50" s="1307"/>
      <c r="AV50" s="1307"/>
      <c r="AW50" s="1307"/>
      <c r="AX50" s="1307"/>
      <c r="AY50" s="1307"/>
      <c r="AZ50" s="1307"/>
      <c r="BA50" s="1307"/>
    </row>
    <row r="51" spans="1:53" s="1261" customFormat="1">
      <c r="A51" s="1316" t="s">
        <v>1610</v>
      </c>
    </row>
    <row r="52" spans="1:53" s="1261" customFormat="1">
      <c r="A52" s="1316" t="s">
        <v>1611</v>
      </c>
    </row>
    <row r="53" spans="1:53" s="1261" customFormat="1">
      <c r="AL53" s="1307"/>
      <c r="AM53" s="1307"/>
      <c r="AN53" s="1307"/>
      <c r="AO53" s="1307"/>
      <c r="AP53" s="1307"/>
      <c r="AQ53" s="1307"/>
      <c r="AR53" s="1307"/>
      <c r="AS53" s="1307"/>
      <c r="AT53" s="1307"/>
      <c r="AU53" s="1307"/>
      <c r="AV53" s="1307"/>
      <c r="AW53" s="1307"/>
      <c r="AX53" s="1307"/>
      <c r="AY53" s="1307"/>
      <c r="AZ53" s="1307"/>
      <c r="BA53" s="1307"/>
    </row>
    <row r="54" spans="1:53" s="1261" customFormat="1">
      <c r="A54" s="1488" t="s">
        <v>1612</v>
      </c>
      <c r="B54" s="1488"/>
      <c r="C54" s="1488"/>
      <c r="D54" s="1488"/>
      <c r="E54" s="1488"/>
      <c r="F54" s="1488"/>
      <c r="G54" s="1488"/>
      <c r="H54" s="1488"/>
      <c r="I54" s="1488"/>
      <c r="J54" s="1488"/>
      <c r="K54" s="1488"/>
      <c r="L54" s="1488"/>
      <c r="M54" s="1488"/>
      <c r="N54" s="1488"/>
      <c r="O54" s="1488"/>
      <c r="P54" s="1488"/>
      <c r="Q54" s="1488"/>
      <c r="R54" s="1488"/>
      <c r="S54" s="1488"/>
      <c r="T54" s="1488"/>
      <c r="U54" s="1488"/>
      <c r="V54" s="1488"/>
      <c r="W54" s="1488"/>
      <c r="X54" s="1488"/>
      <c r="Y54" s="1488"/>
      <c r="Z54" s="1488"/>
      <c r="AA54" s="1488"/>
      <c r="AB54" s="1488"/>
      <c r="AC54" s="1488"/>
      <c r="AD54" s="1488"/>
      <c r="AE54" s="1488"/>
      <c r="AF54" s="1488"/>
      <c r="AG54" s="1488"/>
      <c r="AH54" s="1488"/>
      <c r="AI54" s="1488"/>
      <c r="AJ54" s="1488"/>
    </row>
    <row r="55" spans="1:53" s="1261" customFormat="1">
      <c r="A55" s="1317"/>
      <c r="B55" s="1317"/>
      <c r="C55" s="1317"/>
      <c r="D55" s="1317"/>
      <c r="E55" s="1317"/>
      <c r="F55" s="1317"/>
      <c r="G55" s="1317"/>
      <c r="H55" s="1317"/>
      <c r="I55" s="1317"/>
      <c r="J55" s="1317"/>
      <c r="K55" s="1317"/>
      <c r="L55" s="1317"/>
      <c r="M55" s="1317"/>
      <c r="N55" s="1317"/>
      <c r="O55" s="1317"/>
      <c r="P55" s="1317"/>
      <c r="Q55" s="1317"/>
      <c r="R55" s="1317"/>
      <c r="S55" s="1317"/>
      <c r="T55" s="1317"/>
      <c r="U55" s="1317"/>
      <c r="V55" s="1317"/>
      <c r="W55" s="1317"/>
      <c r="X55" s="1317"/>
      <c r="Y55" s="1317"/>
      <c r="Z55" s="1317"/>
      <c r="AA55" s="1317"/>
      <c r="AB55" s="1317"/>
      <c r="AC55" s="1317"/>
      <c r="AD55" s="1317"/>
      <c r="AE55" s="1317"/>
      <c r="AF55" s="1317"/>
      <c r="AG55" s="1317"/>
      <c r="AH55" s="1317"/>
      <c r="AI55" s="1317"/>
      <c r="AJ55" s="1317"/>
    </row>
    <row r="56" spans="1:53" s="1261" customFormat="1" ht="15.75">
      <c r="A56" s="1489" t="s">
        <v>665</v>
      </c>
      <c r="B56" s="1489"/>
      <c r="C56" s="1489"/>
      <c r="D56" s="1489"/>
      <c r="E56" s="1489"/>
      <c r="F56" s="1489"/>
      <c r="G56" s="1489"/>
      <c r="H56" s="1489"/>
      <c r="I56" s="1489"/>
      <c r="J56" s="1489"/>
      <c r="K56" s="1489"/>
      <c r="L56" s="1489"/>
      <c r="M56" s="1489"/>
      <c r="N56" s="1489"/>
      <c r="O56" s="1489"/>
      <c r="P56" s="1489"/>
      <c r="Q56" s="1489"/>
      <c r="R56" s="1489"/>
      <c r="S56" s="1489"/>
      <c r="T56" s="1489"/>
      <c r="U56" s="1489"/>
      <c r="V56" s="1489"/>
      <c r="W56" s="1489"/>
      <c r="X56" s="1489"/>
      <c r="Y56" s="1489"/>
      <c r="Z56" s="1489"/>
      <c r="AA56" s="1489"/>
      <c r="AB56" s="1489"/>
      <c r="AC56" s="1489"/>
      <c r="AD56" s="1489"/>
      <c r="AE56" s="1489"/>
      <c r="AF56" s="1489"/>
      <c r="AG56" s="1489"/>
      <c r="AH56" s="1489"/>
      <c r="AI56" s="1489"/>
      <c r="AJ56" s="1489"/>
    </row>
    <row r="57" spans="1:5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5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5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5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5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5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5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5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9" ht="15.75" thickBo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9">
      <c r="A87" s="1490" t="s">
        <v>1613</v>
      </c>
      <c r="B87" s="1491"/>
      <c r="C87" s="1491"/>
      <c r="D87" s="1491"/>
      <c r="E87" s="1491"/>
      <c r="F87" s="1491"/>
      <c r="G87" s="1491"/>
      <c r="H87" s="1491"/>
      <c r="I87" s="1491"/>
      <c r="J87" s="1491"/>
      <c r="K87" s="1491"/>
      <c r="L87" s="1491"/>
      <c r="M87" s="1491"/>
      <c r="N87" s="1491"/>
      <c r="O87" s="1491"/>
      <c r="P87" s="1491"/>
      <c r="Q87" s="1491"/>
      <c r="R87" s="1491"/>
      <c r="S87" s="1491"/>
      <c r="T87" s="1491"/>
      <c r="U87" s="1491"/>
      <c r="V87" s="1491"/>
      <c r="W87" s="1491"/>
      <c r="X87" s="1491"/>
      <c r="Y87" s="1491"/>
      <c r="Z87" s="1491"/>
      <c r="AA87" s="1491"/>
      <c r="AB87" s="1491"/>
      <c r="AC87" s="1491"/>
      <c r="AD87" s="1491"/>
      <c r="AE87" s="1491"/>
      <c r="AF87" s="1491"/>
      <c r="AG87" s="1491"/>
      <c r="AH87" s="1491"/>
      <c r="AI87" s="1491"/>
      <c r="AJ87" s="1491"/>
      <c r="AK87" s="1491"/>
      <c r="AL87" s="1491"/>
      <c r="AM87" s="1492"/>
    </row>
    <row r="88" spans="1:39">
      <c r="A88" s="1493"/>
      <c r="B88" s="1494"/>
      <c r="C88" s="1494"/>
      <c r="D88" s="1494"/>
      <c r="E88" s="1494"/>
      <c r="F88" s="1494"/>
      <c r="G88" s="1494"/>
      <c r="H88" s="1494"/>
      <c r="I88" s="1494"/>
      <c r="J88" s="1494"/>
      <c r="K88" s="1494"/>
      <c r="L88" s="1494"/>
      <c r="M88" s="1494"/>
      <c r="N88" s="1494"/>
      <c r="O88" s="1494"/>
      <c r="P88" s="1494"/>
      <c r="Q88" s="1494"/>
      <c r="R88" s="1494"/>
      <c r="S88" s="1494"/>
      <c r="T88" s="1494"/>
      <c r="U88" s="1494"/>
      <c r="V88" s="1494"/>
      <c r="W88" s="1494"/>
      <c r="X88" s="1494"/>
      <c r="Y88" s="1494"/>
      <c r="Z88" s="1494"/>
      <c r="AA88" s="1494"/>
      <c r="AB88" s="1494"/>
      <c r="AC88" s="1494"/>
      <c r="AD88" s="1494"/>
      <c r="AE88" s="1494"/>
      <c r="AF88" s="1494"/>
      <c r="AG88" s="1494"/>
      <c r="AH88" s="1494"/>
      <c r="AI88" s="1494"/>
      <c r="AJ88" s="1494"/>
      <c r="AK88" s="1494"/>
      <c r="AL88" s="1494"/>
      <c r="AM88" s="1495"/>
    </row>
    <row r="89" spans="1:39">
      <c r="A89" s="1493"/>
      <c r="B89" s="1494"/>
      <c r="C89" s="1494"/>
      <c r="D89" s="1494"/>
      <c r="E89" s="1494"/>
      <c r="F89" s="1494"/>
      <c r="G89" s="1494"/>
      <c r="H89" s="1494"/>
      <c r="I89" s="1494"/>
      <c r="J89" s="1494"/>
      <c r="K89" s="1494"/>
      <c r="L89" s="1494"/>
      <c r="M89" s="1494"/>
      <c r="N89" s="1494"/>
      <c r="O89" s="1494"/>
      <c r="P89" s="1494"/>
      <c r="Q89" s="1494"/>
      <c r="R89" s="1494"/>
      <c r="S89" s="1494"/>
      <c r="T89" s="1494"/>
      <c r="U89" s="1494"/>
      <c r="V89" s="1494"/>
      <c r="W89" s="1494"/>
      <c r="X89" s="1494"/>
      <c r="Y89" s="1494"/>
      <c r="Z89" s="1494"/>
      <c r="AA89" s="1494"/>
      <c r="AB89" s="1494"/>
      <c r="AC89" s="1494"/>
      <c r="AD89" s="1494"/>
      <c r="AE89" s="1494"/>
      <c r="AF89" s="1494"/>
      <c r="AG89" s="1494"/>
      <c r="AH89" s="1494"/>
      <c r="AI89" s="1494"/>
      <c r="AJ89" s="1494"/>
      <c r="AK89" s="1494"/>
      <c r="AL89" s="1494"/>
      <c r="AM89" s="1495"/>
    </row>
    <row r="90" spans="1:39">
      <c r="A90" s="1493"/>
      <c r="B90" s="1494"/>
      <c r="C90" s="1494"/>
      <c r="D90" s="1494"/>
      <c r="E90" s="1494"/>
      <c r="F90" s="1494"/>
      <c r="G90" s="1494"/>
      <c r="H90" s="1494"/>
      <c r="I90" s="1494"/>
      <c r="J90" s="1494"/>
      <c r="K90" s="1494"/>
      <c r="L90" s="1494"/>
      <c r="M90" s="1494"/>
      <c r="N90" s="1494"/>
      <c r="O90" s="1494"/>
      <c r="P90" s="1494"/>
      <c r="Q90" s="1494"/>
      <c r="R90" s="1494"/>
      <c r="S90" s="1494"/>
      <c r="T90" s="1494"/>
      <c r="U90" s="1494"/>
      <c r="V90" s="1494"/>
      <c r="W90" s="1494"/>
      <c r="X90" s="1494"/>
      <c r="Y90" s="1494"/>
      <c r="Z90" s="1494"/>
      <c r="AA90" s="1494"/>
      <c r="AB90" s="1494"/>
      <c r="AC90" s="1494"/>
      <c r="AD90" s="1494"/>
      <c r="AE90" s="1494"/>
      <c r="AF90" s="1494"/>
      <c r="AG90" s="1494"/>
      <c r="AH90" s="1494"/>
      <c r="AI90" s="1494"/>
      <c r="AJ90" s="1494"/>
      <c r="AK90" s="1494"/>
      <c r="AL90" s="1494"/>
      <c r="AM90" s="1495"/>
    </row>
    <row r="91" spans="1:39">
      <c r="A91" s="1493"/>
      <c r="B91" s="1494"/>
      <c r="C91" s="1494"/>
      <c r="D91" s="1494"/>
      <c r="E91" s="1494"/>
      <c r="F91" s="1494"/>
      <c r="G91" s="1494"/>
      <c r="H91" s="1494"/>
      <c r="I91" s="1494"/>
      <c r="J91" s="1494"/>
      <c r="K91" s="1494"/>
      <c r="L91" s="1494"/>
      <c r="M91" s="1494"/>
      <c r="N91" s="1494"/>
      <c r="O91" s="1494"/>
      <c r="P91" s="1494"/>
      <c r="Q91" s="1494"/>
      <c r="R91" s="1494"/>
      <c r="S91" s="1494"/>
      <c r="T91" s="1494"/>
      <c r="U91" s="1494"/>
      <c r="V91" s="1494"/>
      <c r="W91" s="1494"/>
      <c r="X91" s="1494"/>
      <c r="Y91" s="1494"/>
      <c r="Z91" s="1494"/>
      <c r="AA91" s="1494"/>
      <c r="AB91" s="1494"/>
      <c r="AC91" s="1494"/>
      <c r="AD91" s="1494"/>
      <c r="AE91" s="1494"/>
      <c r="AF91" s="1494"/>
      <c r="AG91" s="1494"/>
      <c r="AH91" s="1494"/>
      <c r="AI91" s="1494"/>
      <c r="AJ91" s="1494"/>
      <c r="AK91" s="1494"/>
      <c r="AL91" s="1494"/>
      <c r="AM91" s="1495"/>
    </row>
    <row r="92" spans="1:39" ht="15.75" thickBot="1">
      <c r="A92" s="1496"/>
      <c r="B92" s="1497"/>
      <c r="C92" s="1497"/>
      <c r="D92" s="1497"/>
      <c r="E92" s="1497"/>
      <c r="F92" s="1497"/>
      <c r="G92" s="1497"/>
      <c r="H92" s="1497"/>
      <c r="I92" s="1497"/>
      <c r="J92" s="1497"/>
      <c r="K92" s="1497"/>
      <c r="L92" s="1497"/>
      <c r="M92" s="1497"/>
      <c r="N92" s="1497"/>
      <c r="O92" s="1497"/>
      <c r="P92" s="1497"/>
      <c r="Q92" s="1497"/>
      <c r="R92" s="1497"/>
      <c r="S92" s="1497"/>
      <c r="T92" s="1497"/>
      <c r="U92" s="1497"/>
      <c r="V92" s="1497"/>
      <c r="W92" s="1497"/>
      <c r="X92" s="1497"/>
      <c r="Y92" s="1497"/>
      <c r="Z92" s="1497"/>
      <c r="AA92" s="1497"/>
      <c r="AB92" s="1497"/>
      <c r="AC92" s="1497"/>
      <c r="AD92" s="1497"/>
      <c r="AE92" s="1497"/>
      <c r="AF92" s="1497"/>
      <c r="AG92" s="1497"/>
      <c r="AH92" s="1497"/>
      <c r="AI92" s="1497"/>
      <c r="AJ92" s="1497"/>
      <c r="AK92" s="1497"/>
      <c r="AL92" s="1497"/>
      <c r="AM92" s="1498"/>
    </row>
    <row r="93" spans="1:39">
      <c r="A93" s="1318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9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9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7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</row>
  </sheetData>
  <mergeCells count="8">
    <mergeCell ref="A54:AJ54"/>
    <mergeCell ref="A56:AJ56"/>
    <mergeCell ref="A87:AM92"/>
    <mergeCell ref="A2:AJ2"/>
    <mergeCell ref="A5:AJ5"/>
    <mergeCell ref="S8:AH8"/>
    <mergeCell ref="A9:R9"/>
    <mergeCell ref="S9:AJ9"/>
  </mergeCells>
  <phoneticPr fontId="48" type="noConversion"/>
  <pageMargins left="0.43" right="0.39" top="0.984251969" bottom="0.71" header="0.4921259845" footer="0.4921259845"/>
  <pageSetup paperSize="9" scale="99" orientation="portrait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 codeName="Feuil39">
    <tabColor indexed="15"/>
  </sheetPr>
  <dimension ref="A1:J31"/>
  <sheetViews>
    <sheetView showGridLines="0" showZeros="0" view="pageBreakPreview" topLeftCell="A4" workbookViewId="0">
      <selection activeCell="A3" sqref="A3:D3"/>
    </sheetView>
  </sheetViews>
  <sheetFormatPr baseColWidth="10" defaultRowHeight="14.25"/>
  <cols>
    <col min="1" max="2" width="18.7109375" style="50" customWidth="1"/>
    <col min="3" max="3" width="25.7109375" style="50" customWidth="1"/>
    <col min="4" max="7" width="13.7109375" style="50" customWidth="1"/>
    <col min="8" max="8" width="2.7109375" style="50" customWidth="1"/>
    <col min="9" max="9" width="11.7109375" style="50" customWidth="1"/>
    <col min="10" max="16384" width="11.42578125" style="50"/>
  </cols>
  <sheetData>
    <row r="1" spans="1:10" ht="15" customHeight="1">
      <c r="A1" s="1803" t="s">
        <v>164</v>
      </c>
      <c r="B1" s="1803"/>
      <c r="C1" s="1803"/>
      <c r="D1" s="1803"/>
      <c r="E1" s="1803"/>
      <c r="F1" s="1803"/>
      <c r="G1" s="1803"/>
      <c r="H1" s="1803"/>
      <c r="I1" s="1803"/>
      <c r="J1" s="42"/>
    </row>
    <row r="2" spans="1:10" ht="15" customHeight="1">
      <c r="A2" s="675" t="s">
        <v>1107</v>
      </c>
      <c r="B2" s="416"/>
      <c r="C2" s="1535" t="str">
        <f>+'TAB 2 AMORT'!C2</f>
        <v>SOCIETE DEMBA &amp; FRERES</v>
      </c>
      <c r="D2" s="1535"/>
      <c r="E2" s="1535"/>
      <c r="F2" s="1925"/>
      <c r="G2" s="1584" t="s">
        <v>158</v>
      </c>
      <c r="H2" s="1585"/>
      <c r="I2" s="1586"/>
      <c r="J2" s="42"/>
    </row>
    <row r="3" spans="1:10" ht="15" customHeight="1">
      <c r="A3" s="1535"/>
      <c r="B3" s="1535"/>
      <c r="C3" s="1535"/>
      <c r="D3" s="1535"/>
      <c r="E3" s="700" t="s">
        <v>1109</v>
      </c>
      <c r="F3" s="591" t="str">
        <f>+'TAB 2 AMORT'!F3</f>
        <v xml:space="preserve">SODEF </v>
      </c>
      <c r="G3" s="1521" t="s">
        <v>163</v>
      </c>
      <c r="H3" s="1522"/>
      <c r="I3" s="1523"/>
      <c r="J3" s="42"/>
    </row>
    <row r="4" spans="1:10" ht="15" customHeight="1">
      <c r="A4" s="675" t="s">
        <v>586</v>
      </c>
      <c r="B4" s="1535" t="str">
        <f>+'TAB 2 AMORT'!B4</f>
        <v xml:space="preserve">19                  BP                  458              ABIDJAN </v>
      </c>
      <c r="C4" s="1535"/>
      <c r="D4" s="1535"/>
      <c r="E4" s="1535"/>
      <c r="F4" s="1535"/>
      <c r="G4" s="1535"/>
      <c r="H4" s="1535"/>
      <c r="I4" s="1535"/>
      <c r="J4" s="42"/>
    </row>
    <row r="5" spans="1:10" ht="15" customHeight="1">
      <c r="A5" s="675" t="s">
        <v>1131</v>
      </c>
      <c r="B5" s="1532" t="str">
        <f>+'TAB 2 AMORT'!B5</f>
        <v>1417292 J</v>
      </c>
      <c r="C5" s="1532"/>
      <c r="D5" s="699" t="s">
        <v>1124</v>
      </c>
      <c r="E5" s="607" t="str">
        <f>+'TAB 2 AMORT'!E5</f>
        <v>31/12/2016</v>
      </c>
      <c r="F5" s="676" t="s">
        <v>1111</v>
      </c>
      <c r="G5" s="1560">
        <f>+'TAB 2 AMORT'!H5</f>
        <v>12</v>
      </c>
      <c r="H5" s="1560"/>
      <c r="I5" s="1560"/>
      <c r="J5" s="42"/>
    </row>
    <row r="6" spans="1:10" ht="8.1" customHeight="1"/>
    <row r="7" spans="1:10" ht="6" customHeight="1">
      <c r="F7" s="134"/>
      <c r="G7" s="143"/>
      <c r="H7" s="143"/>
      <c r="I7" s="151"/>
    </row>
    <row r="8" spans="1:10" ht="15">
      <c r="A8" s="217" t="s">
        <v>899</v>
      </c>
      <c r="C8" s="217"/>
      <c r="F8" s="173" t="s">
        <v>1284</v>
      </c>
      <c r="G8" s="701" t="str">
        <f>+'TAB 2 AMORT'!H8</f>
        <v>01/01/2016</v>
      </c>
      <c r="H8" s="46" t="s">
        <v>1281</v>
      </c>
      <c r="I8" s="702" t="str">
        <f>+'TAB 2 AMORT'!J8</f>
        <v>31/12/2016</v>
      </c>
    </row>
    <row r="9" spans="1:10" ht="6" customHeight="1">
      <c r="F9" s="48"/>
      <c r="G9" s="47"/>
      <c r="H9" s="47"/>
      <c r="I9" s="61"/>
    </row>
    <row r="10" spans="1:10" ht="8.1" customHeight="1"/>
    <row r="11" spans="1:10">
      <c r="A11" s="134"/>
      <c r="B11" s="143"/>
      <c r="C11" s="151"/>
      <c r="D11" s="115" t="s">
        <v>1351</v>
      </c>
      <c r="E11" s="115" t="s">
        <v>75</v>
      </c>
      <c r="F11" s="302" t="s">
        <v>82</v>
      </c>
      <c r="G11" s="115" t="s">
        <v>84</v>
      </c>
      <c r="H11" s="1587" t="s">
        <v>1252</v>
      </c>
      <c r="I11" s="1589"/>
    </row>
    <row r="12" spans="1:10">
      <c r="A12" s="132"/>
      <c r="B12" s="42"/>
      <c r="C12" s="129"/>
      <c r="D12" s="116" t="s">
        <v>1352</v>
      </c>
      <c r="E12" s="116" t="s">
        <v>76</v>
      </c>
      <c r="F12" s="221" t="s">
        <v>83</v>
      </c>
      <c r="G12" s="116" t="s">
        <v>85</v>
      </c>
      <c r="H12" s="1592" t="s">
        <v>1253</v>
      </c>
      <c r="I12" s="1593"/>
    </row>
    <row r="13" spans="1:10">
      <c r="A13" s="132"/>
      <c r="B13" s="42"/>
      <c r="C13" s="129"/>
      <c r="D13" s="116"/>
      <c r="E13" s="116" t="s">
        <v>81</v>
      </c>
      <c r="F13" s="221"/>
      <c r="G13" s="116"/>
      <c r="H13" s="173"/>
      <c r="I13" s="221"/>
    </row>
    <row r="14" spans="1:10">
      <c r="A14" s="48"/>
      <c r="B14" s="47"/>
      <c r="C14" s="61"/>
      <c r="D14" s="344" t="s">
        <v>30</v>
      </c>
      <c r="E14" s="172" t="s">
        <v>61</v>
      </c>
      <c r="F14" s="345" t="s">
        <v>454</v>
      </c>
      <c r="G14" s="344" t="s">
        <v>63</v>
      </c>
      <c r="H14" s="211"/>
      <c r="I14" s="345" t="s">
        <v>455</v>
      </c>
    </row>
    <row r="15" spans="1:10" ht="18" customHeight="1">
      <c r="A15" s="289" t="s">
        <v>165</v>
      </c>
      <c r="B15" s="46"/>
      <c r="C15" s="178"/>
      <c r="D15" s="343">
        <f>SUM(D16:D19)</f>
        <v>0</v>
      </c>
      <c r="E15" s="343">
        <f>SUM(E16:E19)</f>
        <v>0</v>
      </c>
      <c r="F15" s="346">
        <f t="shared" ref="F15:F28" si="0">D15-E15</f>
        <v>0</v>
      </c>
      <c r="G15" s="346">
        <f>SUM(G16:G19)</f>
        <v>0</v>
      </c>
      <c r="H15" s="1942">
        <f t="shared" ref="H15:H28" si="1">G15-F15</f>
        <v>0</v>
      </c>
      <c r="I15" s="1943"/>
    </row>
    <row r="16" spans="1:10" ht="15" customHeight="1">
      <c r="A16" s="193" t="s">
        <v>166</v>
      </c>
      <c r="B16" s="46"/>
      <c r="C16" s="171"/>
      <c r="D16" s="347"/>
      <c r="E16" s="341"/>
      <c r="F16" s="332">
        <f t="shared" si="0"/>
        <v>0</v>
      </c>
      <c r="G16" s="332"/>
      <c r="H16" s="1853">
        <f t="shared" si="1"/>
        <v>0</v>
      </c>
      <c r="I16" s="1854"/>
    </row>
    <row r="17" spans="1:9" ht="15" customHeight="1">
      <c r="A17" s="193" t="s">
        <v>167</v>
      </c>
      <c r="B17" s="46"/>
      <c r="C17" s="176"/>
      <c r="D17" s="334"/>
      <c r="E17" s="334"/>
      <c r="F17" s="334">
        <f t="shared" si="0"/>
        <v>0</v>
      </c>
      <c r="G17" s="334"/>
      <c r="H17" s="1855">
        <f t="shared" si="1"/>
        <v>0</v>
      </c>
      <c r="I17" s="1856"/>
    </row>
    <row r="18" spans="1:9" ht="15" customHeight="1">
      <c r="A18" s="193" t="s">
        <v>168</v>
      </c>
      <c r="B18" s="46"/>
      <c r="C18" s="171"/>
      <c r="D18" s="348"/>
      <c r="E18" s="334"/>
      <c r="F18" s="334">
        <f t="shared" si="0"/>
        <v>0</v>
      </c>
      <c r="G18" s="334"/>
      <c r="H18" s="1855">
        <f t="shared" si="1"/>
        <v>0</v>
      </c>
      <c r="I18" s="1856"/>
    </row>
    <row r="19" spans="1:9" ht="15" customHeight="1">
      <c r="A19" s="195" t="s">
        <v>169</v>
      </c>
      <c r="B19" s="253"/>
      <c r="C19" s="175"/>
      <c r="D19" s="335"/>
      <c r="E19" s="335"/>
      <c r="F19" s="335">
        <f t="shared" si="0"/>
        <v>0</v>
      </c>
      <c r="G19" s="335"/>
      <c r="H19" s="1866">
        <f t="shared" si="1"/>
        <v>0</v>
      </c>
      <c r="I19" s="1867"/>
    </row>
    <row r="20" spans="1:9" ht="18" customHeight="1">
      <c r="A20" s="289" t="s">
        <v>170</v>
      </c>
      <c r="B20" s="46"/>
      <c r="C20" s="176"/>
      <c r="D20" s="332">
        <f>SUM(D21:D25)</f>
        <v>0</v>
      </c>
      <c r="E20" s="332">
        <f>SUM(E21:E25)</f>
        <v>0</v>
      </c>
      <c r="F20" s="332">
        <f t="shared" si="0"/>
        <v>0</v>
      </c>
      <c r="G20" s="332">
        <f>SUM(G21:G25)</f>
        <v>0</v>
      </c>
      <c r="H20" s="1853">
        <f t="shared" si="1"/>
        <v>0</v>
      </c>
      <c r="I20" s="1854"/>
    </row>
    <row r="21" spans="1:9" ht="15" customHeight="1">
      <c r="A21" s="193" t="s">
        <v>171</v>
      </c>
      <c r="B21" s="46"/>
      <c r="C21" s="176"/>
      <c r="D21" s="332"/>
      <c r="E21" s="341"/>
      <c r="F21" s="332">
        <f t="shared" si="0"/>
        <v>0</v>
      </c>
      <c r="G21" s="332"/>
      <c r="H21" s="1853">
        <f t="shared" si="1"/>
        <v>0</v>
      </c>
      <c r="I21" s="1854"/>
    </row>
    <row r="22" spans="1:9" ht="15" customHeight="1">
      <c r="A22" s="193" t="s">
        <v>172</v>
      </c>
      <c r="B22" s="46"/>
      <c r="C22" s="176"/>
      <c r="D22" s="332"/>
      <c r="E22" s="334"/>
      <c r="F22" s="334">
        <f t="shared" si="0"/>
        <v>0</v>
      </c>
      <c r="G22" s="332"/>
      <c r="H22" s="1855">
        <f t="shared" si="1"/>
        <v>0</v>
      </c>
      <c r="I22" s="1856"/>
    </row>
    <row r="23" spans="1:9" ht="15" customHeight="1">
      <c r="A23" s="193" t="s">
        <v>173</v>
      </c>
      <c r="B23" s="46"/>
      <c r="C23" s="176"/>
      <c r="D23" s="332"/>
      <c r="E23" s="334"/>
      <c r="F23" s="334">
        <f t="shared" si="0"/>
        <v>0</v>
      </c>
      <c r="G23" s="332"/>
      <c r="H23" s="1855">
        <f t="shared" si="1"/>
        <v>0</v>
      </c>
      <c r="I23" s="1856"/>
    </row>
    <row r="24" spans="1:9" ht="15" customHeight="1">
      <c r="A24" s="193" t="s">
        <v>174</v>
      </c>
      <c r="B24" s="46"/>
      <c r="C24" s="176"/>
      <c r="D24" s="332"/>
      <c r="E24" s="334"/>
      <c r="F24" s="334">
        <f t="shared" si="0"/>
        <v>0</v>
      </c>
      <c r="G24" s="332"/>
      <c r="H24" s="1855">
        <f t="shared" si="1"/>
        <v>0</v>
      </c>
      <c r="I24" s="1856"/>
    </row>
    <row r="25" spans="1:9" ht="15" customHeight="1">
      <c r="A25" s="193" t="s">
        <v>175</v>
      </c>
      <c r="B25" s="46"/>
      <c r="C25" s="176"/>
      <c r="D25" s="334"/>
      <c r="E25" s="332"/>
      <c r="F25" s="334">
        <f t="shared" si="0"/>
        <v>0</v>
      </c>
      <c r="G25" s="334"/>
      <c r="H25" s="1855">
        <f t="shared" si="1"/>
        <v>0</v>
      </c>
      <c r="I25" s="1856"/>
    </row>
    <row r="26" spans="1:9" ht="18" customHeight="1">
      <c r="A26" s="214" t="s">
        <v>176</v>
      </c>
      <c r="B26" s="143"/>
      <c r="C26" s="163"/>
      <c r="D26" s="351">
        <f>SUM(D27:D28)</f>
        <v>0</v>
      </c>
      <c r="E26" s="351">
        <f>SUM(E27:E28)</f>
        <v>0</v>
      </c>
      <c r="F26" s="343">
        <f t="shared" si="0"/>
        <v>0</v>
      </c>
      <c r="G26" s="343">
        <f>SUM(G27:G28)</f>
        <v>0</v>
      </c>
      <c r="H26" s="1864">
        <f t="shared" si="1"/>
        <v>0</v>
      </c>
      <c r="I26" s="1865"/>
    </row>
    <row r="27" spans="1:9" ht="15" customHeight="1">
      <c r="A27" s="132" t="s">
        <v>177</v>
      </c>
      <c r="B27" s="42"/>
      <c r="C27" s="171"/>
      <c r="D27" s="347"/>
      <c r="E27" s="332"/>
      <c r="F27" s="332">
        <f t="shared" si="0"/>
        <v>0</v>
      </c>
      <c r="G27" s="332"/>
      <c r="H27" s="1853">
        <f t="shared" si="1"/>
        <v>0</v>
      </c>
      <c r="I27" s="1854"/>
    </row>
    <row r="28" spans="1:9" ht="15" customHeight="1">
      <c r="A28" s="132" t="s">
        <v>178</v>
      </c>
      <c r="B28" s="42"/>
      <c r="C28" s="171"/>
      <c r="D28" s="348"/>
      <c r="E28" s="334"/>
      <c r="F28" s="334">
        <f t="shared" si="0"/>
        <v>0</v>
      </c>
      <c r="G28" s="334"/>
      <c r="H28" s="1855">
        <f t="shared" si="1"/>
        <v>0</v>
      </c>
      <c r="I28" s="1856"/>
    </row>
    <row r="29" spans="1:9" ht="18" customHeight="1">
      <c r="A29" s="1799" t="s">
        <v>1248</v>
      </c>
      <c r="B29" s="1800"/>
      <c r="C29" s="1801"/>
      <c r="D29" s="351">
        <f>D26+D20+D15</f>
        <v>0</v>
      </c>
      <c r="E29" s="351">
        <f>E26+E20+E15</f>
        <v>0</v>
      </c>
      <c r="F29" s="351">
        <f>F26+F20+F15</f>
        <v>0</v>
      </c>
      <c r="G29" s="351">
        <f>G26+G20+G15</f>
        <v>0</v>
      </c>
      <c r="H29" s="1855">
        <f>H26+H20+H15</f>
        <v>0</v>
      </c>
      <c r="I29" s="1856"/>
    </row>
    <row r="30" spans="1:9" ht="9.9499999999999993" customHeight="1">
      <c r="A30" s="161"/>
      <c r="B30" s="161"/>
      <c r="C30" s="176"/>
      <c r="D30" s="42"/>
      <c r="I30" s="144"/>
    </row>
    <row r="31" spans="1:9">
      <c r="A31" s="177"/>
      <c r="B31" s="177"/>
    </row>
  </sheetData>
  <mergeCells count="26">
    <mergeCell ref="A1:I1"/>
    <mergeCell ref="H27:I27"/>
    <mergeCell ref="H19:I19"/>
    <mergeCell ref="H15:I15"/>
    <mergeCell ref="H16:I16"/>
    <mergeCell ref="H17:I17"/>
    <mergeCell ref="H18:I18"/>
    <mergeCell ref="H11:I11"/>
    <mergeCell ref="H12:I12"/>
    <mergeCell ref="B5:C5"/>
    <mergeCell ref="B4:I4"/>
    <mergeCell ref="G5:I5"/>
    <mergeCell ref="C2:F2"/>
    <mergeCell ref="A3:D3"/>
    <mergeCell ref="G2:I2"/>
    <mergeCell ref="G3:I3"/>
    <mergeCell ref="A29:C29"/>
    <mergeCell ref="H29:I29"/>
    <mergeCell ref="H28:I28"/>
    <mergeCell ref="H20:I20"/>
    <mergeCell ref="H21:I21"/>
    <mergeCell ref="H22:I22"/>
    <mergeCell ref="H23:I23"/>
    <mergeCell ref="H24:I24"/>
    <mergeCell ref="H25:I25"/>
    <mergeCell ref="H26:I26"/>
  </mergeCells>
  <phoneticPr fontId="48" type="noConversion"/>
  <pageMargins left="0.78740157499999996" right="0.5" top="0.7" bottom="0.56000000000000005" header="0.4921259845" footer="0.4921259845"/>
  <pageSetup paperSize="9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sheetPr codeName="Feuil40">
    <tabColor indexed="15"/>
  </sheetPr>
  <dimension ref="A1:N27"/>
  <sheetViews>
    <sheetView showGridLines="0" showZeros="0" view="pageBreakPreview" workbookViewId="0">
      <selection activeCell="A3" sqref="A3:E3"/>
    </sheetView>
  </sheetViews>
  <sheetFormatPr baseColWidth="10" defaultRowHeight="14.25"/>
  <cols>
    <col min="1" max="1" width="23.42578125" style="50" customWidth="1"/>
    <col min="2" max="2" width="19.85546875" style="50" customWidth="1"/>
    <col min="3" max="3" width="12.7109375" style="50" customWidth="1"/>
    <col min="4" max="4" width="0.5703125" style="50" customWidth="1"/>
    <col min="5" max="7" width="12.7109375" style="50" customWidth="1"/>
    <col min="8" max="8" width="0.5703125" style="50" customWidth="1"/>
    <col min="9" max="10" width="12.7109375" style="50" customWidth="1"/>
    <col min="11" max="11" width="10.7109375" style="50" customWidth="1"/>
    <col min="12" max="12" width="2.7109375" style="50" customWidth="1"/>
    <col min="13" max="13" width="0.5703125" style="50" customWidth="1"/>
    <col min="14" max="14" width="12.7109375" style="50" customWidth="1"/>
    <col min="15" max="16384" width="11.42578125" style="50"/>
  </cols>
  <sheetData>
    <row r="1" spans="1:14" ht="15" customHeight="1">
      <c r="A1" s="1803" t="s">
        <v>179</v>
      </c>
      <c r="B1" s="1803"/>
      <c r="C1" s="1803"/>
      <c r="D1" s="1803"/>
      <c r="E1" s="1803"/>
      <c r="F1" s="1803"/>
      <c r="G1" s="1803"/>
      <c r="H1" s="1803"/>
      <c r="I1" s="1803"/>
      <c r="J1" s="1803"/>
      <c r="K1" s="1803"/>
      <c r="L1" s="1803"/>
      <c r="M1" s="1803"/>
      <c r="N1" s="1803"/>
    </row>
    <row r="2" spans="1:14" ht="15" customHeight="1">
      <c r="A2" s="675" t="s">
        <v>1107</v>
      </c>
      <c r="B2" s="416"/>
      <c r="C2" s="1535" t="str">
        <f>+'TAB 3 PV &amp; MV'!C2</f>
        <v>SOCIETE DEMBA &amp; FRERES</v>
      </c>
      <c r="D2" s="1535"/>
      <c r="E2" s="1535"/>
      <c r="F2" s="1535"/>
      <c r="G2" s="1535"/>
      <c r="H2" s="1535"/>
      <c r="I2" s="1535"/>
      <c r="J2" s="1925"/>
      <c r="K2" s="1584" t="s">
        <v>158</v>
      </c>
      <c r="L2" s="1585"/>
      <c r="M2" s="1585"/>
      <c r="N2" s="1586"/>
    </row>
    <row r="3" spans="1:14" ht="15" customHeight="1">
      <c r="A3" s="1535"/>
      <c r="B3" s="1535"/>
      <c r="C3" s="1535"/>
      <c r="D3" s="1535"/>
      <c r="E3" s="1535"/>
      <c r="F3" s="700" t="s">
        <v>1109</v>
      </c>
      <c r="G3" s="156" t="str">
        <f>+'TAB 3 PV &amp; MV'!F3</f>
        <v xml:space="preserve">SODEF </v>
      </c>
      <c r="H3" s="424"/>
      <c r="I3" s="156"/>
      <c r="J3" s="157"/>
      <c r="K3" s="1521" t="s">
        <v>180</v>
      </c>
      <c r="L3" s="1522"/>
      <c r="M3" s="1522"/>
      <c r="N3" s="1523"/>
    </row>
    <row r="4" spans="1:14" ht="15" customHeight="1">
      <c r="A4" s="675" t="s">
        <v>586</v>
      </c>
      <c r="B4" s="1898" t="str">
        <f>+'TAB 3 PV &amp; MV'!B4</f>
        <v xml:space="preserve">19                  BP                  458              ABIDJAN </v>
      </c>
      <c r="C4" s="1898"/>
      <c r="D4" s="1898"/>
      <c r="E4" s="1898"/>
      <c r="F4" s="1898"/>
      <c r="G4" s="1898"/>
      <c r="H4" s="1898"/>
      <c r="I4" s="1898"/>
      <c r="J4" s="1898"/>
      <c r="K4" s="1898"/>
      <c r="L4" s="1898"/>
      <c r="M4" s="1898"/>
      <c r="N4" s="1898"/>
    </row>
    <row r="5" spans="1:14" ht="15" customHeight="1">
      <c r="A5" s="675" t="s">
        <v>1131</v>
      </c>
      <c r="B5" s="1532" t="str">
        <f>+'TAB 3 PV &amp; MV'!B5</f>
        <v>1417292 J</v>
      </c>
      <c r="C5" s="1532"/>
      <c r="D5" s="447"/>
      <c r="E5" s="699" t="s">
        <v>1124</v>
      </c>
      <c r="F5" s="1580" t="str">
        <f>+'TAB 3 PV &amp; MV'!E5</f>
        <v>31/12/2016</v>
      </c>
      <c r="G5" s="1580"/>
      <c r="H5" s="1580"/>
      <c r="I5" s="1580"/>
      <c r="J5" s="676" t="s">
        <v>1111</v>
      </c>
      <c r="K5" s="1560">
        <f>+'TAB 3 PV &amp; MV'!G5</f>
        <v>12</v>
      </c>
      <c r="L5" s="1560"/>
      <c r="M5" s="1560"/>
      <c r="N5" s="1561"/>
    </row>
    <row r="6" spans="1:14" ht="15" customHeight="1">
      <c r="A6" s="416"/>
      <c r="B6" s="416"/>
      <c r="C6" s="416"/>
      <c r="D6" s="446"/>
      <c r="E6" s="454"/>
      <c r="F6" s="42"/>
      <c r="G6" s="446"/>
      <c r="H6" s="446"/>
      <c r="I6" s="42"/>
      <c r="J6" s="42"/>
      <c r="K6" s="42"/>
      <c r="L6" s="42"/>
      <c r="M6" s="42"/>
      <c r="N6" s="42"/>
    </row>
    <row r="7" spans="1:14" ht="6" customHeight="1">
      <c r="A7" s="228"/>
      <c r="B7" s="228"/>
      <c r="C7" s="228"/>
      <c r="D7" s="228"/>
      <c r="E7" s="228"/>
      <c r="I7" s="129"/>
      <c r="J7" s="134"/>
      <c r="K7" s="143"/>
      <c r="L7" s="143"/>
      <c r="M7" s="143"/>
      <c r="N7" s="151"/>
    </row>
    <row r="8" spans="1:14" ht="15">
      <c r="A8" s="1577" t="s">
        <v>86</v>
      </c>
      <c r="B8" s="1577"/>
      <c r="C8" s="1577"/>
      <c r="D8" s="1577"/>
      <c r="E8" s="1577"/>
      <c r="F8" s="1577"/>
      <c r="G8" s="1577"/>
      <c r="H8" s="1577"/>
      <c r="I8" s="1779"/>
      <c r="J8" s="132" t="s">
        <v>1284</v>
      </c>
      <c r="K8" s="760" t="str">
        <f>+'TAB 3 PV &amp; MV'!G8</f>
        <v>01/01/2016</v>
      </c>
      <c r="L8" s="46" t="s">
        <v>1281</v>
      </c>
      <c r="M8" s="42"/>
      <c r="N8" s="761" t="str">
        <f>+'TAB 3 PV &amp; MV'!I8</f>
        <v>31/12/2016</v>
      </c>
    </row>
    <row r="9" spans="1:14" ht="6" customHeight="1">
      <c r="I9" s="129"/>
      <c r="J9" s="48"/>
      <c r="K9" s="47"/>
      <c r="L9" s="47"/>
      <c r="M9" s="47"/>
      <c r="N9" s="61"/>
    </row>
    <row r="10" spans="1:14">
      <c r="A10" s="243"/>
      <c r="B10" s="243"/>
      <c r="C10" s="243"/>
      <c r="D10" s="243"/>
      <c r="E10" s="243"/>
      <c r="F10" s="243"/>
      <c r="G10" s="243"/>
    </row>
    <row r="11" spans="1:14">
      <c r="A11" s="249" t="s">
        <v>87</v>
      </c>
      <c r="B11" s="252"/>
      <c r="C11" s="198" t="s">
        <v>30</v>
      </c>
      <c r="D11" s="198"/>
      <c r="E11" s="190" t="s">
        <v>61</v>
      </c>
      <c r="F11" s="248" t="s">
        <v>62</v>
      </c>
      <c r="G11" s="191" t="s">
        <v>74</v>
      </c>
      <c r="H11" s="236"/>
      <c r="I11" s="237"/>
      <c r="J11" s="241"/>
      <c r="K11" s="241"/>
      <c r="L11" s="236"/>
      <c r="M11" s="236"/>
      <c r="N11" s="236"/>
    </row>
    <row r="12" spans="1:14">
      <c r="A12" s="193" t="s">
        <v>88</v>
      </c>
      <c r="B12" s="194"/>
      <c r="C12" s="208" t="s">
        <v>89</v>
      </c>
      <c r="D12" s="223"/>
      <c r="E12" s="223"/>
      <c r="F12" s="223"/>
      <c r="G12" s="223"/>
      <c r="H12" s="181"/>
      <c r="I12" s="181"/>
      <c r="J12" s="212"/>
      <c r="K12" s="224"/>
      <c r="L12" s="231"/>
      <c r="M12" s="181"/>
      <c r="N12" s="223"/>
    </row>
    <row r="13" spans="1:14">
      <c r="A13" s="193"/>
      <c r="B13" s="194"/>
      <c r="C13" s="208" t="s">
        <v>30</v>
      </c>
      <c r="D13" s="223"/>
      <c r="E13" s="223"/>
      <c r="F13" s="223"/>
      <c r="G13" s="223"/>
      <c r="H13" s="223"/>
      <c r="I13" s="223"/>
      <c r="J13" s="186"/>
      <c r="K13" s="247"/>
      <c r="L13" s="223"/>
      <c r="M13" s="181"/>
      <c r="N13" s="223" t="s">
        <v>89</v>
      </c>
    </row>
    <row r="14" spans="1:14">
      <c r="A14" s="193"/>
      <c r="B14" s="194"/>
      <c r="C14" s="208" t="s">
        <v>90</v>
      </c>
      <c r="D14" s="223"/>
      <c r="E14" s="223" t="s">
        <v>93</v>
      </c>
      <c r="F14" s="223" t="s">
        <v>94</v>
      </c>
      <c r="G14" s="223" t="s">
        <v>96</v>
      </c>
      <c r="H14" s="223"/>
      <c r="I14" s="223" t="s">
        <v>93</v>
      </c>
      <c r="J14" s="186" t="s">
        <v>94</v>
      </c>
      <c r="K14" s="290" t="s">
        <v>387</v>
      </c>
      <c r="L14" s="223"/>
      <c r="M14" s="181"/>
      <c r="N14" s="223" t="s">
        <v>99</v>
      </c>
    </row>
    <row r="15" spans="1:14">
      <c r="A15" s="132"/>
      <c r="B15" s="129"/>
      <c r="C15" s="208" t="s">
        <v>91</v>
      </c>
      <c r="D15" s="223"/>
      <c r="E15" s="223" t="s">
        <v>92</v>
      </c>
      <c r="F15" s="223" t="s">
        <v>95</v>
      </c>
      <c r="G15" s="223" t="s">
        <v>97</v>
      </c>
      <c r="H15" s="223"/>
      <c r="I15" s="186" t="s">
        <v>92</v>
      </c>
      <c r="J15" s="186" t="s">
        <v>95</v>
      </c>
      <c r="K15" s="294" t="s">
        <v>388</v>
      </c>
      <c r="L15" s="223"/>
      <c r="M15" s="54"/>
      <c r="N15" s="186" t="s">
        <v>100</v>
      </c>
    </row>
    <row r="16" spans="1:14">
      <c r="A16" s="195" t="s">
        <v>101</v>
      </c>
      <c r="B16" s="196"/>
      <c r="C16" s="209" t="s">
        <v>34</v>
      </c>
      <c r="D16" s="245"/>
      <c r="E16" s="245"/>
      <c r="F16" s="245"/>
      <c r="G16" s="245" t="s">
        <v>98</v>
      </c>
      <c r="H16" s="245"/>
      <c r="I16" s="245"/>
      <c r="K16" s="295" t="s">
        <v>389</v>
      </c>
      <c r="L16" s="245"/>
      <c r="M16" s="238"/>
      <c r="N16" s="186" t="s">
        <v>34</v>
      </c>
    </row>
    <row r="17" spans="1:14" ht="15" customHeight="1">
      <c r="A17" s="1944" t="s">
        <v>396</v>
      </c>
      <c r="B17" s="1945"/>
      <c r="C17" s="343"/>
      <c r="D17" s="343"/>
      <c r="E17" s="343"/>
      <c r="F17" s="343"/>
      <c r="G17" s="343"/>
      <c r="H17" s="343"/>
      <c r="I17" s="343"/>
      <c r="J17" s="351"/>
      <c r="K17" s="1864"/>
      <c r="L17" s="1865"/>
      <c r="M17" s="343"/>
      <c r="N17" s="343">
        <f>+C17+E17+F17+G17-I17-J17-K17</f>
        <v>0</v>
      </c>
    </row>
    <row r="18" spans="1:14" ht="15" customHeight="1">
      <c r="A18" s="1906" t="s">
        <v>2528</v>
      </c>
      <c r="B18" s="1907"/>
      <c r="C18" s="332"/>
      <c r="D18" s="332"/>
      <c r="E18" s="332"/>
      <c r="F18" s="332"/>
      <c r="G18" s="332"/>
      <c r="H18" s="332"/>
      <c r="I18" s="332"/>
      <c r="J18" s="347"/>
      <c r="K18" s="1853"/>
      <c r="L18" s="1854"/>
      <c r="M18" s="332"/>
      <c r="N18" s="332">
        <f>+C18+E18+F18+G18-I18-J18-K18</f>
        <v>0</v>
      </c>
    </row>
    <row r="19" spans="1:14" ht="15" customHeight="1">
      <c r="A19" s="1904" t="s">
        <v>2529</v>
      </c>
      <c r="B19" s="1905"/>
      <c r="C19" s="341"/>
      <c r="D19" s="341"/>
      <c r="E19" s="341"/>
      <c r="F19" s="341"/>
      <c r="G19" s="341"/>
      <c r="H19" s="341"/>
      <c r="I19" s="341"/>
      <c r="J19" s="342"/>
      <c r="K19" s="1946"/>
      <c r="L19" s="1947"/>
      <c r="M19" s="341"/>
      <c r="N19" s="341">
        <f>+C19+E19+F19+G19-I19-J19-K19</f>
        <v>0</v>
      </c>
    </row>
    <row r="20" spans="1:14" ht="15" customHeight="1">
      <c r="A20" s="215" t="s">
        <v>1361</v>
      </c>
      <c r="B20" s="1367"/>
      <c r="C20" s="355">
        <f>SUM(C17:C19)</f>
        <v>0</v>
      </c>
      <c r="D20" s="355"/>
      <c r="E20" s="355">
        <f>SUM(E17:E19)</f>
        <v>0</v>
      </c>
      <c r="F20" s="355">
        <f>SUM(F17:F19)</f>
        <v>0</v>
      </c>
      <c r="G20" s="355">
        <f>SUM(G17:G19)</f>
        <v>0</v>
      </c>
      <c r="H20" s="355"/>
      <c r="I20" s="355">
        <f>SUM(I17:I19)</f>
        <v>0</v>
      </c>
      <c r="J20" s="355">
        <f>SUM(J17:J19)</f>
        <v>0</v>
      </c>
      <c r="K20" s="1948">
        <f>SUM(K17:K19)</f>
        <v>0</v>
      </c>
      <c r="L20" s="1949"/>
      <c r="M20" s="355"/>
      <c r="N20" s="355">
        <f>SUM(N17:N19)</f>
        <v>0</v>
      </c>
    </row>
    <row r="21" spans="1:14" ht="15" customHeight="1">
      <c r="A21" s="1944" t="s">
        <v>397</v>
      </c>
      <c r="B21" s="1945"/>
      <c r="C21" s="343">
        <f>'Act-circul'!G21+'Act-circul'!G23+'Act-circul'!G22+'Act-circul'!G24+'Act-circul'!G25</f>
        <v>0</v>
      </c>
      <c r="D21" s="343"/>
      <c r="E21" s="343"/>
      <c r="F21" s="343"/>
      <c r="G21" s="343"/>
      <c r="H21" s="343"/>
      <c r="I21" s="343"/>
      <c r="J21" s="351"/>
      <c r="K21" s="1864"/>
      <c r="L21" s="1865"/>
      <c r="M21" s="343"/>
      <c r="N21" s="343">
        <f>+C21+E21+F21+G21-I21-J21-K21</f>
        <v>0</v>
      </c>
    </row>
    <row r="22" spans="1:14" ht="15" customHeight="1">
      <c r="A22" s="1906" t="s">
        <v>2530</v>
      </c>
      <c r="B22" s="1907"/>
      <c r="C22" s="332"/>
      <c r="D22" s="332"/>
      <c r="E22" s="332"/>
      <c r="F22" s="332"/>
      <c r="G22" s="332"/>
      <c r="H22" s="332"/>
      <c r="I22" s="332"/>
      <c r="J22" s="347"/>
      <c r="K22" s="1853"/>
      <c r="L22" s="1854"/>
      <c r="M22" s="332"/>
      <c r="N22" s="332">
        <f>+C22+E22+F22+G22-I22-J22-K22</f>
        <v>0</v>
      </c>
    </row>
    <row r="23" spans="1:14" ht="15" customHeight="1">
      <c r="A23" s="1904" t="s">
        <v>2531</v>
      </c>
      <c r="B23" s="1905"/>
      <c r="C23" s="341">
        <f>'Act-circul'!G40</f>
        <v>0</v>
      </c>
      <c r="D23" s="341"/>
      <c r="E23" s="341"/>
      <c r="F23" s="341"/>
      <c r="G23" s="341"/>
      <c r="H23" s="341"/>
      <c r="I23" s="341"/>
      <c r="J23" s="342"/>
      <c r="K23" s="1946"/>
      <c r="L23" s="1947"/>
      <c r="M23" s="341"/>
      <c r="N23" s="341">
        <f>+C23+E23+F23+G23-I23-J23-K23</f>
        <v>0</v>
      </c>
    </row>
    <row r="24" spans="1:14" ht="18" customHeight="1">
      <c r="A24" s="1916" t="s">
        <v>72</v>
      </c>
      <c r="B24" s="1917"/>
      <c r="C24" s="355">
        <f>SUM(C21:C23)</f>
        <v>0</v>
      </c>
      <c r="D24" s="355"/>
      <c r="E24" s="355">
        <f>SUM(E21:E23)</f>
        <v>0</v>
      </c>
      <c r="F24" s="355">
        <f>SUM(F21:F23)</f>
        <v>0</v>
      </c>
      <c r="G24" s="355">
        <f>SUM(G21:G23)</f>
        <v>0</v>
      </c>
      <c r="H24" s="355"/>
      <c r="I24" s="355">
        <f>SUM(I21:I23)</f>
        <v>0</v>
      </c>
      <c r="J24" s="1354">
        <f>SUM(J21:J23)</f>
        <v>0</v>
      </c>
      <c r="K24" s="1948">
        <f>SUM(K21:L23)</f>
        <v>0</v>
      </c>
      <c r="L24" s="1949"/>
      <c r="M24" s="355"/>
      <c r="N24" s="355">
        <f>SUM(N21:N23)</f>
        <v>0</v>
      </c>
    </row>
    <row r="25" spans="1:14" ht="20.100000000000001" customHeight="1">
      <c r="A25" s="1926" t="s">
        <v>102</v>
      </c>
      <c r="B25" s="1927"/>
      <c r="C25" s="332">
        <f>C24+C20</f>
        <v>0</v>
      </c>
      <c r="D25" s="332"/>
      <c r="E25" s="332">
        <f>E24+E20</f>
        <v>0</v>
      </c>
      <c r="F25" s="332">
        <f>F24+F20</f>
        <v>0</v>
      </c>
      <c r="G25" s="332">
        <f>G24+G20</f>
        <v>0</v>
      </c>
      <c r="H25" s="332"/>
      <c r="I25" s="332">
        <f>I24+I20</f>
        <v>0</v>
      </c>
      <c r="J25" s="332">
        <f>J24+J20</f>
        <v>0</v>
      </c>
      <c r="K25" s="1853">
        <f>K24+K20</f>
        <v>0</v>
      </c>
      <c r="L25" s="1854"/>
      <c r="M25" s="332"/>
      <c r="N25" s="332">
        <f>N24+N20</f>
        <v>0</v>
      </c>
    </row>
    <row r="26" spans="1:14" ht="9.9499999999999993" customHeight="1">
      <c r="N26" s="144"/>
    </row>
    <row r="27" spans="1:14" ht="9.9499999999999993" customHeight="1">
      <c r="A27" s="161"/>
      <c r="B27" s="161"/>
    </row>
  </sheetData>
  <mergeCells count="27">
    <mergeCell ref="A1:N1"/>
    <mergeCell ref="A8:I8"/>
    <mergeCell ref="K2:N2"/>
    <mergeCell ref="K3:N3"/>
    <mergeCell ref="K5:N5"/>
    <mergeCell ref="B4:N4"/>
    <mergeCell ref="B5:C5"/>
    <mergeCell ref="F5:I5"/>
    <mergeCell ref="C2:J2"/>
    <mergeCell ref="A3:E3"/>
    <mergeCell ref="K19:L19"/>
    <mergeCell ref="K18:L18"/>
    <mergeCell ref="K17:L17"/>
    <mergeCell ref="K25:L25"/>
    <mergeCell ref="K21:L21"/>
    <mergeCell ref="K22:L22"/>
    <mergeCell ref="K23:L23"/>
    <mergeCell ref="K24:L24"/>
    <mergeCell ref="K20:L20"/>
    <mergeCell ref="A23:B23"/>
    <mergeCell ref="A24:B24"/>
    <mergeCell ref="A25:B25"/>
    <mergeCell ref="A17:B17"/>
    <mergeCell ref="A18:B18"/>
    <mergeCell ref="A19:B19"/>
    <mergeCell ref="A21:B21"/>
    <mergeCell ref="A22:B22"/>
  </mergeCells>
  <phoneticPr fontId="48" type="noConversion"/>
  <pageMargins left="0.66" right="0.5" top="0.984251969" bottom="0.984251969" header="0.4921259845" footer="0.4921259845"/>
  <pageSetup paperSize="9" orientation="landscape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 codeName="Feuil41">
    <tabColor indexed="15"/>
  </sheetPr>
  <dimension ref="A1:N29"/>
  <sheetViews>
    <sheetView showGridLines="0" showZeros="0" view="pageBreakPreview" topLeftCell="A10" workbookViewId="0">
      <selection activeCell="A3" sqref="A3:F3"/>
    </sheetView>
  </sheetViews>
  <sheetFormatPr baseColWidth="10" defaultRowHeight="14.25"/>
  <cols>
    <col min="1" max="2" width="18.7109375" style="50" customWidth="1"/>
    <col min="3" max="3" width="9.7109375" style="50" customWidth="1"/>
    <col min="4" max="4" width="12.7109375" style="50" customWidth="1"/>
    <col min="5" max="5" width="0.5703125" style="50" customWidth="1"/>
    <col min="6" max="8" width="12.7109375" style="50" customWidth="1"/>
    <col min="9" max="9" width="0.5703125" style="50" customWidth="1"/>
    <col min="10" max="10" width="12.7109375" style="50" customWidth="1"/>
    <col min="11" max="11" width="10.7109375" style="50" customWidth="1"/>
    <col min="12" max="12" width="2.7109375" style="50" customWidth="1"/>
    <col min="13" max="13" width="0.5703125" style="50" customWidth="1"/>
    <col min="14" max="14" width="12.7109375" style="50" customWidth="1"/>
    <col min="15" max="16384" width="11.42578125" style="50"/>
  </cols>
  <sheetData>
    <row r="1" spans="1:14" ht="15" customHeight="1">
      <c r="A1" s="1803" t="s">
        <v>182</v>
      </c>
      <c r="B1" s="1803"/>
      <c r="C1" s="1803"/>
      <c r="D1" s="1803"/>
      <c r="E1" s="1803"/>
      <c r="F1" s="1803"/>
      <c r="G1" s="1803"/>
      <c r="H1" s="1803"/>
      <c r="I1" s="1803"/>
      <c r="J1" s="1803"/>
      <c r="K1" s="1803"/>
      <c r="L1" s="1803"/>
      <c r="M1" s="1803"/>
      <c r="N1" s="1803"/>
    </row>
    <row r="2" spans="1:14" ht="15" customHeight="1">
      <c r="A2" s="675" t="s">
        <v>1107</v>
      </c>
      <c r="B2" s="416"/>
      <c r="C2" s="1535" t="str">
        <f>+'TAB 4 PROV AU BIL'!C2</f>
        <v>SOCIETE DEMBA &amp; FRERES</v>
      </c>
      <c r="D2" s="1535"/>
      <c r="E2" s="1535"/>
      <c r="F2" s="1535"/>
      <c r="G2" s="1535"/>
      <c r="H2" s="1535"/>
      <c r="I2" s="1535"/>
      <c r="J2" s="1925"/>
      <c r="K2" s="1584" t="s">
        <v>158</v>
      </c>
      <c r="L2" s="1585"/>
      <c r="M2" s="1585"/>
      <c r="N2" s="1586"/>
    </row>
    <row r="3" spans="1:14" ht="15" customHeight="1">
      <c r="A3" s="1898"/>
      <c r="B3" s="1898"/>
      <c r="C3" s="1898"/>
      <c r="D3" s="1898"/>
      <c r="E3" s="1898"/>
      <c r="F3" s="1898"/>
      <c r="G3" s="711" t="s">
        <v>587</v>
      </c>
      <c r="H3" s="1532" t="str">
        <f>+'TAB 4 PROV AU BIL'!G3</f>
        <v xml:space="preserve">SODEF </v>
      </c>
      <c r="I3" s="1532"/>
      <c r="J3" s="1952"/>
      <c r="K3" s="1521" t="s">
        <v>181</v>
      </c>
      <c r="L3" s="1522"/>
      <c r="M3" s="1522"/>
      <c r="N3" s="1523"/>
    </row>
    <row r="4" spans="1:14" ht="15" customHeight="1">
      <c r="A4" s="675" t="s">
        <v>586</v>
      </c>
      <c r="B4" s="1535" t="str">
        <f>+'TAB 4 PROV AU BIL'!B4</f>
        <v xml:space="preserve">19                  BP                  458              ABIDJAN </v>
      </c>
      <c r="C4" s="1535"/>
      <c r="D4" s="1535"/>
      <c r="E4" s="1535"/>
      <c r="F4" s="1535"/>
      <c r="G4" s="1535"/>
      <c r="H4" s="1535"/>
      <c r="I4" s="1535"/>
      <c r="J4" s="1535"/>
      <c r="K4" s="1535"/>
      <c r="L4" s="1535"/>
      <c r="M4" s="1535"/>
      <c r="N4" s="1535"/>
    </row>
    <row r="5" spans="1:14" ht="15" customHeight="1">
      <c r="A5" s="675" t="s">
        <v>1131</v>
      </c>
      <c r="B5" s="1532" t="str">
        <f>+'TAB 4 PROV AU BIL'!B5</f>
        <v>1417292 J</v>
      </c>
      <c r="C5" s="1532"/>
      <c r="D5" s="1532"/>
      <c r="E5" s="699" t="s">
        <v>1124</v>
      </c>
      <c r="F5" s="609"/>
      <c r="G5" s="1580" t="str">
        <f>+'TAB 4 PROV AU BIL'!F5</f>
        <v>31/12/2016</v>
      </c>
      <c r="H5" s="1580"/>
      <c r="I5" s="42"/>
      <c r="J5" s="676" t="s">
        <v>1111</v>
      </c>
      <c r="K5" s="1560">
        <f>+'TAB 4 PROV AU BIL'!K5</f>
        <v>12</v>
      </c>
      <c r="L5" s="1560"/>
      <c r="M5" s="1560"/>
      <c r="N5" s="1560"/>
    </row>
    <row r="7" spans="1:14" ht="6" customHeight="1">
      <c r="J7" s="134"/>
      <c r="K7" s="143"/>
      <c r="L7" s="143"/>
      <c r="M7" s="143"/>
      <c r="N7" s="151"/>
    </row>
    <row r="8" spans="1:14" ht="15">
      <c r="A8" s="1577" t="s">
        <v>398</v>
      </c>
      <c r="B8" s="1577"/>
      <c r="C8" s="1577"/>
      <c r="D8" s="1577"/>
      <c r="E8" s="1577"/>
      <c r="F8" s="1577"/>
      <c r="G8" s="1577"/>
      <c r="H8" s="1577"/>
      <c r="J8" s="132" t="s">
        <v>1284</v>
      </c>
      <c r="K8" s="760" t="str">
        <f>+'TAB 4 PROV AU BIL'!K8</f>
        <v>01/01/2016</v>
      </c>
      <c r="L8" s="46" t="s">
        <v>1281</v>
      </c>
      <c r="M8" s="42"/>
      <c r="N8" s="761" t="str">
        <f>+'TAB 4 PROV AU BIL'!N8</f>
        <v>31/12/2016</v>
      </c>
    </row>
    <row r="9" spans="1:14" ht="6" customHeight="1">
      <c r="J9" s="48"/>
      <c r="K9" s="47"/>
      <c r="L9" s="47"/>
      <c r="M9" s="47"/>
      <c r="N9" s="61"/>
    </row>
    <row r="11" spans="1:14">
      <c r="A11" s="249" t="s">
        <v>410</v>
      </c>
      <c r="B11" s="252"/>
      <c r="C11" s="198"/>
      <c r="D11" s="256" t="s">
        <v>30</v>
      </c>
      <c r="E11" s="198"/>
      <c r="F11" s="190" t="s">
        <v>391</v>
      </c>
      <c r="G11" s="248"/>
      <c r="H11" s="191"/>
      <c r="I11" s="191"/>
      <c r="J11" s="190" t="s">
        <v>412</v>
      </c>
      <c r="K11" s="248"/>
      <c r="L11" s="191"/>
      <c r="M11" s="191"/>
      <c r="N11" s="257" t="s">
        <v>406</v>
      </c>
    </row>
    <row r="12" spans="1:14">
      <c r="A12" s="193"/>
      <c r="B12" s="194"/>
      <c r="C12" s="296" t="s">
        <v>101</v>
      </c>
      <c r="D12" s="223" t="s">
        <v>401</v>
      </c>
      <c r="E12" s="223"/>
      <c r="F12" s="223" t="s">
        <v>45</v>
      </c>
      <c r="G12" s="265" t="s">
        <v>35</v>
      </c>
      <c r="H12" s="223" t="s">
        <v>393</v>
      </c>
      <c r="I12" s="223"/>
      <c r="J12" s="223" t="s">
        <v>37</v>
      </c>
      <c r="K12" s="280" t="s">
        <v>405</v>
      </c>
      <c r="L12" s="222"/>
      <c r="M12" s="223"/>
      <c r="N12" s="223" t="s">
        <v>407</v>
      </c>
    </row>
    <row r="13" spans="1:14">
      <c r="A13" s="193"/>
      <c r="B13" s="194"/>
      <c r="C13" s="296" t="s">
        <v>399</v>
      </c>
      <c r="D13" s="223" t="s">
        <v>48</v>
      </c>
      <c r="E13" s="223"/>
      <c r="F13" s="223" t="s">
        <v>46</v>
      </c>
      <c r="G13" s="265" t="s">
        <v>36</v>
      </c>
      <c r="H13" s="223" t="s">
        <v>403</v>
      </c>
      <c r="I13" s="223"/>
      <c r="J13" s="223" t="s">
        <v>404</v>
      </c>
      <c r="K13" s="290" t="s">
        <v>36</v>
      </c>
      <c r="L13" s="223"/>
      <c r="M13" s="223"/>
      <c r="N13" s="223" t="s">
        <v>408</v>
      </c>
    </row>
    <row r="14" spans="1:14">
      <c r="A14" s="193"/>
      <c r="B14" s="194"/>
      <c r="C14" s="296" t="s">
        <v>411</v>
      </c>
      <c r="D14" s="223" t="s">
        <v>409</v>
      </c>
      <c r="E14" s="223"/>
      <c r="F14" s="223" t="s">
        <v>392</v>
      </c>
      <c r="G14" s="265"/>
      <c r="H14" s="223" t="s">
        <v>42</v>
      </c>
      <c r="I14" s="223"/>
      <c r="J14" s="223" t="s">
        <v>39</v>
      </c>
      <c r="K14" s="247"/>
      <c r="L14" s="223"/>
      <c r="M14" s="223"/>
      <c r="N14" s="223" t="s">
        <v>33</v>
      </c>
    </row>
    <row r="15" spans="1:14">
      <c r="A15" s="193" t="s">
        <v>29</v>
      </c>
      <c r="B15" s="194"/>
      <c r="C15" s="296" t="s">
        <v>400</v>
      </c>
      <c r="D15" s="223" t="s">
        <v>402</v>
      </c>
      <c r="E15" s="265"/>
      <c r="F15" s="265"/>
      <c r="G15" s="265"/>
      <c r="H15" s="223" t="s">
        <v>43</v>
      </c>
      <c r="I15" s="223"/>
      <c r="J15" s="223"/>
      <c r="K15" s="247"/>
      <c r="L15" s="223"/>
      <c r="M15" s="223"/>
      <c r="N15" s="223" t="s">
        <v>91</v>
      </c>
    </row>
    <row r="16" spans="1:14">
      <c r="A16" s="195"/>
      <c r="B16" s="196"/>
      <c r="C16" s="297" t="s">
        <v>390</v>
      </c>
      <c r="D16" s="245" t="s">
        <v>34</v>
      </c>
      <c r="E16" s="266"/>
      <c r="F16" s="266"/>
      <c r="G16" s="266"/>
      <c r="H16" s="245" t="s">
        <v>44</v>
      </c>
      <c r="I16" s="245"/>
      <c r="J16" s="245"/>
      <c r="K16" s="244"/>
      <c r="L16" s="245"/>
      <c r="M16" s="245"/>
      <c r="N16" s="245" t="s">
        <v>34</v>
      </c>
    </row>
    <row r="17" spans="1:14">
      <c r="A17" s="289" t="s">
        <v>54</v>
      </c>
      <c r="B17" s="618"/>
      <c r="C17" s="162"/>
      <c r="D17" s="163"/>
      <c r="E17" s="163"/>
      <c r="F17" s="163"/>
      <c r="G17" s="163"/>
      <c r="H17" s="163"/>
      <c r="I17" s="163"/>
      <c r="J17" s="163"/>
      <c r="K17" s="164"/>
      <c r="L17" s="163"/>
      <c r="M17" s="163"/>
      <c r="N17" s="163"/>
    </row>
    <row r="18" spans="1:14" ht="15" customHeight="1">
      <c r="A18" s="193" t="s">
        <v>649</v>
      </c>
      <c r="B18" s="194"/>
      <c r="C18" s="166"/>
      <c r="D18" s="201"/>
      <c r="E18" s="201"/>
      <c r="F18" s="201"/>
      <c r="G18" s="201"/>
      <c r="H18" s="201"/>
      <c r="I18" s="201"/>
      <c r="J18" s="201"/>
      <c r="K18" s="1855"/>
      <c r="L18" s="1856"/>
      <c r="M18" s="201"/>
      <c r="N18" s="201"/>
    </row>
    <row r="19" spans="1:14" ht="15" customHeight="1">
      <c r="A19" s="193" t="s">
        <v>651</v>
      </c>
      <c r="B19" s="194"/>
      <c r="C19" s="166"/>
      <c r="D19" s="201"/>
      <c r="E19" s="201"/>
      <c r="F19" s="201"/>
      <c r="G19" s="201"/>
      <c r="H19" s="201"/>
      <c r="I19" s="201"/>
      <c r="J19" s="201"/>
      <c r="K19" s="1855"/>
      <c r="L19" s="1856"/>
      <c r="M19" s="201"/>
      <c r="N19" s="201"/>
    </row>
    <row r="20" spans="1:14" ht="15" customHeight="1">
      <c r="A20" s="193" t="s">
        <v>653</v>
      </c>
      <c r="B20" s="194"/>
      <c r="C20" s="179"/>
      <c r="D20" s="352"/>
      <c r="E20" s="352"/>
      <c r="F20" s="352"/>
      <c r="G20" s="352"/>
      <c r="H20" s="352"/>
      <c r="I20" s="352"/>
      <c r="J20" s="352"/>
      <c r="K20" s="1950"/>
      <c r="L20" s="1951"/>
      <c r="M20" s="352"/>
      <c r="N20" s="352"/>
    </row>
    <row r="21" spans="1:14">
      <c r="A21" s="616" t="s">
        <v>53</v>
      </c>
      <c r="B21" s="263"/>
      <c r="C21" s="162"/>
      <c r="D21" s="338"/>
      <c r="E21" s="338"/>
      <c r="F21" s="338"/>
      <c r="G21" s="338"/>
      <c r="H21" s="338"/>
      <c r="I21" s="338"/>
      <c r="J21" s="338"/>
      <c r="K21" s="339"/>
      <c r="L21" s="203"/>
      <c r="M21" s="338"/>
      <c r="N21" s="338"/>
    </row>
    <row r="22" spans="1:14" ht="15" customHeight="1">
      <c r="A22" s="193" t="s">
        <v>657</v>
      </c>
      <c r="B22" s="194"/>
      <c r="C22" s="166"/>
      <c r="D22" s="334"/>
      <c r="E22" s="334"/>
      <c r="F22" s="334"/>
      <c r="G22" s="334"/>
      <c r="H22" s="334"/>
      <c r="I22" s="334"/>
      <c r="J22" s="334"/>
      <c r="K22" s="1855"/>
      <c r="L22" s="1856"/>
      <c r="M22" s="334"/>
      <c r="N22" s="334"/>
    </row>
    <row r="23" spans="1:14" ht="15" customHeight="1">
      <c r="A23" s="193" t="s">
        <v>659</v>
      </c>
      <c r="B23" s="194"/>
      <c r="C23" s="166"/>
      <c r="D23" s="334"/>
      <c r="E23" s="334"/>
      <c r="F23" s="334"/>
      <c r="G23" s="334"/>
      <c r="H23" s="334"/>
      <c r="I23" s="334"/>
      <c r="J23" s="334"/>
      <c r="K23" s="1855"/>
      <c r="L23" s="1856"/>
      <c r="M23" s="334"/>
      <c r="N23" s="334"/>
    </row>
    <row r="24" spans="1:14" ht="15" customHeight="1">
      <c r="A24" s="193" t="s">
        <v>661</v>
      </c>
      <c r="B24" s="194"/>
      <c r="C24" s="166" t="s">
        <v>713</v>
      </c>
      <c r="D24" s="334"/>
      <c r="E24" s="334"/>
      <c r="F24" s="334"/>
      <c r="G24" s="334"/>
      <c r="H24" s="334"/>
      <c r="I24" s="334"/>
      <c r="J24" s="334"/>
      <c r="K24" s="1855"/>
      <c r="L24" s="1856"/>
      <c r="M24" s="334"/>
      <c r="N24" s="334"/>
    </row>
    <row r="25" spans="1:14" ht="15" customHeight="1">
      <c r="A25" s="193" t="s">
        <v>663</v>
      </c>
      <c r="B25" s="194"/>
      <c r="C25" s="166"/>
      <c r="D25" s="334"/>
      <c r="E25" s="334"/>
      <c r="F25" s="334"/>
      <c r="G25" s="334"/>
      <c r="H25" s="334"/>
      <c r="I25" s="334"/>
      <c r="J25" s="334"/>
      <c r="K25" s="1855"/>
      <c r="L25" s="1856"/>
      <c r="M25" s="334"/>
      <c r="N25" s="334"/>
    </row>
    <row r="26" spans="1:14" ht="15" customHeight="1">
      <c r="A26" s="193" t="s">
        <v>666</v>
      </c>
      <c r="B26" s="194"/>
      <c r="C26" s="165"/>
      <c r="D26" s="332"/>
      <c r="E26" s="334"/>
      <c r="F26" s="334"/>
      <c r="G26" s="334"/>
      <c r="H26" s="334"/>
      <c r="I26" s="334"/>
      <c r="J26" s="334"/>
      <c r="K26" s="1855"/>
      <c r="L26" s="1856"/>
      <c r="M26" s="334"/>
      <c r="N26" s="334"/>
    </row>
    <row r="27" spans="1:14" ht="20.100000000000001" customHeight="1">
      <c r="A27" s="215" t="s">
        <v>413</v>
      </c>
      <c r="B27" s="1361"/>
      <c r="C27" s="1368"/>
      <c r="D27" s="355">
        <f>SUM(D18:D20,D22:D26)</f>
        <v>0</v>
      </c>
      <c r="E27" s="355"/>
      <c r="F27" s="355">
        <f t="shared" ref="F27:L27" si="0">SUM(F18:F20,F22:F26)</f>
        <v>0</v>
      </c>
      <c r="G27" s="355">
        <f t="shared" si="0"/>
        <v>0</v>
      </c>
      <c r="H27" s="355">
        <f t="shared" si="0"/>
        <v>0</v>
      </c>
      <c r="I27" s="355">
        <f t="shared" si="0"/>
        <v>0</v>
      </c>
      <c r="J27" s="355">
        <f t="shared" si="0"/>
        <v>0</v>
      </c>
      <c r="K27" s="1948">
        <f t="shared" si="0"/>
        <v>0</v>
      </c>
      <c r="L27" s="1949">
        <f t="shared" si="0"/>
        <v>0</v>
      </c>
      <c r="M27" s="355"/>
      <c r="N27" s="355">
        <f>SUM(N18:N20,N22:N26)</f>
        <v>0</v>
      </c>
    </row>
    <row r="28" spans="1:14" ht="9.9499999999999993" customHeight="1">
      <c r="N28" s="144"/>
    </row>
    <row r="29" spans="1:14" ht="18" customHeight="1">
      <c r="A29" s="130" t="s">
        <v>1285</v>
      </c>
      <c r="B29" s="130"/>
    </row>
  </sheetData>
  <mergeCells count="20">
    <mergeCell ref="G5:H5"/>
    <mergeCell ref="A1:N1"/>
    <mergeCell ref="A8:H8"/>
    <mergeCell ref="H3:J3"/>
    <mergeCell ref="C2:J2"/>
    <mergeCell ref="A3:F3"/>
    <mergeCell ref="K2:N2"/>
    <mergeCell ref="B5:D5"/>
    <mergeCell ref="K3:N3"/>
    <mergeCell ref="B4:N4"/>
    <mergeCell ref="K5:N5"/>
    <mergeCell ref="K27:L27"/>
    <mergeCell ref="K18:L18"/>
    <mergeCell ref="K19:L19"/>
    <mergeCell ref="K20:L20"/>
    <mergeCell ref="K22:L22"/>
    <mergeCell ref="K24:L24"/>
    <mergeCell ref="K26:L26"/>
    <mergeCell ref="K23:L23"/>
    <mergeCell ref="K25:L25"/>
  </mergeCells>
  <phoneticPr fontId="48" type="noConversion"/>
  <pageMargins left="0.53" right="0.44" top="0.77" bottom="0.984251969" header="0.4921259845" footer="0.4921259845"/>
  <pageSetup paperSize="9" orientation="landscape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 codeName="Feuil42">
    <tabColor indexed="15"/>
  </sheetPr>
  <dimension ref="A1:L37"/>
  <sheetViews>
    <sheetView showGridLines="0" showZeros="0" view="pageBreakPreview" workbookViewId="0">
      <selection activeCell="C26" sqref="C26"/>
    </sheetView>
  </sheetViews>
  <sheetFormatPr baseColWidth="10" defaultRowHeight="14.25"/>
  <cols>
    <col min="1" max="2" width="18.7109375" style="50" customWidth="1"/>
    <col min="3" max="3" width="12.7109375" style="50" customWidth="1"/>
    <col min="4" max="4" width="0.5703125" style="50" customWidth="1"/>
    <col min="5" max="8" width="12.7109375" style="50" customWidth="1"/>
    <col min="9" max="9" width="0.5703125" style="50" customWidth="1"/>
    <col min="10" max="12" width="12.7109375" style="50" customWidth="1"/>
    <col min="13" max="16384" width="11.42578125" style="50"/>
  </cols>
  <sheetData>
    <row r="1" spans="1:12" ht="15" customHeight="1">
      <c r="A1" s="1803" t="s">
        <v>183</v>
      </c>
      <c r="B1" s="1803"/>
      <c r="C1" s="1803"/>
      <c r="D1" s="1803"/>
      <c r="E1" s="1803"/>
      <c r="F1" s="1803"/>
      <c r="G1" s="1803"/>
      <c r="H1" s="1803"/>
      <c r="I1" s="1803"/>
      <c r="J1" s="1803"/>
      <c r="K1" s="1803"/>
      <c r="L1" s="1803"/>
    </row>
    <row r="2" spans="1:12" ht="15" customHeight="1">
      <c r="A2" s="675" t="s">
        <v>1107</v>
      </c>
      <c r="B2" s="416"/>
      <c r="C2" s="1535" t="str">
        <f>+'TAB 5 CREDIT BAIL'!C2</f>
        <v>SOCIETE DEMBA &amp; FRERES</v>
      </c>
      <c r="D2" s="1535"/>
      <c r="E2" s="1535"/>
      <c r="F2" s="1535"/>
      <c r="G2" s="1535"/>
      <c r="H2" s="1535"/>
      <c r="I2" s="1535"/>
      <c r="J2" s="1925"/>
      <c r="K2" s="1584" t="s">
        <v>187</v>
      </c>
      <c r="L2" s="1586"/>
    </row>
    <row r="3" spans="1:12" ht="15" customHeight="1">
      <c r="A3" s="1535"/>
      <c r="B3" s="1535"/>
      <c r="C3" s="1535"/>
      <c r="D3" s="1535"/>
      <c r="E3" s="1535"/>
      <c r="F3" s="1535"/>
      <c r="G3" s="711" t="s">
        <v>587</v>
      </c>
      <c r="H3" s="1532" t="str">
        <f>+'TAB 5 CREDIT BAIL'!H3</f>
        <v xml:space="preserve">SODEF </v>
      </c>
      <c r="I3" s="1532"/>
      <c r="J3" s="1952"/>
      <c r="K3" s="1521" t="s">
        <v>188</v>
      </c>
      <c r="L3" s="1523"/>
    </row>
    <row r="4" spans="1:12" ht="15" customHeight="1">
      <c r="A4" s="675" t="s">
        <v>586</v>
      </c>
      <c r="B4" s="1535" t="str">
        <f>+'TAB 5 CREDIT BAIL'!B4</f>
        <v xml:space="preserve">19                  BP                  458              ABIDJAN </v>
      </c>
      <c r="C4" s="1535"/>
      <c r="D4" s="1535"/>
      <c r="E4" s="1535"/>
      <c r="F4" s="1535"/>
      <c r="G4" s="1535"/>
      <c r="H4" s="1535"/>
      <c r="I4" s="1535"/>
      <c r="J4" s="1535"/>
      <c r="K4" s="1535"/>
      <c r="L4" s="1535"/>
    </row>
    <row r="5" spans="1:12" ht="15" customHeight="1">
      <c r="A5" s="675" t="s">
        <v>1131</v>
      </c>
      <c r="B5" s="1532" t="str">
        <f>+'TAB 5 CREDIT BAIL'!B5</f>
        <v>1417292 J</v>
      </c>
      <c r="C5" s="1532"/>
      <c r="D5" s="1532"/>
      <c r="E5" s="1532"/>
      <c r="F5" s="699" t="s">
        <v>1124</v>
      </c>
      <c r="G5" s="1580" t="str">
        <f>+'TAB 5 CREDIT BAIL'!G5</f>
        <v>31/12/2016</v>
      </c>
      <c r="H5" s="1580"/>
      <c r="I5" s="156"/>
      <c r="J5" s="711" t="s">
        <v>186</v>
      </c>
      <c r="K5" s="1575">
        <f>+'TAB 5 CREDIT BAIL'!K5</f>
        <v>12</v>
      </c>
      <c r="L5" s="1575"/>
    </row>
    <row r="6" spans="1:12" ht="15" customHeight="1">
      <c r="A6" s="416"/>
      <c r="B6" s="416"/>
      <c r="C6" s="416"/>
      <c r="D6" s="446"/>
      <c r="E6" s="454"/>
      <c r="F6" s="42"/>
      <c r="G6" s="446"/>
      <c r="H6" s="446"/>
      <c r="I6" s="42"/>
      <c r="J6" s="42"/>
      <c r="K6" s="42"/>
      <c r="L6" s="42"/>
    </row>
    <row r="7" spans="1:12" ht="15" customHeight="1">
      <c r="A7" s="1577" t="s">
        <v>414</v>
      </c>
      <c r="B7" s="1577"/>
      <c r="C7" s="1577"/>
      <c r="D7" s="1577"/>
      <c r="E7" s="1577"/>
      <c r="F7" s="1577"/>
      <c r="G7" s="1577"/>
      <c r="H7" s="1577"/>
      <c r="I7" s="1577"/>
      <c r="J7" s="1577"/>
      <c r="K7" s="1577"/>
      <c r="L7" s="1577"/>
    </row>
    <row r="9" spans="1:12">
      <c r="A9" s="164"/>
      <c r="B9" s="163"/>
      <c r="C9" s="267"/>
      <c r="D9" s="267"/>
      <c r="E9" s="299" t="s">
        <v>415</v>
      </c>
      <c r="F9" s="300"/>
      <c r="G9" s="300"/>
      <c r="H9" s="301"/>
      <c r="I9" s="301"/>
      <c r="J9" s="299"/>
      <c r="K9" s="300"/>
      <c r="L9" s="301"/>
    </row>
    <row r="10" spans="1:12">
      <c r="A10" s="170" t="s">
        <v>184</v>
      </c>
      <c r="B10" s="171"/>
      <c r="C10" s="264" t="s">
        <v>1351</v>
      </c>
      <c r="D10" s="264"/>
      <c r="E10" s="298" t="s">
        <v>394</v>
      </c>
      <c r="F10" s="301"/>
      <c r="G10" s="264" t="s">
        <v>418</v>
      </c>
      <c r="H10" s="264" t="s">
        <v>421</v>
      </c>
      <c r="I10" s="264"/>
      <c r="J10" s="264" t="s">
        <v>423</v>
      </c>
      <c r="K10" s="207" t="s">
        <v>423</v>
      </c>
      <c r="L10" s="264" t="s">
        <v>423</v>
      </c>
    </row>
    <row r="11" spans="1:12">
      <c r="A11" s="170"/>
      <c r="B11" s="171"/>
      <c r="C11" s="264" t="s">
        <v>1352</v>
      </c>
      <c r="D11" s="264"/>
      <c r="E11" s="264"/>
      <c r="F11" s="264"/>
      <c r="G11" s="264" t="s">
        <v>419</v>
      </c>
      <c r="H11" s="264" t="s">
        <v>422</v>
      </c>
      <c r="I11" s="264"/>
      <c r="J11" s="264" t="s">
        <v>424</v>
      </c>
      <c r="K11" s="208" t="s">
        <v>425</v>
      </c>
      <c r="L11" s="264" t="s">
        <v>430</v>
      </c>
    </row>
    <row r="12" spans="1:12">
      <c r="A12" s="1623" t="s">
        <v>185</v>
      </c>
      <c r="B12" s="1624"/>
      <c r="C12" s="264"/>
      <c r="D12" s="264"/>
      <c r="E12" s="264"/>
      <c r="F12" s="264"/>
      <c r="G12" s="264" t="s">
        <v>420</v>
      </c>
      <c r="H12" s="264"/>
      <c r="I12" s="264"/>
      <c r="J12" s="264"/>
      <c r="K12" s="208" t="s">
        <v>426</v>
      </c>
      <c r="L12" s="264" t="s">
        <v>428</v>
      </c>
    </row>
    <row r="13" spans="1:12">
      <c r="A13" s="170"/>
      <c r="B13" s="171"/>
      <c r="C13" s="264"/>
      <c r="D13" s="264"/>
      <c r="E13" s="264"/>
      <c r="F13" s="264" t="s">
        <v>416</v>
      </c>
      <c r="G13" s="264"/>
      <c r="H13" s="264"/>
      <c r="I13" s="264"/>
      <c r="J13" s="264"/>
      <c r="K13" s="208" t="s">
        <v>427</v>
      </c>
      <c r="L13" s="264" t="s">
        <v>429</v>
      </c>
    </row>
    <row r="14" spans="1:12">
      <c r="A14" s="168"/>
      <c r="B14" s="167"/>
      <c r="C14" s="254"/>
      <c r="D14" s="254"/>
      <c r="E14" s="254"/>
      <c r="F14" s="254" t="s">
        <v>417</v>
      </c>
      <c r="G14" s="254"/>
      <c r="H14" s="254"/>
      <c r="I14" s="254"/>
      <c r="J14" s="254"/>
      <c r="K14" s="209"/>
      <c r="L14" s="254"/>
    </row>
    <row r="15" spans="1:12">
      <c r="A15" s="289" t="s">
        <v>2532</v>
      </c>
      <c r="B15" s="618"/>
      <c r="C15" s="333">
        <f>SUM(C16:C18)</f>
        <v>0</v>
      </c>
      <c r="D15" s="333"/>
      <c r="E15" s="333">
        <f>SUM(E16:E18)</f>
        <v>0</v>
      </c>
      <c r="F15" s="333">
        <f>SUM(F16:F18)</f>
        <v>0</v>
      </c>
      <c r="G15" s="333">
        <f>SUM(G16:G18)</f>
        <v>0</v>
      </c>
      <c r="H15" s="333">
        <f>SUM(H16:H18)</f>
        <v>0</v>
      </c>
      <c r="I15" s="333"/>
      <c r="J15" s="333">
        <f>SUM(J16:J18)</f>
        <v>0</v>
      </c>
      <c r="K15" s="333">
        <f>SUM(K16:K18)</f>
        <v>0</v>
      </c>
      <c r="L15" s="333">
        <f>SUM(L16:L18)</f>
        <v>0</v>
      </c>
    </row>
    <row r="16" spans="1:12">
      <c r="A16" s="193" t="s">
        <v>520</v>
      </c>
      <c r="B16" s="194"/>
      <c r="C16" s="332"/>
      <c r="D16" s="332"/>
      <c r="E16" s="332"/>
      <c r="F16" s="332"/>
      <c r="G16" s="332"/>
      <c r="H16" s="332"/>
      <c r="I16" s="332"/>
      <c r="J16" s="332"/>
      <c r="K16" s="332"/>
      <c r="L16" s="333"/>
    </row>
    <row r="17" spans="1:12">
      <c r="A17" s="193" t="s">
        <v>2533</v>
      </c>
      <c r="B17" s="194"/>
      <c r="C17" s="332"/>
      <c r="D17" s="332"/>
      <c r="E17" s="332"/>
      <c r="F17" s="332"/>
      <c r="G17" s="332"/>
      <c r="H17" s="332"/>
      <c r="I17" s="332"/>
      <c r="J17" s="332"/>
      <c r="K17" s="332"/>
      <c r="L17" s="333"/>
    </row>
    <row r="18" spans="1:12">
      <c r="A18" s="193" t="s">
        <v>2534</v>
      </c>
      <c r="B18" s="194"/>
      <c r="C18" s="341"/>
      <c r="D18" s="341"/>
      <c r="E18" s="341"/>
      <c r="F18" s="341"/>
      <c r="G18" s="341"/>
      <c r="H18" s="341"/>
      <c r="I18" s="341"/>
      <c r="J18" s="341"/>
      <c r="K18" s="341"/>
      <c r="L18" s="200"/>
    </row>
    <row r="19" spans="1:12">
      <c r="A19" s="616" t="s">
        <v>2535</v>
      </c>
      <c r="B19" s="263"/>
      <c r="C19" s="1355">
        <f>SUM(C20:C29)</f>
        <v>0</v>
      </c>
      <c r="D19" s="1355"/>
      <c r="E19" s="1355">
        <f>SUM(E20:E29)</f>
        <v>0</v>
      </c>
      <c r="F19" s="1355">
        <f>SUM(F20:F29)</f>
        <v>0</v>
      </c>
      <c r="G19" s="1355">
        <f>SUM(G20:G29)</f>
        <v>0</v>
      </c>
      <c r="H19" s="1355">
        <f>SUM(H20:H29)</f>
        <v>0</v>
      </c>
      <c r="I19" s="1355"/>
      <c r="J19" s="1355">
        <f>SUM(J20:J29)</f>
        <v>0</v>
      </c>
      <c r="K19" s="1355">
        <f>SUM(K20:K29)</f>
        <v>0</v>
      </c>
      <c r="L19" s="1355">
        <f>SUM(L20:L29)</f>
        <v>0</v>
      </c>
    </row>
    <row r="20" spans="1:12">
      <c r="A20" s="193" t="s">
        <v>395</v>
      </c>
      <c r="B20" s="194"/>
      <c r="C20" s="334"/>
      <c r="D20" s="332"/>
      <c r="E20" s="332"/>
      <c r="F20" s="332"/>
      <c r="G20" s="332"/>
      <c r="H20" s="332"/>
      <c r="I20" s="332"/>
      <c r="J20" s="332"/>
      <c r="K20" s="332"/>
      <c r="L20" s="333"/>
    </row>
    <row r="21" spans="1:12">
      <c r="A21" s="193" t="s">
        <v>2536</v>
      </c>
      <c r="B21" s="194"/>
      <c r="C21" s="332"/>
      <c r="D21" s="332"/>
      <c r="E21" s="332"/>
      <c r="F21" s="332"/>
      <c r="G21" s="332"/>
      <c r="H21" s="332"/>
      <c r="I21" s="332"/>
      <c r="J21" s="332"/>
      <c r="K21" s="332"/>
      <c r="L21" s="333"/>
    </row>
    <row r="22" spans="1:12">
      <c r="A22" s="193" t="s">
        <v>521</v>
      </c>
      <c r="B22" s="194"/>
      <c r="C22" s="334"/>
      <c r="D22" s="332"/>
      <c r="E22" s="332"/>
      <c r="F22" s="332"/>
      <c r="G22" s="332"/>
      <c r="H22" s="332"/>
      <c r="I22" s="332"/>
      <c r="J22" s="332"/>
      <c r="K22" s="332"/>
      <c r="L22" s="333"/>
    </row>
    <row r="23" spans="1:12">
      <c r="A23" s="193" t="s">
        <v>2537</v>
      </c>
      <c r="B23" s="194"/>
      <c r="C23" s="332"/>
      <c r="D23" s="332"/>
      <c r="E23" s="332"/>
      <c r="F23" s="332"/>
      <c r="G23" s="332"/>
      <c r="H23" s="332"/>
      <c r="I23" s="332"/>
      <c r="J23" s="332"/>
      <c r="K23" s="332"/>
      <c r="L23" s="333"/>
    </row>
    <row r="24" spans="1:12">
      <c r="A24" s="193" t="s">
        <v>1367</v>
      </c>
      <c r="B24" s="194"/>
      <c r="C24" s="334"/>
      <c r="D24" s="332"/>
      <c r="E24" s="332"/>
      <c r="F24" s="332"/>
      <c r="G24" s="332"/>
      <c r="H24" s="332"/>
      <c r="I24" s="332"/>
      <c r="J24" s="332"/>
      <c r="K24" s="332"/>
      <c r="L24" s="333"/>
    </row>
    <row r="25" spans="1:12">
      <c r="A25" s="193" t="s">
        <v>1368</v>
      </c>
      <c r="B25" s="194"/>
      <c r="C25" s="334"/>
      <c r="D25" s="332"/>
      <c r="E25" s="332"/>
      <c r="F25" s="332"/>
      <c r="G25" s="332"/>
      <c r="H25" s="332"/>
      <c r="I25" s="332"/>
      <c r="J25" s="332"/>
      <c r="K25" s="332"/>
      <c r="L25" s="333"/>
    </row>
    <row r="26" spans="1:12">
      <c r="A26" s="193" t="s">
        <v>614</v>
      </c>
      <c r="B26" s="194"/>
      <c r="C26" s="334"/>
      <c r="D26" s="332"/>
      <c r="E26" s="332"/>
      <c r="F26" s="332"/>
      <c r="G26" s="332"/>
      <c r="H26" s="332"/>
      <c r="I26" s="332"/>
      <c r="J26" s="332"/>
      <c r="K26" s="332"/>
      <c r="L26" s="333"/>
    </row>
    <row r="27" spans="1:12">
      <c r="A27" s="193" t="s">
        <v>615</v>
      </c>
      <c r="B27" s="194"/>
      <c r="C27" s="334"/>
      <c r="D27" s="332"/>
      <c r="E27" s="332"/>
      <c r="F27" s="332"/>
      <c r="G27" s="332"/>
      <c r="H27" s="332"/>
      <c r="I27" s="332"/>
      <c r="J27" s="332"/>
      <c r="K27" s="332"/>
      <c r="L27" s="333"/>
    </row>
    <row r="28" spans="1:12">
      <c r="A28" s="193" t="s">
        <v>616</v>
      </c>
      <c r="B28" s="194"/>
      <c r="C28" s="334"/>
      <c r="D28" s="334"/>
      <c r="E28" s="334"/>
      <c r="F28" s="334"/>
      <c r="G28" s="334"/>
      <c r="H28" s="334"/>
      <c r="I28" s="334"/>
      <c r="J28" s="334"/>
      <c r="K28" s="334"/>
      <c r="L28" s="201"/>
    </row>
    <row r="29" spans="1:12">
      <c r="A29" s="193" t="s">
        <v>2538</v>
      </c>
      <c r="B29" s="194"/>
      <c r="C29" s="332"/>
      <c r="D29" s="332"/>
      <c r="E29" s="332"/>
      <c r="F29" s="332"/>
      <c r="G29" s="332"/>
      <c r="H29" s="332"/>
      <c r="I29" s="332"/>
      <c r="J29" s="332"/>
      <c r="K29" s="332"/>
      <c r="L29" s="333"/>
    </row>
    <row r="30" spans="1:12" ht="20.100000000000001" customHeight="1">
      <c r="A30" s="733" t="s">
        <v>102</v>
      </c>
      <c r="B30" s="1359"/>
      <c r="C30" s="355">
        <f>C19+C15</f>
        <v>0</v>
      </c>
      <c r="D30" s="355"/>
      <c r="E30" s="355">
        <f>E19+E15</f>
        <v>0</v>
      </c>
      <c r="F30" s="355">
        <f>F19+F15</f>
        <v>0</v>
      </c>
      <c r="G30" s="355">
        <f>G19+G15</f>
        <v>0</v>
      </c>
      <c r="H30" s="355">
        <f>H19+H15</f>
        <v>0</v>
      </c>
      <c r="I30" s="355"/>
      <c r="J30" s="355">
        <f>J19+J15</f>
        <v>0</v>
      </c>
      <c r="K30" s="355">
        <f>K19+K15</f>
        <v>0</v>
      </c>
      <c r="L30" s="355">
        <f>L19+L15</f>
        <v>0</v>
      </c>
    </row>
    <row r="31" spans="1:12" ht="9.9499999999999993" customHeight="1">
      <c r="A31" s="243"/>
      <c r="B31" s="243"/>
      <c r="L31" s="144"/>
    </row>
    <row r="32" spans="1:12" ht="18" customHeight="1">
      <c r="A32" s="130" t="s">
        <v>1286</v>
      </c>
      <c r="B32" s="130"/>
      <c r="C32" s="354"/>
      <c r="F32" s="130" t="s">
        <v>1287</v>
      </c>
    </row>
    <row r="34" spans="1:5">
      <c r="A34" s="50" t="s">
        <v>1049</v>
      </c>
      <c r="C34" s="354">
        <f>+C30-'Act-circul'!F27</f>
        <v>-660623395</v>
      </c>
    </row>
    <row r="35" spans="1:5">
      <c r="E35" s="354"/>
    </row>
    <row r="37" spans="1:5">
      <c r="E37" s="354"/>
    </row>
  </sheetData>
  <mergeCells count="12">
    <mergeCell ref="A12:B12"/>
    <mergeCell ref="A7:L7"/>
    <mergeCell ref="K2:L2"/>
    <mergeCell ref="K3:L3"/>
    <mergeCell ref="K5:L5"/>
    <mergeCell ref="G5:H5"/>
    <mergeCell ref="B5:E5"/>
    <mergeCell ref="A1:L1"/>
    <mergeCell ref="C2:J2"/>
    <mergeCell ref="A3:F3"/>
    <mergeCell ref="B4:L4"/>
    <mergeCell ref="H3:J3"/>
  </mergeCells>
  <phoneticPr fontId="48" type="noConversion"/>
  <pageMargins left="0.35" right="0.56999999999999995" top="0.52" bottom="0.23" header="0.4921259845" footer="0.19"/>
  <pageSetup paperSize="9" scale="92" orientation="landscape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 codeName="Feuil43">
    <tabColor indexed="15"/>
  </sheetPr>
  <dimension ref="A1:M48"/>
  <sheetViews>
    <sheetView showGridLines="0" showZeros="0" view="pageBreakPreview" topLeftCell="A23" workbookViewId="0">
      <selection activeCell="C20" sqref="C20"/>
    </sheetView>
  </sheetViews>
  <sheetFormatPr baseColWidth="10" defaultRowHeight="15"/>
  <cols>
    <col min="1" max="1" width="26" style="268" customWidth="1"/>
    <col min="2" max="2" width="22.42578125" style="44" customWidth="1"/>
    <col min="3" max="3" width="13.7109375" style="50" customWidth="1"/>
    <col min="4" max="4" width="0.5703125" style="50" customWidth="1"/>
    <col min="5" max="8" width="13.7109375" style="50" customWidth="1"/>
    <col min="9" max="9" width="0.5703125" style="50" customWidth="1"/>
    <col min="10" max="12" width="13.7109375" style="50" customWidth="1"/>
    <col min="13" max="16384" width="11.42578125" style="50"/>
  </cols>
  <sheetData>
    <row r="1" spans="1:13" ht="15" customHeight="1">
      <c r="A1" s="1803" t="s">
        <v>189</v>
      </c>
      <c r="B1" s="1803"/>
      <c r="C1" s="1803"/>
      <c r="D1" s="1803"/>
      <c r="E1" s="1803"/>
      <c r="F1" s="1803"/>
      <c r="G1" s="1803"/>
      <c r="H1" s="1803"/>
      <c r="I1" s="1803"/>
      <c r="J1" s="1803"/>
      <c r="K1" s="1803"/>
      <c r="L1" s="1803"/>
    </row>
    <row r="2" spans="1:13" ht="15" customHeight="1">
      <c r="A2" s="675" t="s">
        <v>1107</v>
      </c>
      <c r="B2" s="416"/>
      <c r="C2" s="1535" t="str">
        <f>+'TAB 6 ECH. CREAN.'!C2</f>
        <v>SOCIETE DEMBA &amp; FRERES</v>
      </c>
      <c r="D2" s="1535"/>
      <c r="E2" s="1535"/>
      <c r="F2" s="1535"/>
      <c r="G2" s="1535"/>
      <c r="H2" s="1535"/>
      <c r="I2" s="1535"/>
      <c r="J2" s="1925"/>
      <c r="K2" s="1584" t="s">
        <v>187</v>
      </c>
      <c r="L2" s="1586"/>
    </row>
    <row r="3" spans="1:13" ht="15" customHeight="1">
      <c r="A3" s="1535">
        <f>+'TAB 6 ECH. CREAN.'!A3</f>
        <v>0</v>
      </c>
      <c r="B3" s="1535"/>
      <c r="C3" s="1535"/>
      <c r="D3" s="1535"/>
      <c r="E3" s="1535"/>
      <c r="F3" s="1535"/>
      <c r="G3" s="711" t="s">
        <v>587</v>
      </c>
      <c r="H3" s="1532" t="str">
        <f>+'TAB 6 ECH. CREAN.'!H3</f>
        <v xml:space="preserve">SODEF </v>
      </c>
      <c r="I3" s="1532"/>
      <c r="J3" s="1952"/>
      <c r="K3" s="1521" t="s">
        <v>190</v>
      </c>
      <c r="L3" s="1523"/>
    </row>
    <row r="4" spans="1:13" ht="15" customHeight="1">
      <c r="A4" s="675" t="s">
        <v>586</v>
      </c>
      <c r="B4" s="1535" t="str">
        <f>+'TAB 6 ECH. CREAN.'!B4</f>
        <v xml:space="preserve">19                  BP                  458              ABIDJAN </v>
      </c>
      <c r="C4" s="1535"/>
      <c r="D4" s="1535"/>
      <c r="E4" s="1535"/>
      <c r="F4" s="1535"/>
      <c r="G4" s="1535"/>
      <c r="H4" s="1535"/>
      <c r="I4" s="1535"/>
      <c r="J4" s="1535"/>
      <c r="K4" s="1535"/>
      <c r="L4" s="1535"/>
    </row>
    <row r="5" spans="1:13" ht="15" customHeight="1">
      <c r="A5" s="675" t="s">
        <v>1131</v>
      </c>
      <c r="B5" s="1532" t="str">
        <f>+'TAB 6 ECH. CREAN.'!B5</f>
        <v>1417292 J</v>
      </c>
      <c r="C5" s="1532"/>
      <c r="D5" s="1532"/>
      <c r="E5" s="1532"/>
      <c r="F5" s="699" t="s">
        <v>1124</v>
      </c>
      <c r="G5" s="1580" t="str">
        <f>+'TAB 6 ECH. CREAN.'!G5</f>
        <v>31/12/2016</v>
      </c>
      <c r="H5" s="1580"/>
      <c r="I5" s="156"/>
      <c r="J5" s="711" t="s">
        <v>186</v>
      </c>
      <c r="K5" s="1560">
        <f>+'TAB 6 ECH. CREAN.'!K5</f>
        <v>12</v>
      </c>
      <c r="L5" s="1560"/>
    </row>
    <row r="6" spans="1:13" ht="9.9499999999999993" customHeight="1">
      <c r="A6" s="44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3" ht="6" customHeight="1">
      <c r="C7" s="42"/>
    </row>
    <row r="8" spans="1:13" ht="14.1" customHeight="1">
      <c r="C8" s="44" t="s">
        <v>617</v>
      </c>
      <c r="D8" s="217"/>
      <c r="E8" s="217"/>
      <c r="F8" s="217"/>
      <c r="G8" s="217"/>
      <c r="H8" s="217"/>
      <c r="I8" s="217"/>
      <c r="J8" s="44"/>
      <c r="K8" s="44"/>
      <c r="L8" s="44"/>
      <c r="M8" s="177"/>
    </row>
    <row r="9" spans="1:13" ht="6" customHeight="1">
      <c r="A9" s="303"/>
      <c r="B9" s="602"/>
      <c r="C9" s="426"/>
      <c r="D9" s="304"/>
      <c r="E9" s="304"/>
      <c r="F9" s="304"/>
      <c r="G9" s="304"/>
      <c r="H9" s="304"/>
      <c r="I9" s="304"/>
      <c r="J9" s="304"/>
      <c r="K9" s="304"/>
      <c r="L9" s="304"/>
      <c r="M9" s="177"/>
    </row>
    <row r="10" spans="1:13" ht="14.25">
      <c r="A10" s="627"/>
      <c r="B10" s="628"/>
      <c r="C10" s="208"/>
      <c r="D10" s="299"/>
      <c r="E10" s="300"/>
      <c r="F10" s="301"/>
      <c r="G10" s="299" t="s">
        <v>415</v>
      </c>
      <c r="H10" s="301"/>
      <c r="I10" s="267"/>
      <c r="J10" s="262"/>
      <c r="K10" s="299" t="s">
        <v>0</v>
      </c>
      <c r="L10" s="301"/>
      <c r="M10" s="177"/>
    </row>
    <row r="11" spans="1:13" ht="14.25">
      <c r="A11" s="261" t="s">
        <v>624</v>
      </c>
      <c r="B11" s="264"/>
      <c r="C11" s="264" t="s">
        <v>1351</v>
      </c>
      <c r="D11" s="264"/>
      <c r="E11" s="267" t="s">
        <v>627</v>
      </c>
      <c r="F11" s="301"/>
      <c r="G11" s="264" t="s">
        <v>418</v>
      </c>
      <c r="H11" s="264" t="s">
        <v>421</v>
      </c>
      <c r="I11" s="305"/>
      <c r="J11" s="207" t="s">
        <v>1558</v>
      </c>
      <c r="K11" s="115" t="s">
        <v>423</v>
      </c>
      <c r="L11" s="264" t="s">
        <v>423</v>
      </c>
      <c r="M11" s="177"/>
    </row>
    <row r="12" spans="1:13" ht="14.25">
      <c r="A12" s="303"/>
      <c r="B12" s="623"/>
      <c r="C12" s="264" t="s">
        <v>1352</v>
      </c>
      <c r="D12" s="264"/>
      <c r="E12" s="207"/>
      <c r="F12" s="150"/>
      <c r="G12" s="264" t="s">
        <v>419</v>
      </c>
      <c r="H12" s="264" t="s">
        <v>422</v>
      </c>
      <c r="I12" s="264"/>
      <c r="J12" s="307" t="s">
        <v>424</v>
      </c>
      <c r="K12" s="116" t="s">
        <v>425</v>
      </c>
      <c r="L12" s="264" t="s">
        <v>430</v>
      </c>
      <c r="M12" s="177"/>
    </row>
    <row r="13" spans="1:13" ht="14.25">
      <c r="A13" s="303"/>
      <c r="B13" s="623"/>
      <c r="C13" s="264"/>
      <c r="D13" s="264"/>
      <c r="E13" s="208"/>
      <c r="F13" s="208" t="s">
        <v>416</v>
      </c>
      <c r="G13" s="264" t="s">
        <v>420</v>
      </c>
      <c r="H13" s="264"/>
      <c r="I13" s="264"/>
      <c r="J13" s="304"/>
      <c r="K13" s="308" t="s">
        <v>426</v>
      </c>
      <c r="L13" s="264" t="s">
        <v>428</v>
      </c>
      <c r="M13" s="177"/>
    </row>
    <row r="14" spans="1:13" ht="14.25">
      <c r="A14" s="626"/>
      <c r="B14" s="624"/>
      <c r="C14" s="254"/>
      <c r="D14" s="254"/>
      <c r="E14" s="209"/>
      <c r="F14" s="209" t="s">
        <v>417</v>
      </c>
      <c r="G14" s="264"/>
      <c r="H14" s="208"/>
      <c r="I14" s="261"/>
      <c r="J14" s="208"/>
      <c r="K14" s="180" t="s">
        <v>427</v>
      </c>
      <c r="L14" s="208" t="s">
        <v>429</v>
      </c>
      <c r="M14" s="177"/>
    </row>
    <row r="15" spans="1:13" ht="19.5" customHeight="1">
      <c r="A15" s="630" t="s">
        <v>2539</v>
      </c>
      <c r="B15" s="625"/>
      <c r="C15" s="1369"/>
      <c r="D15" s="1369"/>
      <c r="E15" s="1370"/>
      <c r="F15" s="1371"/>
      <c r="G15" s="1372"/>
      <c r="H15" s="1369"/>
      <c r="I15" s="1369"/>
      <c r="J15" s="1369"/>
      <c r="K15" s="1372"/>
      <c r="L15" s="1369"/>
    </row>
    <row r="16" spans="1:13" ht="19.5" customHeight="1">
      <c r="A16" s="132" t="s">
        <v>2540</v>
      </c>
      <c r="B16" s="129"/>
      <c r="C16" s="334"/>
      <c r="D16" s="201"/>
      <c r="E16" s="201"/>
      <c r="F16" s="201"/>
      <c r="G16" s="201"/>
      <c r="H16" s="201"/>
      <c r="I16" s="201"/>
      <c r="J16" s="201"/>
      <c r="K16" s="334"/>
      <c r="L16" s="201"/>
    </row>
    <row r="17" spans="1:12" ht="19.5" customHeight="1">
      <c r="A17" s="132" t="s">
        <v>628</v>
      </c>
      <c r="B17" s="129"/>
      <c r="C17" s="332"/>
      <c r="D17" s="332"/>
      <c r="E17" s="332"/>
      <c r="F17" s="332"/>
      <c r="G17" s="332"/>
      <c r="H17" s="332"/>
      <c r="I17" s="332"/>
      <c r="J17" s="332"/>
      <c r="K17" s="332"/>
      <c r="L17" s="333"/>
    </row>
    <row r="18" spans="1:12" ht="19.5" customHeight="1">
      <c r="A18" s="132" t="s">
        <v>2541</v>
      </c>
      <c r="B18" s="129"/>
      <c r="C18" s="332"/>
      <c r="D18" s="332"/>
      <c r="E18" s="332"/>
      <c r="F18" s="332"/>
      <c r="G18" s="332"/>
      <c r="H18" s="332"/>
      <c r="I18" s="332"/>
      <c r="J18" s="332"/>
      <c r="K18" s="332"/>
      <c r="L18" s="333"/>
    </row>
    <row r="19" spans="1:12" ht="19.5" customHeight="1">
      <c r="A19" s="132" t="s">
        <v>618</v>
      </c>
      <c r="B19" s="129"/>
      <c r="C19" s="352"/>
      <c r="D19" s="352"/>
      <c r="E19" s="352"/>
      <c r="F19" s="352"/>
      <c r="G19" s="352"/>
      <c r="H19" s="352"/>
      <c r="I19" s="352"/>
      <c r="J19" s="352"/>
      <c r="K19" s="352"/>
      <c r="L19" s="353"/>
    </row>
    <row r="20" spans="1:12" ht="19.5" customHeight="1">
      <c r="A20" s="733" t="s">
        <v>1361</v>
      </c>
      <c r="B20" s="1361"/>
      <c r="C20" s="370">
        <f>SUM(C16:C19)</f>
        <v>0</v>
      </c>
      <c r="D20" s="370"/>
      <c r="E20" s="370">
        <f>SUM(E16:E19)</f>
        <v>0</v>
      </c>
      <c r="F20" s="370">
        <f>SUM(F16:F19)</f>
        <v>0</v>
      </c>
      <c r="G20" s="370">
        <f>SUM(G16:G19)</f>
        <v>0</v>
      </c>
      <c r="H20" s="370">
        <f>SUM(H16:H19)</f>
        <v>0</v>
      </c>
      <c r="I20" s="370"/>
      <c r="J20" s="370">
        <f>SUM(J16:J19)</f>
        <v>0</v>
      </c>
      <c r="K20" s="370">
        <f>SUM(K16:K19)</f>
        <v>0</v>
      </c>
      <c r="L20" s="370">
        <f>SUM(L16:L19)</f>
        <v>0</v>
      </c>
    </row>
    <row r="21" spans="1:12" ht="19.5" customHeight="1">
      <c r="A21" s="132" t="s">
        <v>619</v>
      </c>
      <c r="B21" s="129"/>
      <c r="C21" s="332"/>
      <c r="D21" s="332"/>
      <c r="E21" s="332"/>
      <c r="F21" s="332"/>
      <c r="G21" s="332"/>
      <c r="H21" s="332"/>
      <c r="I21" s="332"/>
      <c r="J21" s="332"/>
      <c r="K21" s="332"/>
      <c r="L21" s="333"/>
    </row>
    <row r="22" spans="1:12" ht="19.5" customHeight="1">
      <c r="A22" s="132" t="s">
        <v>620</v>
      </c>
      <c r="B22" s="129"/>
      <c r="C22" s="334"/>
      <c r="D22" s="334"/>
      <c r="E22" s="334"/>
      <c r="F22" s="334"/>
      <c r="G22" s="334"/>
      <c r="H22" s="334"/>
      <c r="I22" s="334"/>
      <c r="J22" s="334"/>
      <c r="K22" s="334"/>
      <c r="L22" s="201"/>
    </row>
    <row r="23" spans="1:12" ht="19.5" customHeight="1">
      <c r="A23" s="132" t="s">
        <v>1364</v>
      </c>
      <c r="B23" s="129"/>
      <c r="C23" s="332"/>
      <c r="D23" s="332"/>
      <c r="E23" s="332"/>
      <c r="F23" s="332"/>
      <c r="G23" s="332"/>
      <c r="H23" s="332"/>
      <c r="I23" s="332"/>
      <c r="J23" s="332"/>
      <c r="K23" s="332"/>
      <c r="L23" s="333"/>
    </row>
    <row r="24" spans="1:12" ht="19.5" customHeight="1">
      <c r="A24" s="616" t="s">
        <v>629</v>
      </c>
      <c r="B24" s="227"/>
      <c r="C24" s="355">
        <f>SUM(C21:C23)</f>
        <v>0</v>
      </c>
      <c r="D24" s="370"/>
      <c r="E24" s="370">
        <f>SUM(E21:E23)</f>
        <v>0</v>
      </c>
      <c r="F24" s="370">
        <f>SUM(F21:F23)</f>
        <v>0</v>
      </c>
      <c r="G24" s="370">
        <f>SUM(G21:G23)</f>
        <v>0</v>
      </c>
      <c r="H24" s="370">
        <f>SUM(H21:H23)</f>
        <v>0</v>
      </c>
      <c r="I24" s="370"/>
      <c r="J24" s="370">
        <f>SUM(J21:J23)</f>
        <v>0</v>
      </c>
      <c r="K24" s="370">
        <f>SUM(K21:K23)</f>
        <v>0</v>
      </c>
      <c r="L24" s="370">
        <f>SUM(L21:L23)</f>
        <v>0</v>
      </c>
    </row>
    <row r="25" spans="1:12" ht="19.5" customHeight="1">
      <c r="A25" s="616" t="s">
        <v>2542</v>
      </c>
      <c r="B25" s="227"/>
      <c r="C25" s="1373"/>
      <c r="D25" s="1373"/>
      <c r="E25" s="1373"/>
      <c r="F25" s="1373"/>
      <c r="G25" s="1373"/>
      <c r="H25" s="1373"/>
      <c r="I25" s="1373"/>
      <c r="J25" s="1373"/>
      <c r="K25" s="1373"/>
      <c r="L25" s="1374"/>
    </row>
    <row r="26" spans="1:12" ht="19.5" customHeight="1">
      <c r="A26" s="132" t="s">
        <v>2520</v>
      </c>
      <c r="B26" s="129"/>
      <c r="C26" s="334"/>
      <c r="D26" s="334"/>
      <c r="E26" s="334"/>
      <c r="F26" s="334"/>
      <c r="G26" s="334"/>
      <c r="H26" s="334"/>
      <c r="I26" s="334"/>
      <c r="J26" s="334"/>
      <c r="K26" s="334"/>
      <c r="L26" s="201"/>
    </row>
    <row r="27" spans="1:12" ht="19.5" customHeight="1">
      <c r="A27" s="132" t="s">
        <v>753</v>
      </c>
      <c r="B27" s="129"/>
      <c r="C27" s="332"/>
      <c r="D27" s="332"/>
      <c r="E27" s="332"/>
      <c r="F27" s="332"/>
      <c r="G27" s="332"/>
      <c r="H27" s="332"/>
      <c r="I27" s="332"/>
      <c r="J27" s="332"/>
      <c r="K27" s="332"/>
      <c r="L27" s="333"/>
    </row>
    <row r="28" spans="1:12" ht="19.5" customHeight="1">
      <c r="A28" s="132" t="s">
        <v>1371</v>
      </c>
      <c r="B28" s="129"/>
      <c r="C28" s="334"/>
      <c r="D28" s="332"/>
      <c r="E28" s="332"/>
      <c r="F28" s="332"/>
      <c r="G28" s="332"/>
      <c r="H28" s="332"/>
      <c r="I28" s="332"/>
      <c r="J28" s="332"/>
      <c r="K28" s="332"/>
      <c r="L28" s="333"/>
    </row>
    <row r="29" spans="1:12" ht="19.5" customHeight="1">
      <c r="A29" s="132" t="s">
        <v>2543</v>
      </c>
      <c r="B29" s="129"/>
      <c r="C29" s="334"/>
      <c r="D29" s="334"/>
      <c r="E29" s="334"/>
      <c r="F29" s="334"/>
      <c r="G29" s="334"/>
      <c r="H29" s="334"/>
      <c r="I29" s="334"/>
      <c r="J29" s="334"/>
      <c r="K29" s="334"/>
      <c r="L29" s="201"/>
    </row>
    <row r="30" spans="1:12" ht="19.5" customHeight="1">
      <c r="A30" s="132" t="s">
        <v>1367</v>
      </c>
      <c r="B30" s="129"/>
      <c r="C30" s="332"/>
      <c r="D30" s="332"/>
      <c r="E30" s="332"/>
      <c r="F30" s="332"/>
      <c r="G30" s="332"/>
      <c r="H30" s="332"/>
      <c r="I30" s="332"/>
      <c r="J30" s="332"/>
      <c r="K30" s="332"/>
      <c r="L30" s="333"/>
    </row>
    <row r="31" spans="1:12" ht="19.5" customHeight="1">
      <c r="A31" s="132" t="s">
        <v>1368</v>
      </c>
      <c r="B31" s="129"/>
      <c r="C31" s="201"/>
      <c r="D31" s="332"/>
      <c r="E31" s="332"/>
      <c r="F31" s="332"/>
      <c r="G31" s="332"/>
      <c r="H31" s="332"/>
      <c r="I31" s="332"/>
      <c r="J31" s="332"/>
      <c r="K31" s="332"/>
      <c r="L31" s="333"/>
    </row>
    <row r="32" spans="1:12" ht="19.5" customHeight="1">
      <c r="A32" s="132" t="s">
        <v>614</v>
      </c>
      <c r="B32" s="129"/>
      <c r="C32" s="201"/>
      <c r="D32" s="332"/>
      <c r="E32" s="332"/>
      <c r="F32" s="332"/>
      <c r="G32" s="332"/>
      <c r="H32" s="332"/>
      <c r="I32" s="332"/>
      <c r="J32" s="332"/>
      <c r="K32" s="332"/>
      <c r="L32" s="333"/>
    </row>
    <row r="33" spans="1:12" ht="19.5" customHeight="1">
      <c r="A33" s="132" t="s">
        <v>1370</v>
      </c>
      <c r="B33" s="129"/>
      <c r="C33" s="201"/>
      <c r="D33" s="332"/>
      <c r="E33" s="332"/>
      <c r="F33" s="332"/>
      <c r="G33" s="332"/>
      <c r="H33" s="332"/>
      <c r="I33" s="332"/>
      <c r="J33" s="332"/>
      <c r="K33" s="332"/>
      <c r="L33" s="333"/>
    </row>
    <row r="34" spans="1:12" ht="19.5" customHeight="1">
      <c r="A34" s="132" t="s">
        <v>621</v>
      </c>
      <c r="B34" s="129"/>
      <c r="C34" s="201"/>
      <c r="D34" s="332"/>
      <c r="E34" s="332"/>
      <c r="F34" s="332"/>
      <c r="G34" s="332"/>
      <c r="H34" s="332"/>
      <c r="I34" s="332"/>
      <c r="J34" s="332"/>
      <c r="K34" s="332"/>
      <c r="L34" s="333"/>
    </row>
    <row r="35" spans="1:12" ht="19.5" customHeight="1">
      <c r="A35" s="132" t="s">
        <v>622</v>
      </c>
      <c r="B35" s="129"/>
      <c r="C35" s="201"/>
      <c r="D35" s="334"/>
      <c r="E35" s="334"/>
      <c r="F35" s="334"/>
      <c r="G35" s="334"/>
      <c r="H35" s="334"/>
      <c r="I35" s="334"/>
      <c r="J35" s="334"/>
      <c r="K35" s="334"/>
      <c r="L35" s="201"/>
    </row>
    <row r="36" spans="1:12" ht="19.5" customHeight="1">
      <c r="A36" s="733" t="s">
        <v>623</v>
      </c>
      <c r="B36" s="1359"/>
      <c r="C36" s="370">
        <f>SUM(C26:C35)</f>
        <v>0</v>
      </c>
      <c r="D36" s="355"/>
      <c r="E36" s="355">
        <f>SUM(E26:E35)</f>
        <v>0</v>
      </c>
      <c r="F36" s="355">
        <f>SUM(F26:F35)</f>
        <v>0</v>
      </c>
      <c r="G36" s="355">
        <f>SUM(G26:G35)</f>
        <v>0</v>
      </c>
      <c r="H36" s="355">
        <f>SUM(H26:H35)</f>
        <v>0</v>
      </c>
      <c r="I36" s="355"/>
      <c r="J36" s="355">
        <f>SUM(J26:J35)</f>
        <v>0</v>
      </c>
      <c r="K36" s="355">
        <f>SUM(K26:K35)</f>
        <v>0</v>
      </c>
      <c r="L36" s="355">
        <f>SUM(L26:L35)</f>
        <v>0</v>
      </c>
    </row>
    <row r="37" spans="1:12" ht="19.5" customHeight="1">
      <c r="A37" s="733" t="s">
        <v>630</v>
      </c>
      <c r="B37" s="1359"/>
      <c r="C37" s="370">
        <f>C36+C24+C20</f>
        <v>0</v>
      </c>
      <c r="D37" s="355"/>
      <c r="E37" s="355">
        <f>E36+E24+E20</f>
        <v>0</v>
      </c>
      <c r="F37" s="355">
        <f>F36+F24+F20</f>
        <v>0</v>
      </c>
      <c r="G37" s="355">
        <f>G36+G24+G20</f>
        <v>0</v>
      </c>
      <c r="H37" s="355">
        <f>H36+H24+H20</f>
        <v>0</v>
      </c>
      <c r="I37" s="355"/>
      <c r="J37" s="355">
        <f>J36+J24+J20</f>
        <v>0</v>
      </c>
      <c r="K37" s="355">
        <f>K36+K24+K20</f>
        <v>0</v>
      </c>
      <c r="L37" s="355">
        <f>L36+L24+L20</f>
        <v>0</v>
      </c>
    </row>
    <row r="38" spans="1:12" ht="9.9499999999999993" customHeight="1">
      <c r="A38" s="42"/>
      <c r="B38" s="42"/>
      <c r="L38" s="144"/>
    </row>
    <row r="39" spans="1:12" ht="12.95" customHeight="1">
      <c r="A39" s="80" t="s">
        <v>1288</v>
      </c>
      <c r="B39" s="80"/>
      <c r="C39" s="47"/>
      <c r="E39" s="50" t="s">
        <v>1290</v>
      </c>
      <c r="F39" s="130" t="s">
        <v>1291</v>
      </c>
      <c r="J39" s="47"/>
    </row>
    <row r="40" spans="1:12" ht="12.95" customHeight="1">
      <c r="A40" s="80" t="s">
        <v>1289</v>
      </c>
      <c r="B40" s="80"/>
      <c r="E40" s="47"/>
    </row>
    <row r="41" spans="1:12" ht="14.25">
      <c r="A41" s="132"/>
      <c r="B41" s="42"/>
    </row>
    <row r="42" spans="1:12" ht="14.25">
      <c r="A42" s="132"/>
      <c r="B42" s="42"/>
      <c r="E42" s="354"/>
    </row>
    <row r="43" spans="1:12" ht="14.25">
      <c r="A43" s="132" t="s">
        <v>1050</v>
      </c>
      <c r="B43" s="42"/>
      <c r="C43" s="1071">
        <f>+C37-'Passif-circul'!I25</f>
        <v>-142636444</v>
      </c>
    </row>
    <row r="44" spans="1:12" ht="14.25">
      <c r="A44" s="132"/>
      <c r="B44" s="42"/>
    </row>
    <row r="45" spans="1:12" ht="14.25">
      <c r="A45" s="132"/>
      <c r="B45" s="42"/>
    </row>
    <row r="46" spans="1:12" ht="14.25">
      <c r="A46" s="132"/>
      <c r="B46" s="42"/>
    </row>
    <row r="47" spans="1:12" ht="14.25">
      <c r="A47" s="132"/>
      <c r="B47" s="42"/>
    </row>
    <row r="48" spans="1:12" ht="14.25">
      <c r="A48" s="132"/>
      <c r="B48" s="42"/>
    </row>
  </sheetData>
  <mergeCells count="10">
    <mergeCell ref="A1:L1"/>
    <mergeCell ref="K2:L2"/>
    <mergeCell ref="K3:L3"/>
    <mergeCell ref="G5:H5"/>
    <mergeCell ref="K5:L5"/>
    <mergeCell ref="B4:L4"/>
    <mergeCell ref="A3:F3"/>
    <mergeCell ref="C2:J2"/>
    <mergeCell ref="H3:J3"/>
    <mergeCell ref="B5:E5"/>
  </mergeCells>
  <phoneticPr fontId="48" type="noConversion"/>
  <pageMargins left="0.6" right="0.26" top="0.37" bottom="0.25" header="0.32" footer="0.19"/>
  <pageSetup paperSize="9" scale="89" orientation="landscape" r:id="rId1"/>
  <headerFooter alignWithMargins="0"/>
  <rowBreaks count="1" manualBreakCount="1">
    <brk id="40" max="16383" man="1"/>
  </rowBreaks>
</worksheet>
</file>

<file path=xl/worksheets/sheet45.xml><?xml version="1.0" encoding="utf-8"?>
<worksheet xmlns="http://schemas.openxmlformats.org/spreadsheetml/2006/main" xmlns:r="http://schemas.openxmlformats.org/officeDocument/2006/relationships">
  <sheetPr codeName="Feuil44">
    <tabColor indexed="15"/>
  </sheetPr>
  <dimension ref="A1:U57"/>
  <sheetViews>
    <sheetView showGridLines="0" showZeros="0" view="pageBreakPreview" topLeftCell="B16" workbookViewId="0">
      <selection activeCell="H14" sqref="H14:H51"/>
    </sheetView>
  </sheetViews>
  <sheetFormatPr baseColWidth="10" defaultRowHeight="14.25"/>
  <cols>
    <col min="1" max="1" width="11.42578125" style="50"/>
    <col min="2" max="2" width="17.7109375" style="50" customWidth="1"/>
    <col min="3" max="4" width="8.7109375" style="50" customWidth="1"/>
    <col min="5" max="5" width="12.7109375" style="50" customWidth="1"/>
    <col min="6" max="6" width="10.7109375" style="50" customWidth="1"/>
    <col min="7" max="7" width="16.7109375" style="50" customWidth="1"/>
    <col min="8" max="8" width="20.7109375" style="50" customWidth="1"/>
    <col min="9" max="16384" width="11.42578125" style="50"/>
  </cols>
  <sheetData>
    <row r="1" spans="1:21" ht="15" customHeight="1">
      <c r="B1" s="1803" t="s">
        <v>191</v>
      </c>
      <c r="C1" s="1803"/>
      <c r="D1" s="1803"/>
      <c r="E1" s="1803"/>
      <c r="F1" s="1803"/>
      <c r="G1" s="1803"/>
      <c r="H1" s="1803"/>
      <c r="I1" s="42"/>
      <c r="J1" s="305"/>
      <c r="K1" s="305"/>
      <c r="L1" s="42"/>
      <c r="M1" s="42"/>
      <c r="N1" s="42"/>
      <c r="O1" s="42"/>
      <c r="P1" s="42"/>
      <c r="Q1" s="42"/>
      <c r="R1" s="42"/>
      <c r="S1" s="42"/>
      <c r="T1" s="42"/>
      <c r="U1" s="42"/>
    </row>
    <row r="2" spans="1:21" ht="15" customHeight="1">
      <c r="B2" s="675" t="s">
        <v>1107</v>
      </c>
      <c r="C2" s="416"/>
      <c r="D2" s="417"/>
      <c r="E2" s="1535" t="str">
        <f>+'TAB 7 ECH. DETTES'!C2</f>
        <v>SOCIETE DEMBA &amp; FRERES</v>
      </c>
      <c r="F2" s="1535"/>
      <c r="G2" s="1925"/>
      <c r="H2" s="207" t="s">
        <v>158</v>
      </c>
      <c r="I2" s="446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21" ht="15" customHeight="1">
      <c r="B3" s="1535">
        <f>+'TAB 7 ECH. DETTES'!A3</f>
        <v>0</v>
      </c>
      <c r="C3" s="1535"/>
      <c r="D3" s="1535"/>
      <c r="E3" s="1535"/>
      <c r="F3" s="700" t="s">
        <v>1109</v>
      </c>
      <c r="G3" s="593" t="str">
        <f>+'TAB 7 ECH. DETTES'!H3</f>
        <v xml:space="preserve">SODEF </v>
      </c>
      <c r="H3" s="209" t="s">
        <v>192</v>
      </c>
      <c r="I3" s="42"/>
      <c r="J3" s="42"/>
      <c r="K3" s="425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1" ht="15" customHeight="1">
      <c r="B4" s="675" t="s">
        <v>586</v>
      </c>
      <c r="C4" s="1535" t="str">
        <f>+'TAB 7 ECH. DETTES'!B4</f>
        <v xml:space="preserve">19                  BP                  458              ABIDJAN </v>
      </c>
      <c r="D4" s="1535"/>
      <c r="E4" s="1535"/>
      <c r="F4" s="1535"/>
      <c r="G4" s="1535"/>
      <c r="H4" s="1535"/>
      <c r="I4" s="180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 ht="15" customHeight="1">
      <c r="B5" s="675" t="s">
        <v>1131</v>
      </c>
      <c r="C5" s="1532" t="str">
        <f>+'TAB 7 ECH. DETTES'!B5</f>
        <v>1417292 J</v>
      </c>
      <c r="D5" s="1532"/>
      <c r="E5" s="699" t="s">
        <v>1124</v>
      </c>
      <c r="F5" s="755" t="str">
        <f>+'TAB 7 ECH. DETTES'!G5</f>
        <v>31/12/2016</v>
      </c>
      <c r="G5" s="676" t="s">
        <v>1111</v>
      </c>
      <c r="H5" s="431">
        <f>+'TAB 7 ECH. DETTES'!K5</f>
        <v>12</v>
      </c>
      <c r="I5" s="42"/>
      <c r="J5" s="42"/>
      <c r="K5" s="446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21" ht="1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 ht="1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 ht="15">
      <c r="C8" s="217" t="s">
        <v>522</v>
      </c>
      <c r="D8" s="228"/>
      <c r="E8" s="228"/>
      <c r="F8" s="228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</row>
    <row r="9" spans="1:21" ht="15">
      <c r="A9" s="217"/>
      <c r="B9" s="217"/>
      <c r="C9" s="217" t="s">
        <v>583</v>
      </c>
      <c r="D9" s="217"/>
      <c r="E9" s="217"/>
      <c r="F9" s="217"/>
      <c r="G9" s="217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 ht="12" customHeight="1">
      <c r="B11" s="134"/>
      <c r="C11" s="143"/>
      <c r="D11" s="143"/>
      <c r="E11" s="143"/>
      <c r="F11" s="151"/>
      <c r="G11" s="151"/>
      <c r="H11" s="204" t="s">
        <v>1351</v>
      </c>
    </row>
    <row r="12" spans="1:21" ht="15" customHeight="1">
      <c r="B12" s="1862" t="s">
        <v>101</v>
      </c>
      <c r="C12" s="1868"/>
      <c r="D12" s="1868"/>
      <c r="E12" s="1868"/>
      <c r="F12" s="1863"/>
      <c r="G12" s="264" t="s">
        <v>523</v>
      </c>
      <c r="H12" s="116" t="s">
        <v>193</v>
      </c>
    </row>
    <row r="13" spans="1:21" ht="9.9499999999999993" customHeight="1">
      <c r="B13" s="132"/>
      <c r="C13" s="42"/>
      <c r="D13" s="42"/>
      <c r="E13" s="42"/>
      <c r="F13" s="129"/>
      <c r="G13" s="129"/>
      <c r="H13" s="142"/>
    </row>
    <row r="14" spans="1:21" ht="6" customHeight="1">
      <c r="B14" s="1977" t="s">
        <v>524</v>
      </c>
      <c r="C14" s="1971"/>
      <c r="D14" s="1971"/>
      <c r="E14" s="1971"/>
      <c r="F14" s="1978"/>
      <c r="G14" s="1636" t="s">
        <v>456</v>
      </c>
      <c r="H14" s="1966"/>
    </row>
    <row r="15" spans="1:21" ht="12" customHeight="1">
      <c r="B15" s="1979"/>
      <c r="C15" s="1972"/>
      <c r="D15" s="1972"/>
      <c r="E15" s="1972"/>
      <c r="F15" s="1980"/>
      <c r="G15" s="1962"/>
      <c r="H15" s="1976"/>
    </row>
    <row r="16" spans="1:21" ht="6" customHeight="1">
      <c r="B16" s="1981"/>
      <c r="C16" s="1982"/>
      <c r="D16" s="1982"/>
      <c r="E16" s="1982"/>
      <c r="F16" s="1983"/>
      <c r="G16" s="1963"/>
      <c r="H16" s="1967"/>
    </row>
    <row r="17" spans="2:8" ht="6" customHeight="1">
      <c r="B17" s="1953" t="s">
        <v>525</v>
      </c>
      <c r="C17" s="1954"/>
      <c r="D17" s="1954"/>
      <c r="E17" s="1954"/>
      <c r="F17" s="1955"/>
      <c r="G17" s="1636" t="s">
        <v>457</v>
      </c>
      <c r="H17" s="1966"/>
    </row>
    <row r="18" spans="2:8" ht="12" customHeight="1">
      <c r="B18" s="1956"/>
      <c r="C18" s="1957"/>
      <c r="D18" s="1957"/>
      <c r="E18" s="1957"/>
      <c r="F18" s="1958"/>
      <c r="G18" s="1962"/>
      <c r="H18" s="1976"/>
    </row>
    <row r="19" spans="2:8" ht="6" customHeight="1">
      <c r="B19" s="1959"/>
      <c r="C19" s="1960"/>
      <c r="D19" s="1960"/>
      <c r="E19" s="1960"/>
      <c r="F19" s="1961"/>
      <c r="G19" s="1963"/>
      <c r="H19" s="1967"/>
    </row>
    <row r="20" spans="2:8" ht="6" customHeight="1">
      <c r="B20" s="1953" t="s">
        <v>526</v>
      </c>
      <c r="C20" s="1954"/>
      <c r="D20" s="1954"/>
      <c r="E20" s="1954"/>
      <c r="F20" s="1955"/>
      <c r="G20" s="1636" t="s">
        <v>458</v>
      </c>
      <c r="H20" s="1966"/>
    </row>
    <row r="21" spans="2:8" ht="12" customHeight="1">
      <c r="B21" s="1956"/>
      <c r="C21" s="1957"/>
      <c r="D21" s="1957"/>
      <c r="E21" s="1957"/>
      <c r="F21" s="1958"/>
      <c r="G21" s="1962"/>
      <c r="H21" s="1976"/>
    </row>
    <row r="22" spans="2:8" ht="6" customHeight="1">
      <c r="B22" s="1959"/>
      <c r="C22" s="1960"/>
      <c r="D22" s="1960"/>
      <c r="E22" s="1960"/>
      <c r="F22" s="1961"/>
      <c r="G22" s="1963"/>
      <c r="H22" s="1967"/>
    </row>
    <row r="23" spans="2:8" ht="6" customHeight="1">
      <c r="B23" s="1953" t="s">
        <v>1</v>
      </c>
      <c r="C23" s="1954"/>
      <c r="D23" s="1954"/>
      <c r="E23" s="1954"/>
      <c r="F23" s="1955"/>
      <c r="G23" s="1636" t="s">
        <v>459</v>
      </c>
      <c r="H23" s="1966"/>
    </row>
    <row r="24" spans="2:8" ht="12" customHeight="1">
      <c r="B24" s="1956"/>
      <c r="C24" s="1957"/>
      <c r="D24" s="1957"/>
      <c r="E24" s="1957"/>
      <c r="F24" s="1958"/>
      <c r="G24" s="1962"/>
      <c r="H24" s="1976"/>
    </row>
    <row r="25" spans="2:8" ht="6" customHeight="1">
      <c r="B25" s="1959"/>
      <c r="C25" s="1960"/>
      <c r="D25" s="1960"/>
      <c r="E25" s="1960"/>
      <c r="F25" s="1961"/>
      <c r="G25" s="1963"/>
      <c r="H25" s="1967"/>
    </row>
    <row r="26" spans="2:8" ht="6" customHeight="1">
      <c r="B26" s="1953" t="s">
        <v>527</v>
      </c>
      <c r="C26" s="1954"/>
      <c r="D26" s="1954"/>
      <c r="E26" s="1954"/>
      <c r="F26" s="1955"/>
      <c r="G26" s="1636" t="s">
        <v>460</v>
      </c>
      <c r="H26" s="1966"/>
    </row>
    <row r="27" spans="2:8" ht="12" customHeight="1">
      <c r="B27" s="1956"/>
      <c r="C27" s="1957"/>
      <c r="D27" s="1957"/>
      <c r="E27" s="1957"/>
      <c r="F27" s="1958"/>
      <c r="G27" s="1962"/>
      <c r="H27" s="1976"/>
    </row>
    <row r="28" spans="2:8" ht="6" customHeight="1">
      <c r="B28" s="1959"/>
      <c r="C28" s="1960"/>
      <c r="D28" s="1960"/>
      <c r="E28" s="1960"/>
      <c r="F28" s="1961"/>
      <c r="G28" s="1963"/>
      <c r="H28" s="1967"/>
    </row>
    <row r="29" spans="2:8" ht="6" customHeight="1">
      <c r="B29" s="1953" t="s">
        <v>528</v>
      </c>
      <c r="C29" s="1954"/>
      <c r="D29" s="1954"/>
      <c r="E29" s="1954"/>
      <c r="F29" s="1955"/>
      <c r="G29" s="1636" t="s">
        <v>461</v>
      </c>
      <c r="H29" s="1966"/>
    </row>
    <row r="30" spans="2:8" ht="12" customHeight="1">
      <c r="B30" s="1956"/>
      <c r="C30" s="1957"/>
      <c r="D30" s="1957"/>
      <c r="E30" s="1957"/>
      <c r="F30" s="1958"/>
      <c r="G30" s="1962"/>
      <c r="H30" s="1976"/>
    </row>
    <row r="31" spans="2:8" ht="6" customHeight="1">
      <c r="B31" s="1959"/>
      <c r="C31" s="1960"/>
      <c r="D31" s="1960"/>
      <c r="E31" s="1960"/>
      <c r="F31" s="1961"/>
      <c r="G31" s="1963"/>
      <c r="H31" s="1967"/>
    </row>
    <row r="32" spans="2:8" ht="6" customHeight="1">
      <c r="B32" s="1953" t="s">
        <v>584</v>
      </c>
      <c r="C32" s="1954"/>
      <c r="D32" s="1954"/>
      <c r="E32" s="1954"/>
      <c r="F32" s="1955"/>
      <c r="G32" s="1636">
        <v>613</v>
      </c>
      <c r="H32" s="1966"/>
    </row>
    <row r="33" spans="2:8" ht="12" customHeight="1">
      <c r="B33" s="1956"/>
      <c r="C33" s="1957"/>
      <c r="D33" s="1957"/>
      <c r="E33" s="1957"/>
      <c r="F33" s="1958"/>
      <c r="G33" s="1962"/>
      <c r="H33" s="1976"/>
    </row>
    <row r="34" spans="2:8" ht="6" customHeight="1">
      <c r="B34" s="1959"/>
      <c r="C34" s="1960"/>
      <c r="D34" s="1960"/>
      <c r="E34" s="1960"/>
      <c r="F34" s="1961"/>
      <c r="G34" s="1963"/>
      <c r="H34" s="1967"/>
    </row>
    <row r="35" spans="2:8" ht="6" customHeight="1">
      <c r="B35" s="1953" t="s">
        <v>529</v>
      </c>
      <c r="C35" s="1954"/>
      <c r="D35" s="1954"/>
      <c r="E35" s="1954"/>
      <c r="F35" s="1955"/>
      <c r="G35" s="1636">
        <v>614</v>
      </c>
      <c r="H35" s="1966"/>
    </row>
    <row r="36" spans="2:8" ht="12" customHeight="1">
      <c r="B36" s="1956"/>
      <c r="C36" s="1957"/>
      <c r="D36" s="1957"/>
      <c r="E36" s="1957"/>
      <c r="F36" s="1958"/>
      <c r="G36" s="1962"/>
      <c r="H36" s="1976"/>
    </row>
    <row r="37" spans="2:8" ht="6" customHeight="1">
      <c r="B37" s="1959"/>
      <c r="C37" s="1960"/>
      <c r="D37" s="1960"/>
      <c r="E37" s="1960"/>
      <c r="F37" s="1961"/>
      <c r="G37" s="1963"/>
      <c r="H37" s="1967"/>
    </row>
    <row r="38" spans="2:8" ht="6" customHeight="1">
      <c r="B38" s="1953" t="s">
        <v>530</v>
      </c>
      <c r="C38" s="1954"/>
      <c r="D38" s="1954"/>
      <c r="E38" s="1954"/>
      <c r="F38" s="1955"/>
      <c r="G38" s="1636" t="s">
        <v>462</v>
      </c>
      <c r="H38" s="1966"/>
    </row>
    <row r="39" spans="2:8" ht="12" customHeight="1">
      <c r="B39" s="1956"/>
      <c r="C39" s="1957"/>
      <c r="D39" s="1957"/>
      <c r="E39" s="1957"/>
      <c r="F39" s="1958"/>
      <c r="G39" s="1962"/>
      <c r="H39" s="1976"/>
    </row>
    <row r="40" spans="2:8" ht="6" customHeight="1">
      <c r="B40" s="1959"/>
      <c r="C40" s="1960"/>
      <c r="D40" s="1960"/>
      <c r="E40" s="1960"/>
      <c r="F40" s="1961"/>
      <c r="G40" s="1963"/>
      <c r="H40" s="1967"/>
    </row>
    <row r="41" spans="2:8" ht="6" customHeight="1">
      <c r="B41" s="1953" t="s">
        <v>531</v>
      </c>
      <c r="C41" s="1954"/>
      <c r="D41" s="1954"/>
      <c r="E41" s="1954"/>
      <c r="F41" s="1955"/>
      <c r="G41" s="1636" t="s">
        <v>463</v>
      </c>
      <c r="H41" s="1966"/>
    </row>
    <row r="42" spans="2:8" ht="12" customHeight="1">
      <c r="B42" s="1956"/>
      <c r="C42" s="1957"/>
      <c r="D42" s="1957"/>
      <c r="E42" s="1957"/>
      <c r="F42" s="1958"/>
      <c r="G42" s="1962"/>
      <c r="H42" s="1976"/>
    </row>
    <row r="43" spans="2:8" ht="6" customHeight="1">
      <c r="B43" s="1959"/>
      <c r="C43" s="1960"/>
      <c r="D43" s="1960"/>
      <c r="E43" s="1960"/>
      <c r="F43" s="1961"/>
      <c r="G43" s="1963"/>
      <c r="H43" s="1967"/>
    </row>
    <row r="44" spans="2:8" ht="6" customHeight="1">
      <c r="B44" s="1953" t="s">
        <v>532</v>
      </c>
      <c r="C44" s="1954"/>
      <c r="D44" s="1954"/>
      <c r="E44" s="1954"/>
      <c r="F44" s="1955"/>
      <c r="G44" s="1636">
        <v>627</v>
      </c>
      <c r="H44" s="1966"/>
    </row>
    <row r="45" spans="2:8" ht="12" customHeight="1">
      <c r="B45" s="1956"/>
      <c r="C45" s="1957"/>
      <c r="D45" s="1957"/>
      <c r="E45" s="1957"/>
      <c r="F45" s="1958"/>
      <c r="G45" s="1962"/>
      <c r="H45" s="1976"/>
    </row>
    <row r="46" spans="2:8" ht="6" customHeight="1">
      <c r="B46" s="1959"/>
      <c r="C46" s="1960"/>
      <c r="D46" s="1960"/>
      <c r="E46" s="1960"/>
      <c r="F46" s="1961"/>
      <c r="G46" s="1963"/>
      <c r="H46" s="1967"/>
    </row>
    <row r="47" spans="2:8" ht="6" customHeight="1">
      <c r="B47" s="1953" t="s">
        <v>533</v>
      </c>
      <c r="C47" s="1954"/>
      <c r="D47" s="1954"/>
      <c r="E47" s="1954"/>
      <c r="F47" s="1955"/>
      <c r="G47" s="1636">
        <v>628</v>
      </c>
      <c r="H47" s="1966"/>
    </row>
    <row r="48" spans="2:8" ht="12" customHeight="1">
      <c r="B48" s="1956"/>
      <c r="C48" s="1957"/>
      <c r="D48" s="1957"/>
      <c r="E48" s="1957"/>
      <c r="F48" s="1958"/>
      <c r="G48" s="1962"/>
      <c r="H48" s="1976"/>
    </row>
    <row r="49" spans="2:8" ht="6" customHeight="1">
      <c r="B49" s="1959"/>
      <c r="C49" s="1960"/>
      <c r="D49" s="1960"/>
      <c r="E49" s="1960"/>
      <c r="F49" s="1961"/>
      <c r="G49" s="1963"/>
      <c r="H49" s="1967"/>
    </row>
    <row r="50" spans="2:8" ht="9.75" customHeight="1">
      <c r="B50" s="1953" t="s">
        <v>607</v>
      </c>
      <c r="C50" s="1954"/>
      <c r="D50" s="1954"/>
      <c r="E50" s="1954"/>
      <c r="F50" s="1955"/>
      <c r="G50" s="1636">
        <v>632</v>
      </c>
      <c r="H50" s="1966"/>
    </row>
    <row r="51" spans="2:8">
      <c r="B51" s="1959"/>
      <c r="C51" s="1960"/>
      <c r="D51" s="1960"/>
      <c r="E51" s="1960"/>
      <c r="F51" s="1961"/>
      <c r="G51" s="1963"/>
      <c r="H51" s="1967"/>
    </row>
    <row r="52" spans="2:8" ht="18.75" customHeight="1">
      <c r="B52" s="1973"/>
      <c r="C52" s="1974"/>
      <c r="D52" s="1974"/>
      <c r="E52" s="1974"/>
      <c r="F52" s="1975"/>
      <c r="G52" s="133"/>
      <c r="H52" s="133"/>
    </row>
    <row r="53" spans="2:8" ht="18.75" customHeight="1">
      <c r="B53" s="1968"/>
      <c r="C53" s="1969"/>
      <c r="D53" s="1969"/>
      <c r="E53" s="1969"/>
      <c r="F53" s="1970"/>
      <c r="G53" s="133"/>
      <c r="H53" s="133"/>
    </row>
    <row r="54" spans="2:8" s="42" customFormat="1" ht="18.75" customHeight="1">
      <c r="B54" s="1971"/>
      <c r="C54" s="1971"/>
      <c r="D54" s="1971"/>
      <c r="E54" s="1971"/>
      <c r="F54" s="1971"/>
      <c r="G54" s="1639"/>
      <c r="H54" s="1964"/>
    </row>
    <row r="55" spans="2:8" s="42" customFormat="1" ht="18.75" customHeight="1">
      <c r="B55" s="1972"/>
      <c r="C55" s="1972"/>
      <c r="D55" s="1972"/>
      <c r="E55" s="1972"/>
      <c r="F55" s="1972"/>
      <c r="G55" s="1713"/>
      <c r="H55" s="1965"/>
    </row>
    <row r="56" spans="2:8" ht="12" customHeight="1">
      <c r="B56" s="385"/>
    </row>
    <row r="57" spans="2:8" ht="12" customHeight="1"/>
  </sheetData>
  <mergeCells count="50">
    <mergeCell ref="G23:G25"/>
    <mergeCell ref="H23:H25"/>
    <mergeCell ref="B50:F51"/>
    <mergeCell ref="B17:F19"/>
    <mergeCell ref="B23:F25"/>
    <mergeCell ref="B20:F22"/>
    <mergeCell ref="H17:H19"/>
    <mergeCell ref="H20:H22"/>
    <mergeCell ref="G17:G19"/>
    <mergeCell ref="H29:H31"/>
    <mergeCell ref="H41:H43"/>
    <mergeCell ref="B26:F28"/>
    <mergeCell ref="G20:G22"/>
    <mergeCell ref="G26:G28"/>
    <mergeCell ref="B29:F31"/>
    <mergeCell ref="B32:F34"/>
    <mergeCell ref="G29:G31"/>
    <mergeCell ref="G32:G34"/>
    <mergeCell ref="H26:H28"/>
    <mergeCell ref="H35:H37"/>
    <mergeCell ref="H32:H34"/>
    <mergeCell ref="B1:H1"/>
    <mergeCell ref="C4:H4"/>
    <mergeCell ref="C5:D5"/>
    <mergeCell ref="G14:G16"/>
    <mergeCell ref="B12:F12"/>
    <mergeCell ref="H14:H16"/>
    <mergeCell ref="E2:G2"/>
    <mergeCell ref="B3:E3"/>
    <mergeCell ref="B14:F16"/>
    <mergeCell ref="H38:H40"/>
    <mergeCell ref="H44:H46"/>
    <mergeCell ref="H47:H49"/>
    <mergeCell ref="B41:F43"/>
    <mergeCell ref="G47:G49"/>
    <mergeCell ref="G44:G46"/>
    <mergeCell ref="G38:G40"/>
    <mergeCell ref="H54:H55"/>
    <mergeCell ref="H50:H51"/>
    <mergeCell ref="B53:F53"/>
    <mergeCell ref="B54:F55"/>
    <mergeCell ref="B52:F52"/>
    <mergeCell ref="G50:G51"/>
    <mergeCell ref="B44:F46"/>
    <mergeCell ref="G41:G43"/>
    <mergeCell ref="G54:G55"/>
    <mergeCell ref="B38:F40"/>
    <mergeCell ref="B35:F37"/>
    <mergeCell ref="B47:F49"/>
    <mergeCell ref="G35:G37"/>
  </mergeCells>
  <phoneticPr fontId="48" type="noConversion"/>
  <pageMargins left="1.66" right="0.78740157499999996" top="0.984251969" bottom="0.63" header="0.4921259845" footer="0.4921259845"/>
  <pageSetup paperSize="9" scale="96" orientation="landscape" r:id="rId1"/>
  <headerFooter alignWithMargins="0"/>
  <rowBreaks count="1" manualBreakCount="1">
    <brk id="53" max="7" man="1"/>
  </rowBreaks>
</worksheet>
</file>

<file path=xl/worksheets/sheet46.xml><?xml version="1.0" encoding="utf-8"?>
<worksheet xmlns="http://schemas.openxmlformats.org/spreadsheetml/2006/main" xmlns:r="http://schemas.openxmlformats.org/officeDocument/2006/relationships">
  <sheetPr codeName="Feuil45">
    <tabColor indexed="15"/>
  </sheetPr>
  <dimension ref="A1:M48"/>
  <sheetViews>
    <sheetView showGridLines="0" showZeros="0" view="pageBreakPreview" topLeftCell="A13" workbookViewId="0">
      <selection activeCell="E33" sqref="E33:E35"/>
    </sheetView>
  </sheetViews>
  <sheetFormatPr baseColWidth="10" defaultRowHeight="14.25"/>
  <cols>
    <col min="1" max="1" width="18.7109375" style="50" customWidth="1"/>
    <col min="2" max="2" width="8.7109375" style="50" customWidth="1"/>
    <col min="3" max="3" width="29.7109375" style="50" customWidth="1"/>
    <col min="4" max="4" width="15.7109375" style="50" customWidth="1"/>
    <col min="5" max="9" width="13.7109375" style="50" customWidth="1"/>
    <col min="10" max="16384" width="11.42578125" style="50"/>
  </cols>
  <sheetData>
    <row r="1" spans="1:9" ht="15" customHeight="1">
      <c r="A1" s="1803" t="s">
        <v>196</v>
      </c>
      <c r="B1" s="1803"/>
      <c r="C1" s="1803"/>
      <c r="D1" s="1803"/>
      <c r="E1" s="1803"/>
      <c r="F1" s="1803"/>
      <c r="G1" s="1803"/>
      <c r="H1" s="1803"/>
      <c r="I1" s="1803"/>
    </row>
    <row r="2" spans="1:9" ht="14.1" customHeight="1">
      <c r="A2" s="675" t="s">
        <v>1107</v>
      </c>
      <c r="B2" s="416"/>
      <c r="C2" s="1988" t="str">
        <f>+'TAB 8 C.I.E'!E2</f>
        <v>SOCIETE DEMBA &amp; FRERES</v>
      </c>
      <c r="D2" s="1988"/>
      <c r="E2" s="1988"/>
      <c r="F2" s="1988"/>
      <c r="G2" s="1989"/>
      <c r="H2" s="1584" t="s">
        <v>158</v>
      </c>
      <c r="I2" s="1586"/>
    </row>
    <row r="3" spans="1:9" ht="14.1" customHeight="1">
      <c r="A3" s="1535">
        <f>+'TAB 8 C.I.E'!B3</f>
        <v>0</v>
      </c>
      <c r="B3" s="1535"/>
      <c r="C3" s="1535"/>
      <c r="D3" s="1535"/>
      <c r="E3" s="700" t="s">
        <v>1109</v>
      </c>
      <c r="F3" s="1560" t="str">
        <f>+'TAB 8 C.I.E'!G3</f>
        <v xml:space="preserve">SODEF </v>
      </c>
      <c r="G3" s="1561"/>
      <c r="H3" s="1521" t="s">
        <v>197</v>
      </c>
      <c r="I3" s="1523"/>
    </row>
    <row r="4" spans="1:9" ht="14.1" customHeight="1">
      <c r="A4" s="675" t="s">
        <v>586</v>
      </c>
      <c r="B4" s="1535" t="str">
        <f>+'TAB 8 C.I.E'!C4</f>
        <v xml:space="preserve">19                  BP                  458              ABIDJAN </v>
      </c>
      <c r="C4" s="1535"/>
      <c r="D4" s="1535"/>
      <c r="E4" s="1535"/>
      <c r="F4" s="1535"/>
      <c r="G4" s="1535"/>
      <c r="H4" s="1535"/>
      <c r="I4" s="1535"/>
    </row>
    <row r="5" spans="1:9" ht="14.1" customHeight="1">
      <c r="A5" s="675" t="s">
        <v>1131</v>
      </c>
      <c r="B5" s="1532" t="str">
        <f>+'TAB 8 C.I.E'!C5</f>
        <v>1417292 J</v>
      </c>
      <c r="C5" s="1532"/>
      <c r="D5" s="699" t="s">
        <v>1124</v>
      </c>
      <c r="E5" s="907" t="str">
        <f>+'TAB 8 C.I.E'!F5</f>
        <v>31/12/2016</v>
      </c>
      <c r="F5" s="429"/>
      <c r="G5" s="676" t="s">
        <v>1111</v>
      </c>
      <c r="H5" s="1560">
        <f>+'TAB 8 C.I.E'!H5</f>
        <v>12</v>
      </c>
      <c r="I5" s="1560"/>
    </row>
    <row r="6" spans="1:9" ht="14.1" customHeight="1">
      <c r="A6" s="42"/>
      <c r="B6" s="42"/>
      <c r="C6" s="42"/>
      <c r="D6" s="42"/>
      <c r="E6" s="42"/>
      <c r="F6" s="42"/>
      <c r="G6" s="42"/>
      <c r="H6" s="42"/>
      <c r="I6" s="42"/>
    </row>
    <row r="7" spans="1:9" ht="15">
      <c r="A7" s="1577" t="s">
        <v>2554</v>
      </c>
      <c r="B7" s="1577"/>
      <c r="C7" s="1577"/>
      <c r="D7" s="1577"/>
      <c r="E7" s="1577"/>
      <c r="F7" s="1577"/>
      <c r="G7" s="1577"/>
      <c r="H7" s="1577"/>
      <c r="I7" s="1577"/>
    </row>
    <row r="8" spans="1:9" ht="8.1" customHeight="1"/>
    <row r="9" spans="1:9" ht="15" customHeight="1">
      <c r="A9" s="134"/>
      <c r="B9" s="143"/>
      <c r="C9" s="143"/>
      <c r="D9" s="1168" t="s">
        <v>194</v>
      </c>
      <c r="E9" s="1986" t="s">
        <v>773</v>
      </c>
      <c r="F9" s="1986" t="s">
        <v>1065</v>
      </c>
      <c r="G9" s="1986" t="s">
        <v>1292</v>
      </c>
      <c r="H9" s="1986" t="s">
        <v>1293</v>
      </c>
      <c r="I9" s="1984" t="s">
        <v>1294</v>
      </c>
    </row>
    <row r="10" spans="1:9">
      <c r="A10" s="170" t="s">
        <v>195</v>
      </c>
      <c r="B10" s="42"/>
      <c r="C10" s="42"/>
      <c r="D10" s="61"/>
      <c r="E10" s="1987"/>
      <c r="F10" s="1987"/>
      <c r="G10" s="1987"/>
      <c r="H10" s="1987"/>
      <c r="I10" s="1985"/>
    </row>
    <row r="11" spans="1:9" ht="14.1" customHeight="1">
      <c r="A11" s="616" t="s">
        <v>534</v>
      </c>
      <c r="B11" s="632"/>
      <c r="C11" s="632"/>
      <c r="D11" s="632"/>
      <c r="E11" s="1375"/>
      <c r="F11" s="1375"/>
      <c r="G11" s="1375"/>
      <c r="H11" s="1375"/>
      <c r="I11" s="1376"/>
    </row>
    <row r="12" spans="1:9" ht="12.95" customHeight="1">
      <c r="A12" s="193" t="s">
        <v>218</v>
      </c>
      <c r="B12" s="633"/>
      <c r="C12" s="633"/>
      <c r="D12" s="270"/>
      <c r="E12" s="332"/>
      <c r="F12" s="1250"/>
      <c r="G12" s="1250"/>
      <c r="H12" s="1250"/>
      <c r="I12" s="1251"/>
    </row>
    <row r="13" spans="1:9" ht="12.95" customHeight="1">
      <c r="A13" s="193" t="s">
        <v>217</v>
      </c>
      <c r="B13" s="631"/>
      <c r="C13" s="631"/>
      <c r="D13" s="631"/>
      <c r="E13" s="334"/>
      <c r="F13" s="334"/>
      <c r="G13" s="334"/>
      <c r="H13" s="334"/>
      <c r="I13" s="201"/>
    </row>
    <row r="14" spans="1:9" ht="12.95" customHeight="1">
      <c r="A14" s="193" t="s">
        <v>216</v>
      </c>
      <c r="B14" s="631"/>
      <c r="C14" s="631"/>
      <c r="D14" s="631"/>
      <c r="E14" s="334"/>
      <c r="F14" s="334"/>
      <c r="G14" s="334"/>
      <c r="H14" s="334"/>
      <c r="I14" s="201"/>
    </row>
    <row r="15" spans="1:9" ht="12.95" customHeight="1">
      <c r="A15" s="46" t="s">
        <v>2</v>
      </c>
      <c r="B15" s="631"/>
      <c r="C15" s="631"/>
      <c r="D15" s="631"/>
      <c r="E15" s="334"/>
      <c r="F15" s="334"/>
      <c r="G15" s="334"/>
      <c r="H15" s="334"/>
      <c r="I15" s="201"/>
    </row>
    <row r="16" spans="1:9" ht="12.95" customHeight="1">
      <c r="A16" s="193" t="s">
        <v>582</v>
      </c>
      <c r="B16" s="631"/>
      <c r="C16" s="631"/>
      <c r="D16" s="631"/>
      <c r="E16" s="334"/>
      <c r="F16" s="334"/>
      <c r="G16" s="334"/>
      <c r="H16" s="334"/>
      <c r="I16" s="201"/>
    </row>
    <row r="17" spans="1:9" ht="12.95" customHeight="1">
      <c r="A17" s="193" t="s">
        <v>215</v>
      </c>
      <c r="B17" s="46"/>
      <c r="C17" s="46"/>
      <c r="D17" s="46"/>
      <c r="E17" s="334"/>
      <c r="F17" s="334"/>
      <c r="G17" s="334"/>
      <c r="H17" s="334"/>
      <c r="I17" s="201"/>
    </row>
    <row r="18" spans="1:9" ht="12.95" customHeight="1">
      <c r="A18" s="132"/>
      <c r="B18" s="176"/>
      <c r="C18" s="176"/>
      <c r="D18" s="176"/>
      <c r="E18" s="352"/>
      <c r="F18" s="352"/>
      <c r="G18" s="352"/>
      <c r="H18" s="352"/>
      <c r="I18" s="353"/>
    </row>
    <row r="19" spans="1:9" ht="12.95" customHeight="1">
      <c r="A19" s="289" t="s">
        <v>535</v>
      </c>
      <c r="B19" s="176"/>
      <c r="C19" s="176"/>
      <c r="D19" s="176"/>
      <c r="E19" s="1348"/>
      <c r="F19" s="1348"/>
      <c r="G19" s="1348"/>
      <c r="H19" s="1348"/>
      <c r="I19" s="1377"/>
    </row>
    <row r="20" spans="1:9" ht="12.95" customHeight="1">
      <c r="A20" s="193" t="s">
        <v>214</v>
      </c>
      <c r="B20" s="46"/>
      <c r="C20" s="46"/>
      <c r="D20" s="46"/>
      <c r="E20" s="332"/>
      <c r="F20" s="362"/>
      <c r="G20" s="332"/>
      <c r="H20" s="332"/>
      <c r="I20" s="333"/>
    </row>
    <row r="21" spans="1:9" ht="12.95" customHeight="1">
      <c r="A21" s="193" t="s">
        <v>2544</v>
      </c>
      <c r="B21" s="46"/>
      <c r="C21" s="46"/>
      <c r="D21" s="46"/>
      <c r="E21" s="332"/>
      <c r="F21" s="347"/>
      <c r="G21" s="332"/>
      <c r="H21" s="332"/>
      <c r="I21" s="333"/>
    </row>
    <row r="22" spans="1:9" ht="12.95" customHeight="1">
      <c r="A22" s="193" t="s">
        <v>210</v>
      </c>
      <c r="B22" s="46"/>
      <c r="C22" s="46"/>
      <c r="D22" s="46"/>
      <c r="E22" s="334"/>
      <c r="F22" s="334"/>
      <c r="G22" s="334"/>
      <c r="H22" s="334"/>
      <c r="I22" s="201"/>
    </row>
    <row r="23" spans="1:9" ht="12.95" customHeight="1">
      <c r="A23" s="193" t="s">
        <v>209</v>
      </c>
      <c r="B23" s="46"/>
      <c r="C23" s="46"/>
      <c r="D23" s="46"/>
      <c r="E23" s="334"/>
      <c r="F23" s="334"/>
      <c r="G23" s="334"/>
      <c r="H23" s="334"/>
      <c r="I23" s="201"/>
    </row>
    <row r="24" spans="1:9" ht="12.95" customHeight="1">
      <c r="A24" s="193" t="s">
        <v>205</v>
      </c>
      <c r="B24" s="46"/>
      <c r="C24" s="46"/>
      <c r="D24" s="46"/>
      <c r="E24" s="334"/>
      <c r="F24" s="363"/>
      <c r="G24" s="334"/>
      <c r="H24" s="334"/>
      <c r="I24" s="201"/>
    </row>
    <row r="25" spans="1:9" ht="12.95" customHeight="1">
      <c r="A25" s="132"/>
      <c r="B25" s="176"/>
      <c r="C25" s="176"/>
      <c r="D25" s="176"/>
      <c r="E25" s="352"/>
      <c r="F25" s="352"/>
      <c r="G25" s="352"/>
      <c r="H25" s="352"/>
      <c r="I25" s="353"/>
    </row>
    <row r="26" spans="1:9" ht="12.95" customHeight="1">
      <c r="A26" s="289" t="s">
        <v>574</v>
      </c>
      <c r="B26" s="176"/>
      <c r="C26" s="176"/>
      <c r="D26" s="176"/>
      <c r="E26" s="1378"/>
      <c r="F26" s="1378"/>
      <c r="G26" s="1378"/>
      <c r="H26" s="1378"/>
      <c r="I26" s="1379"/>
    </row>
    <row r="27" spans="1:9" ht="12.95" customHeight="1">
      <c r="A27" s="193" t="s">
        <v>204</v>
      </c>
      <c r="B27" s="46"/>
      <c r="C27" s="46"/>
      <c r="D27" s="46"/>
      <c r="E27" s="334"/>
      <c r="F27" s="334"/>
      <c r="G27" s="334"/>
      <c r="H27" s="334"/>
      <c r="I27" s="201"/>
    </row>
    <row r="28" spans="1:9" ht="12.95" customHeight="1">
      <c r="A28" s="193" t="s">
        <v>203</v>
      </c>
      <c r="B28" s="46"/>
      <c r="C28" s="46"/>
      <c r="D28" s="46"/>
      <c r="E28" s="334"/>
      <c r="F28" s="334"/>
      <c r="G28" s="334"/>
      <c r="H28" s="334"/>
      <c r="I28" s="201"/>
    </row>
    <row r="29" spans="1:9" ht="12.95" customHeight="1">
      <c r="A29" s="193"/>
      <c r="B29" s="46"/>
      <c r="C29" s="46"/>
      <c r="D29" s="46"/>
      <c r="E29" s="334"/>
      <c r="F29" s="334"/>
      <c r="G29" s="334"/>
      <c r="H29" s="334"/>
      <c r="I29" s="201"/>
    </row>
    <row r="30" spans="1:9" ht="12.95" customHeight="1">
      <c r="A30" s="289" t="s">
        <v>575</v>
      </c>
      <c r="B30" s="46"/>
      <c r="C30" s="46"/>
      <c r="D30" s="46"/>
      <c r="E30" s="1380"/>
      <c r="F30" s="1380"/>
      <c r="G30" s="1380"/>
      <c r="H30" s="1380"/>
      <c r="I30" s="1381"/>
    </row>
    <row r="31" spans="1:9" ht="12.95" customHeight="1">
      <c r="A31" s="170" t="s">
        <v>202</v>
      </c>
      <c r="B31" s="80"/>
      <c r="C31" s="80"/>
      <c r="D31" s="80"/>
      <c r="E31" s="334"/>
      <c r="F31" s="334"/>
      <c r="G31" s="334"/>
      <c r="H31" s="334"/>
      <c r="I31" s="201"/>
    </row>
    <row r="32" spans="1:9" ht="12.95" customHeight="1">
      <c r="A32" s="170" t="s">
        <v>201</v>
      </c>
      <c r="B32" s="80"/>
      <c r="C32" s="80"/>
      <c r="D32" s="80"/>
      <c r="E32" s="334"/>
      <c r="F32" s="334"/>
      <c r="G32" s="334"/>
      <c r="H32" s="334"/>
      <c r="I32" s="201"/>
    </row>
    <row r="33" spans="1:13" ht="12.95" customHeight="1">
      <c r="A33" s="176" t="s">
        <v>200</v>
      </c>
      <c r="B33" s="80"/>
      <c r="C33" s="80"/>
      <c r="D33" s="80"/>
      <c r="E33" s="334"/>
      <c r="F33" s="334"/>
      <c r="G33" s="334"/>
      <c r="H33" s="334"/>
      <c r="I33" s="201"/>
    </row>
    <row r="34" spans="1:13" ht="12.95" customHeight="1">
      <c r="A34" s="80" t="s">
        <v>199</v>
      </c>
      <c r="B34" s="80"/>
      <c r="C34" s="80"/>
      <c r="D34" s="80"/>
      <c r="E34" s="334"/>
      <c r="F34" s="334"/>
      <c r="G34" s="334"/>
      <c r="H34" s="334"/>
      <c r="I34" s="201"/>
    </row>
    <row r="35" spans="1:13" ht="12.95" customHeight="1">
      <c r="A35" s="175" t="s">
        <v>198</v>
      </c>
      <c r="B35" s="367"/>
      <c r="C35" s="367"/>
      <c r="D35" s="367"/>
      <c r="E35" s="340"/>
      <c r="F35" s="340"/>
      <c r="G35" s="340"/>
      <c r="H35" s="340"/>
      <c r="I35" s="336"/>
    </row>
    <row r="36" spans="1:13" ht="9.9499999999999993" customHeight="1">
      <c r="A36" s="161"/>
      <c r="B36" s="176"/>
      <c r="C36" s="176"/>
      <c r="D36" s="176"/>
      <c r="E36" s="42"/>
      <c r="I36" s="144"/>
    </row>
    <row r="37" spans="1:13" ht="11.1" customHeight="1">
      <c r="A37" s="130" t="s">
        <v>581</v>
      </c>
      <c r="B37" s="130"/>
      <c r="C37" s="130"/>
      <c r="D37" s="130"/>
      <c r="E37" s="130"/>
      <c r="F37" s="177"/>
      <c r="G37" s="177"/>
      <c r="H37" s="177"/>
      <c r="I37" s="177"/>
      <c r="J37" s="177"/>
      <c r="K37" s="177"/>
      <c r="L37" s="177"/>
      <c r="M37" s="177"/>
    </row>
    <row r="38" spans="1:13" ht="11.1" customHeight="1">
      <c r="A38" s="130" t="s">
        <v>578</v>
      </c>
      <c r="B38" s="130"/>
      <c r="C38" s="130"/>
      <c r="D38" s="130"/>
      <c r="E38" s="130"/>
      <c r="F38" s="177"/>
      <c r="G38" s="177"/>
      <c r="H38" s="177"/>
      <c r="I38" s="177"/>
      <c r="J38" s="177"/>
      <c r="K38" s="177"/>
      <c r="L38" s="177"/>
      <c r="M38" s="177"/>
    </row>
    <row r="39" spans="1:13" ht="11.1" customHeight="1">
      <c r="A39" s="130" t="s">
        <v>476</v>
      </c>
      <c r="B39" s="130"/>
      <c r="C39" s="130"/>
      <c r="D39" s="130"/>
      <c r="E39" s="130"/>
      <c r="F39" s="177"/>
      <c r="G39" s="177"/>
      <c r="H39" s="177"/>
      <c r="I39" s="177"/>
      <c r="J39" s="177"/>
      <c r="K39" s="177"/>
      <c r="L39" s="177"/>
      <c r="M39" s="177"/>
    </row>
    <row r="40" spans="1:13" ht="11.1" customHeight="1">
      <c r="A40" s="269" t="s">
        <v>477</v>
      </c>
      <c r="B40" s="130"/>
      <c r="C40" s="130"/>
      <c r="D40" s="130"/>
      <c r="E40" s="130"/>
      <c r="F40" s="177"/>
      <c r="G40" s="177"/>
      <c r="H40" s="177"/>
      <c r="I40" s="177"/>
      <c r="J40" s="177"/>
      <c r="K40" s="177"/>
      <c r="L40" s="177"/>
      <c r="M40" s="177"/>
    </row>
    <row r="41" spans="1:13" ht="11.1" customHeight="1">
      <c r="A41" s="130" t="s">
        <v>478</v>
      </c>
      <c r="B41" s="130"/>
      <c r="C41" s="130"/>
      <c r="D41" s="130"/>
      <c r="E41" s="130"/>
      <c r="F41" s="177"/>
      <c r="G41" s="177"/>
      <c r="H41" s="177"/>
      <c r="I41" s="177"/>
      <c r="J41" s="177"/>
      <c r="K41" s="177"/>
      <c r="L41" s="177"/>
      <c r="M41" s="177"/>
    </row>
    <row r="42" spans="1:13" ht="11.1" customHeight="1">
      <c r="A42" s="130" t="s">
        <v>479</v>
      </c>
      <c r="B42" s="130"/>
      <c r="C42" s="130"/>
      <c r="D42" s="130"/>
      <c r="E42" s="130"/>
      <c r="F42" s="177"/>
      <c r="G42" s="177"/>
      <c r="H42" s="177"/>
      <c r="I42" s="177"/>
      <c r="J42" s="177"/>
      <c r="K42" s="177"/>
      <c r="L42" s="177"/>
      <c r="M42" s="177"/>
    </row>
    <row r="43" spans="1:13" ht="11.1" customHeight="1">
      <c r="A43" s="130" t="s">
        <v>480</v>
      </c>
      <c r="B43" s="130"/>
      <c r="C43" s="130"/>
      <c r="D43" s="130"/>
      <c r="E43" s="130"/>
      <c r="F43" s="177"/>
      <c r="G43" s="177"/>
      <c r="H43" s="177"/>
      <c r="I43" s="177"/>
      <c r="J43" s="177"/>
      <c r="K43" s="177"/>
      <c r="L43" s="177"/>
      <c r="M43" s="177"/>
    </row>
    <row r="44" spans="1:13" ht="11.1" customHeight="1">
      <c r="A44" s="269" t="s">
        <v>481</v>
      </c>
      <c r="B44" s="130"/>
      <c r="C44" s="130"/>
      <c r="D44" s="130"/>
      <c r="E44" s="130"/>
      <c r="F44" s="177"/>
      <c r="G44" s="177"/>
      <c r="H44" s="177"/>
      <c r="I44" s="177"/>
      <c r="J44" s="177"/>
      <c r="K44" s="177"/>
      <c r="L44" s="177"/>
      <c r="M44" s="177"/>
    </row>
    <row r="45" spans="1:13" ht="11.1" customHeight="1">
      <c r="A45" s="130" t="s">
        <v>482</v>
      </c>
      <c r="B45" s="130"/>
      <c r="C45" s="130"/>
      <c r="D45" s="130"/>
      <c r="E45" s="130"/>
    </row>
    <row r="46" spans="1:13">
      <c r="A46" s="130"/>
      <c r="B46" s="130"/>
      <c r="C46" s="130"/>
      <c r="D46" s="130"/>
      <c r="E46" s="130"/>
    </row>
    <row r="47" spans="1:13">
      <c r="A47" s="130"/>
      <c r="B47" s="130"/>
      <c r="C47" s="130"/>
      <c r="D47" s="130"/>
      <c r="E47" s="130"/>
    </row>
    <row r="48" spans="1:13">
      <c r="A48" s="130"/>
      <c r="B48" s="130"/>
      <c r="C48" s="130"/>
      <c r="D48" s="130"/>
      <c r="E48" s="130"/>
    </row>
  </sheetData>
  <mergeCells count="15">
    <mergeCell ref="A1:I1"/>
    <mergeCell ref="H2:I2"/>
    <mergeCell ref="H3:I3"/>
    <mergeCell ref="C2:G2"/>
    <mergeCell ref="A7:I7"/>
    <mergeCell ref="H5:I5"/>
    <mergeCell ref="F3:G3"/>
    <mergeCell ref="B4:I4"/>
    <mergeCell ref="B5:C5"/>
    <mergeCell ref="A3:D3"/>
    <mergeCell ref="I9:I10"/>
    <mergeCell ref="H9:H10"/>
    <mergeCell ref="E9:E10"/>
    <mergeCell ref="F9:F10"/>
    <mergeCell ref="G9:G10"/>
  </mergeCells>
  <phoneticPr fontId="48" type="noConversion"/>
  <pageMargins left="0.43307086614173229" right="0.47244094488188981" top="0.35433070866141736" bottom="0.51" header="0.31496062992125984" footer="0.19685039370078741"/>
  <pageSetup paperSize="9" scale="97" orientation="landscape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 codeName="Feuil46">
    <tabColor indexed="15"/>
  </sheetPr>
  <dimension ref="A1:M27"/>
  <sheetViews>
    <sheetView showGridLines="0" showZeros="0" view="pageBreakPreview" workbookViewId="0">
      <selection activeCell="I20" sqref="I20:K22"/>
    </sheetView>
  </sheetViews>
  <sheetFormatPr baseColWidth="10" defaultRowHeight="14.25"/>
  <cols>
    <col min="1" max="3" width="11.42578125" style="50"/>
    <col min="4" max="4" width="12.7109375" style="50" customWidth="1"/>
    <col min="5" max="5" width="23" style="50" customWidth="1"/>
    <col min="6" max="6" width="0.5703125" style="50" customWidth="1"/>
    <col min="7" max="7" width="20.7109375" style="50" customWidth="1"/>
    <col min="8" max="8" width="12.7109375" style="50" customWidth="1"/>
    <col min="9" max="9" width="10.7109375" style="50" customWidth="1"/>
    <col min="10" max="10" width="3" style="50" customWidth="1"/>
    <col min="11" max="11" width="10.7109375" style="50" customWidth="1"/>
    <col min="12" max="16384" width="11.42578125" style="50"/>
  </cols>
  <sheetData>
    <row r="1" spans="1:13" ht="15" customHeight="1">
      <c r="A1" s="1803" t="s">
        <v>219</v>
      </c>
      <c r="B1" s="1803"/>
      <c r="C1" s="1803"/>
      <c r="D1" s="1803"/>
      <c r="E1" s="1803"/>
      <c r="F1" s="1803"/>
      <c r="G1" s="1803"/>
      <c r="H1" s="1803"/>
      <c r="I1" s="1803"/>
      <c r="J1" s="1803"/>
      <c r="K1" s="1803"/>
    </row>
    <row r="2" spans="1:13" ht="15" customHeight="1">
      <c r="A2" s="675" t="s">
        <v>1107</v>
      </c>
      <c r="B2" s="416"/>
      <c r="C2" s="455"/>
      <c r="D2" s="1578" t="str">
        <f>+'TAB 9 REP RESULT'!C2</f>
        <v>SOCIETE DEMBA &amp; FRERES</v>
      </c>
      <c r="E2" s="1578"/>
      <c r="F2" s="1578"/>
      <c r="G2" s="1578"/>
      <c r="H2" s="1903"/>
      <c r="I2" s="1584" t="s">
        <v>158</v>
      </c>
      <c r="J2" s="1585"/>
      <c r="K2" s="1586"/>
    </row>
    <row r="3" spans="1:13" ht="15" customHeight="1">
      <c r="A3" s="1535">
        <f>+'TAB 9 REP RESULT'!A3</f>
        <v>0</v>
      </c>
      <c r="B3" s="1535"/>
      <c r="C3" s="1535"/>
      <c r="D3" s="1535"/>
      <c r="E3" s="712" t="s">
        <v>1109</v>
      </c>
      <c r="F3" s="156"/>
      <c r="G3" s="1760" t="str">
        <f>+'TAB 9 REP RESULT'!F3</f>
        <v xml:space="preserve">SODEF </v>
      </c>
      <c r="H3" s="2006"/>
      <c r="I3" s="1521" t="s">
        <v>232</v>
      </c>
      <c r="J3" s="1522"/>
      <c r="K3" s="1523"/>
    </row>
    <row r="4" spans="1:13" ht="15" customHeight="1">
      <c r="A4" s="675" t="s">
        <v>586</v>
      </c>
      <c r="B4" s="1535" t="str">
        <f>+'TAB 9 REP RESULT'!B4</f>
        <v xml:space="preserve">19                  BP                  458              ABIDJAN </v>
      </c>
      <c r="C4" s="1535"/>
      <c r="D4" s="1535"/>
      <c r="E4" s="1535"/>
      <c r="F4" s="1535"/>
      <c r="G4" s="1535"/>
      <c r="H4" s="1535"/>
      <c r="I4" s="1535"/>
      <c r="J4" s="1535"/>
      <c r="K4" s="1535"/>
    </row>
    <row r="5" spans="1:13" ht="15" customHeight="1">
      <c r="A5" s="675" t="s">
        <v>1131</v>
      </c>
      <c r="B5" s="522"/>
      <c r="C5" s="1560" t="str">
        <f>+'TAB 9 REP RESULT'!B5</f>
        <v>1417292 J</v>
      </c>
      <c r="D5" s="1560"/>
      <c r="E5" s="699" t="s">
        <v>1124</v>
      </c>
      <c r="F5" s="156"/>
      <c r="G5" s="607" t="str">
        <f>+'TAB 9 REP RESULT'!E5</f>
        <v>31/12/2016</v>
      </c>
      <c r="H5" s="676" t="s">
        <v>1111</v>
      </c>
      <c r="I5" s="1575">
        <f>+'TAB 9 REP RESULT'!H5</f>
        <v>12</v>
      </c>
      <c r="J5" s="1575"/>
      <c r="K5" s="1575"/>
    </row>
    <row r="6" spans="1:13" ht="15" customHeight="1">
      <c r="A6" s="590"/>
      <c r="B6" s="1547"/>
      <c r="C6" s="1547"/>
      <c r="D6" s="1547"/>
      <c r="E6" s="1547"/>
      <c r="F6" s="1547"/>
      <c r="G6" s="1547"/>
      <c r="H6" s="1547"/>
      <c r="I6" s="2014"/>
      <c r="J6" s="2015"/>
      <c r="K6" s="2015"/>
    </row>
    <row r="7" spans="1:13" ht="1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9" spans="1:13" ht="6" customHeight="1">
      <c r="H9" s="134"/>
      <c r="I9" s="143"/>
      <c r="J9" s="143"/>
      <c r="K9" s="151"/>
    </row>
    <row r="10" spans="1:13" ht="15">
      <c r="A10" s="1577" t="s">
        <v>1254</v>
      </c>
      <c r="B10" s="1577"/>
      <c r="C10" s="1577"/>
      <c r="D10" s="1577"/>
      <c r="E10" s="1577"/>
      <c r="F10" s="1577"/>
      <c r="G10" s="1779"/>
      <c r="H10" s="132" t="s">
        <v>1284</v>
      </c>
      <c r="I10" s="760" t="str">
        <f>+'TAB 1 ACT IMMO'!J8</f>
        <v>01/01/2016</v>
      </c>
      <c r="J10" s="46" t="s">
        <v>1281</v>
      </c>
      <c r="K10" s="761" t="str">
        <f>+'TAB 1 ACT IMMO'!M8</f>
        <v>31/12/2016</v>
      </c>
    </row>
    <row r="11" spans="1:13" ht="6" customHeight="1">
      <c r="H11" s="48"/>
      <c r="I11" s="47"/>
      <c r="J11" s="47"/>
      <c r="K11" s="61"/>
    </row>
    <row r="13" spans="1:13" ht="18" customHeight="1">
      <c r="A13" s="134"/>
      <c r="B13" s="143"/>
      <c r="C13" s="143"/>
      <c r="D13" s="151"/>
      <c r="E13" s="356" t="s">
        <v>577</v>
      </c>
      <c r="F13" s="262"/>
      <c r="G13" s="357" t="s">
        <v>576</v>
      </c>
      <c r="H13" s="260"/>
      <c r="I13" s="1569" t="s">
        <v>577</v>
      </c>
      <c r="J13" s="1570"/>
      <c r="K13" s="1571"/>
      <c r="L13" s="42"/>
      <c r="M13" s="42"/>
    </row>
    <row r="14" spans="1:13" ht="18" customHeight="1">
      <c r="A14" s="1994" t="s">
        <v>585</v>
      </c>
      <c r="B14" s="2010"/>
      <c r="C14" s="2010"/>
      <c r="D14" s="1995"/>
      <c r="E14" s="354"/>
      <c r="F14" s="133"/>
      <c r="G14" s="1994" t="s">
        <v>604</v>
      </c>
      <c r="H14" s="1995"/>
      <c r="I14" s="1948"/>
      <c r="J14" s="1990"/>
      <c r="K14" s="1949"/>
      <c r="L14" s="42"/>
      <c r="M14" s="42"/>
    </row>
    <row r="15" spans="1:13" ht="18" customHeight="1">
      <c r="A15" s="1994" t="s">
        <v>612</v>
      </c>
      <c r="B15" s="2010"/>
      <c r="C15" s="2010"/>
      <c r="D15" s="1995"/>
      <c r="E15" s="355"/>
      <c r="F15" s="133"/>
      <c r="G15" s="1994" t="s">
        <v>605</v>
      </c>
      <c r="H15" s="1995"/>
      <c r="I15" s="1948"/>
      <c r="J15" s="1990"/>
      <c r="K15" s="1949"/>
      <c r="L15" s="42"/>
      <c r="M15" s="42"/>
    </row>
    <row r="16" spans="1:13" ht="18" customHeight="1">
      <c r="A16" s="1994" t="s">
        <v>601</v>
      </c>
      <c r="B16" s="2010"/>
      <c r="C16" s="2010"/>
      <c r="D16" s="1995"/>
      <c r="E16" s="355"/>
      <c r="F16" s="133"/>
      <c r="G16" s="1994" t="s">
        <v>606</v>
      </c>
      <c r="H16" s="1995"/>
      <c r="I16" s="1948"/>
      <c r="J16" s="1990"/>
      <c r="K16" s="1949"/>
      <c r="L16" s="42"/>
      <c r="M16" s="42"/>
    </row>
    <row r="17" spans="1:13" ht="18" customHeight="1">
      <c r="A17" s="1994" t="s">
        <v>599</v>
      </c>
      <c r="B17" s="2010"/>
      <c r="C17" s="2010"/>
      <c r="D17" s="1995"/>
      <c r="E17" s="354"/>
      <c r="F17" s="133"/>
      <c r="G17" s="1994" t="s">
        <v>613</v>
      </c>
      <c r="H17" s="1995"/>
      <c r="I17" s="1948"/>
      <c r="J17" s="1990"/>
      <c r="K17" s="1949"/>
      <c r="L17" s="42"/>
      <c r="M17" s="42"/>
    </row>
    <row r="18" spans="1:13" ht="18" customHeight="1">
      <c r="A18" s="1994" t="s">
        <v>600</v>
      </c>
      <c r="B18" s="2010"/>
      <c r="C18" s="2010"/>
      <c r="D18" s="1995"/>
      <c r="E18" s="355"/>
      <c r="F18" s="131"/>
      <c r="G18" s="183"/>
      <c r="H18" s="184"/>
      <c r="I18" s="379"/>
      <c r="J18" s="379"/>
      <c r="K18" s="380"/>
      <c r="L18" s="42"/>
      <c r="M18" s="42"/>
    </row>
    <row r="19" spans="1:13" ht="18" customHeight="1">
      <c r="A19" s="1994" t="s">
        <v>602</v>
      </c>
      <c r="B19" s="2010"/>
      <c r="C19" s="2010"/>
      <c r="D19" s="1995"/>
      <c r="E19" s="341"/>
      <c r="F19" s="131"/>
      <c r="G19" s="183"/>
      <c r="H19" s="184"/>
      <c r="I19" s="379"/>
      <c r="J19" s="379"/>
      <c r="K19" s="380"/>
      <c r="L19" s="42"/>
      <c r="M19" s="42"/>
    </row>
    <row r="20" spans="1:13" ht="5.0999999999999996" customHeight="1">
      <c r="A20" s="132"/>
      <c r="B20" s="143"/>
      <c r="C20" s="151"/>
      <c r="D20" s="2011" t="s">
        <v>603</v>
      </c>
      <c r="E20" s="2007">
        <f>SUM(E14:E19)</f>
        <v>0</v>
      </c>
      <c r="F20" s="131"/>
      <c r="G20" s="1996" t="s">
        <v>608</v>
      </c>
      <c r="H20" s="1991" t="s">
        <v>609</v>
      </c>
      <c r="I20" s="1999">
        <f>SUM(I14:K17)</f>
        <v>0</v>
      </c>
      <c r="J20" s="2000"/>
      <c r="K20" s="2001"/>
      <c r="L20" s="42"/>
      <c r="M20" s="42"/>
    </row>
    <row r="21" spans="1:13">
      <c r="A21" s="132"/>
      <c r="B21" s="42"/>
      <c r="C21" s="129"/>
      <c r="D21" s="2012"/>
      <c r="E21" s="2008"/>
      <c r="F21" s="131" t="s">
        <v>713</v>
      </c>
      <c r="G21" s="1997"/>
      <c r="H21" s="1992"/>
      <c r="I21" s="1946"/>
      <c r="J21" s="2002"/>
      <c r="K21" s="1947"/>
      <c r="L21" s="42"/>
      <c r="M21" s="42"/>
    </row>
    <row r="22" spans="1:13" ht="5.0999999999999996" customHeight="1">
      <c r="A22" s="48"/>
      <c r="B22" s="47"/>
      <c r="C22" s="61"/>
      <c r="D22" s="2013"/>
      <c r="E22" s="2009"/>
      <c r="F22" s="142"/>
      <c r="G22" s="1998"/>
      <c r="H22" s="1993"/>
      <c r="I22" s="2003"/>
      <c r="J22" s="2004"/>
      <c r="K22" s="2005"/>
      <c r="M22" s="42"/>
    </row>
    <row r="23" spans="1:13">
      <c r="G23" s="136"/>
      <c r="I23" s="42"/>
      <c r="J23" s="42"/>
      <c r="K23" s="359" t="s">
        <v>1255</v>
      </c>
    </row>
    <row r="24" spans="1:13">
      <c r="A24" s="130" t="s">
        <v>233</v>
      </c>
      <c r="I24" s="42"/>
      <c r="J24" s="42"/>
      <c r="K24" s="42"/>
    </row>
    <row r="25" spans="1:13">
      <c r="A25" s="130" t="s">
        <v>610</v>
      </c>
      <c r="I25" s="42"/>
      <c r="J25" s="42"/>
      <c r="K25" s="42"/>
    </row>
    <row r="26" spans="1:13">
      <c r="A26" s="130" t="s">
        <v>611</v>
      </c>
      <c r="I26" s="42"/>
      <c r="J26" s="42"/>
      <c r="K26" s="42"/>
    </row>
    <row r="27" spans="1:13">
      <c r="A27" s="130"/>
    </row>
  </sheetData>
  <mergeCells count="32">
    <mergeCell ref="I13:K13"/>
    <mergeCell ref="I14:K14"/>
    <mergeCell ref="I15:K15"/>
    <mergeCell ref="A1:K1"/>
    <mergeCell ref="I2:K2"/>
    <mergeCell ref="I3:K3"/>
    <mergeCell ref="B6:H6"/>
    <mergeCell ref="I6:K6"/>
    <mergeCell ref="I5:K5"/>
    <mergeCell ref="B4:K4"/>
    <mergeCell ref="C5:D5"/>
    <mergeCell ref="D2:H2"/>
    <mergeCell ref="G3:H3"/>
    <mergeCell ref="E20:E22"/>
    <mergeCell ref="A14:D14"/>
    <mergeCell ref="A15:D15"/>
    <mergeCell ref="A16:D16"/>
    <mergeCell ref="A17:D17"/>
    <mergeCell ref="A18:D18"/>
    <mergeCell ref="A19:D19"/>
    <mergeCell ref="D20:D22"/>
    <mergeCell ref="A10:G10"/>
    <mergeCell ref="A3:D3"/>
    <mergeCell ref="I16:K16"/>
    <mergeCell ref="H20:H22"/>
    <mergeCell ref="G14:H14"/>
    <mergeCell ref="G15:H15"/>
    <mergeCell ref="G16:H16"/>
    <mergeCell ref="G17:H17"/>
    <mergeCell ref="G20:G22"/>
    <mergeCell ref="I20:K22"/>
    <mergeCell ref="I17:K17"/>
  </mergeCells>
  <phoneticPr fontId="48" type="noConversion"/>
  <pageMargins left="0.95" right="0.7" top="0.984251969" bottom="0.984251969" header="0.4921259845" footer="0.4921259845"/>
  <pageSetup paperSize="9" orientation="landscape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X55"/>
  <sheetViews>
    <sheetView showGridLines="0" view="pageBreakPreview" workbookViewId="0">
      <selection activeCell="M20" sqref="L20:N45"/>
    </sheetView>
  </sheetViews>
  <sheetFormatPr baseColWidth="10" defaultRowHeight="14.25"/>
  <cols>
    <col min="1" max="1" width="2.7109375" style="1383" customWidth="1"/>
    <col min="2" max="2" width="20.7109375" style="1383" customWidth="1"/>
    <col min="3" max="3" width="0.5703125" style="1383" customWidth="1"/>
    <col min="4" max="4" width="5.85546875" style="1383" customWidth="1"/>
    <col min="5" max="10" width="6.28515625" style="1383" customWidth="1"/>
    <col min="11" max="11" width="0.5703125" style="1383" customWidth="1"/>
    <col min="12" max="15" width="10.7109375" style="1383" customWidth="1"/>
    <col min="16" max="16" width="0.5703125" style="1383" customWidth="1"/>
    <col min="17" max="17" width="10.7109375" style="1383" customWidth="1"/>
    <col min="18" max="18" width="0.5703125" style="1383" customWidth="1"/>
    <col min="19" max="20" width="10.7109375" style="1383" customWidth="1"/>
    <col min="21" max="16384" width="11.42578125" style="1383"/>
  </cols>
  <sheetData>
    <row r="1" spans="1:24" ht="15" customHeight="1">
      <c r="A1" s="1382"/>
      <c r="B1" s="2050" t="s">
        <v>2553</v>
      </c>
      <c r="C1" s="2050"/>
      <c r="D1" s="2050"/>
      <c r="E1" s="2050"/>
      <c r="F1" s="2050"/>
      <c r="G1" s="2050"/>
      <c r="H1" s="2050"/>
      <c r="I1" s="2050"/>
      <c r="J1" s="2050"/>
      <c r="K1" s="2050"/>
      <c r="L1" s="2050"/>
      <c r="M1" s="2050"/>
      <c r="N1" s="2050"/>
      <c r="O1" s="2050"/>
      <c r="P1" s="2050"/>
      <c r="Q1" s="2050"/>
      <c r="R1" s="2050"/>
      <c r="S1" s="2050"/>
      <c r="T1" s="2050"/>
    </row>
    <row r="2" spans="1:24" ht="15" customHeight="1">
      <c r="A2" s="1382"/>
      <c r="B2" s="1384" t="s">
        <v>1107</v>
      </c>
      <c r="C2" s="1385"/>
      <c r="E2" s="1386"/>
      <c r="F2" s="2044"/>
      <c r="G2" s="2044"/>
      <c r="H2" s="2044"/>
      <c r="I2" s="2044"/>
      <c r="J2" s="2044"/>
      <c r="K2" s="2044"/>
      <c r="L2" s="2044"/>
      <c r="M2" s="2044"/>
      <c r="N2" s="2044"/>
      <c r="O2" s="2044"/>
      <c r="P2" s="2044"/>
      <c r="Q2" s="2044"/>
      <c r="R2" s="1387"/>
      <c r="S2" s="2019" t="s">
        <v>158</v>
      </c>
      <c r="T2" s="2020"/>
    </row>
    <row r="3" spans="1:24" ht="15" customHeight="1">
      <c r="A3" s="1382"/>
      <c r="B3" s="2051"/>
      <c r="C3" s="2051"/>
      <c r="D3" s="2051"/>
      <c r="E3" s="2051"/>
      <c r="F3" s="2051"/>
      <c r="G3" s="2051"/>
      <c r="H3" s="2051"/>
      <c r="I3" s="2051"/>
      <c r="J3" s="2051"/>
      <c r="K3" s="2051"/>
      <c r="L3" s="2051"/>
      <c r="M3" s="2051"/>
      <c r="N3" s="1388" t="s">
        <v>1109</v>
      </c>
      <c r="O3" s="2045"/>
      <c r="P3" s="2045"/>
      <c r="Q3" s="2045"/>
      <c r="R3" s="1387"/>
      <c r="S3" s="2021" t="s">
        <v>235</v>
      </c>
      <c r="T3" s="2022"/>
    </row>
    <row r="4" spans="1:24" ht="15" customHeight="1">
      <c r="A4" s="1382"/>
      <c r="B4" s="1384" t="s">
        <v>586</v>
      </c>
      <c r="C4" s="1389"/>
      <c r="D4" s="2044"/>
      <c r="E4" s="2044"/>
      <c r="F4" s="2044"/>
      <c r="G4" s="2044"/>
      <c r="H4" s="2044"/>
      <c r="I4" s="2044"/>
      <c r="J4" s="2044"/>
      <c r="K4" s="2044"/>
      <c r="L4" s="2044"/>
      <c r="M4" s="2044"/>
      <c r="N4" s="2044"/>
      <c r="O4" s="2044"/>
      <c r="P4" s="2044"/>
      <c r="Q4" s="2044"/>
      <c r="R4" s="2044"/>
      <c r="S4" s="2044"/>
      <c r="T4" s="2044"/>
    </row>
    <row r="5" spans="1:24" ht="15" customHeight="1">
      <c r="A5" s="1382"/>
      <c r="B5" s="1384" t="s">
        <v>1131</v>
      </c>
      <c r="C5" s="1390"/>
      <c r="D5" s="2045"/>
      <c r="E5" s="2045"/>
      <c r="F5" s="2045"/>
      <c r="G5" s="2045"/>
      <c r="H5" s="2045"/>
      <c r="I5" s="2045"/>
      <c r="J5" s="2045"/>
      <c r="K5" s="1391" t="s">
        <v>1124</v>
      </c>
      <c r="L5" s="1392"/>
      <c r="M5" s="2046"/>
      <c r="N5" s="2046"/>
      <c r="O5" s="2047" t="s">
        <v>1111</v>
      </c>
      <c r="P5" s="2047"/>
      <c r="Q5" s="2047"/>
      <c r="R5" s="1387"/>
      <c r="S5" s="2048"/>
      <c r="T5" s="2048"/>
    </row>
    <row r="6" spans="1:24" ht="9.9499999999999993" customHeight="1">
      <c r="A6" s="1382"/>
      <c r="B6" s="1393"/>
      <c r="C6" s="1393"/>
      <c r="D6" s="1393"/>
      <c r="E6" s="1393"/>
      <c r="F6" s="1393"/>
      <c r="G6" s="1393"/>
      <c r="H6" s="1393"/>
      <c r="I6" s="1393"/>
      <c r="J6" s="1393"/>
      <c r="K6" s="1393"/>
      <c r="L6" s="1393"/>
      <c r="M6" s="1393"/>
      <c r="N6" s="1393"/>
      <c r="O6" s="1393"/>
      <c r="P6" s="1393"/>
      <c r="Q6" s="1393"/>
      <c r="R6" s="1393"/>
      <c r="S6" s="1393"/>
      <c r="T6" s="1393"/>
    </row>
    <row r="7" spans="1:24" ht="15">
      <c r="A7" s="1394"/>
      <c r="B7" s="2049" t="s">
        <v>536</v>
      </c>
      <c r="C7" s="2049"/>
      <c r="D7" s="2049"/>
      <c r="E7" s="2049"/>
      <c r="F7" s="2049"/>
      <c r="G7" s="2049"/>
      <c r="H7" s="2049"/>
      <c r="I7" s="2049"/>
      <c r="J7" s="2049"/>
      <c r="K7" s="2049"/>
      <c r="L7" s="2049"/>
      <c r="M7" s="2049"/>
      <c r="N7" s="2049"/>
      <c r="O7" s="2049"/>
      <c r="P7" s="2049"/>
      <c r="Q7" s="2049"/>
      <c r="R7" s="2049"/>
      <c r="S7" s="2049"/>
      <c r="T7" s="2049"/>
    </row>
    <row r="8" spans="1:24" ht="6" customHeight="1">
      <c r="A8" s="1394"/>
      <c r="B8" s="1395"/>
      <c r="C8" s="1393"/>
    </row>
    <row r="9" spans="1:24">
      <c r="A9" s="1394"/>
      <c r="B9" s="1396" t="s">
        <v>555</v>
      </c>
      <c r="C9" s="1397"/>
      <c r="D9" s="1398"/>
      <c r="E9" s="1398"/>
      <c r="F9" s="1399" t="s">
        <v>550</v>
      </c>
      <c r="G9" s="1398"/>
      <c r="H9" s="1398"/>
      <c r="I9" s="1398"/>
      <c r="J9" s="1400"/>
      <c r="K9" s="1401"/>
      <c r="L9" s="1401"/>
      <c r="M9" s="1398"/>
      <c r="N9" s="1398"/>
      <c r="O9" s="1398"/>
      <c r="P9" s="1398"/>
      <c r="Q9" s="1399" t="s">
        <v>557</v>
      </c>
      <c r="R9" s="1398"/>
      <c r="S9" s="1398"/>
      <c r="T9" s="1400"/>
    </row>
    <row r="10" spans="1:24">
      <c r="A10" s="1394"/>
      <c r="B10" s="1402" t="s">
        <v>554</v>
      </c>
      <c r="C10" s="1393"/>
      <c r="D10" s="1403" t="s">
        <v>551</v>
      </c>
      <c r="E10" s="1404"/>
      <c r="F10" s="1405" t="s">
        <v>556</v>
      </c>
      <c r="H10" s="2030" t="s">
        <v>484</v>
      </c>
      <c r="I10" s="2031"/>
      <c r="J10" s="2034" t="s">
        <v>1248</v>
      </c>
      <c r="K10" s="1406"/>
      <c r="L10" s="2030" t="s">
        <v>551</v>
      </c>
      <c r="M10" s="2031"/>
      <c r="N10" s="2036" t="s">
        <v>234</v>
      </c>
      <c r="O10" s="2037"/>
      <c r="P10" s="1404"/>
      <c r="Q10" s="2030" t="s">
        <v>484</v>
      </c>
      <c r="R10" s="2038"/>
      <c r="S10" s="2039"/>
      <c r="T10" s="2043" t="s">
        <v>1248</v>
      </c>
      <c r="U10" s="1407"/>
    </row>
    <row r="11" spans="1:24">
      <c r="A11" s="1394"/>
      <c r="B11" s="1402"/>
      <c r="C11" s="1393"/>
      <c r="D11" s="1408"/>
      <c r="E11" s="1409"/>
      <c r="F11" s="2026" t="s">
        <v>483</v>
      </c>
      <c r="G11" s="2027"/>
      <c r="H11" s="2032"/>
      <c r="I11" s="2033"/>
      <c r="J11" s="2035"/>
      <c r="K11" s="1409"/>
      <c r="L11" s="2032"/>
      <c r="M11" s="2033"/>
      <c r="N11" s="2028" t="s">
        <v>483</v>
      </c>
      <c r="O11" s="2029"/>
      <c r="P11" s="1409"/>
      <c r="Q11" s="2040"/>
      <c r="R11" s="2041"/>
      <c r="S11" s="2042"/>
      <c r="T11" s="2035"/>
      <c r="U11" s="1407"/>
    </row>
    <row r="12" spans="1:24">
      <c r="A12" s="1394"/>
      <c r="B12" s="1410" t="s">
        <v>537</v>
      </c>
      <c r="C12" s="1393"/>
      <c r="D12" s="1411" t="s">
        <v>552</v>
      </c>
      <c r="E12" s="1412" t="s">
        <v>553</v>
      </c>
      <c r="F12" s="1412" t="s">
        <v>552</v>
      </c>
      <c r="G12" s="1412" t="s">
        <v>553</v>
      </c>
      <c r="H12" s="1412" t="s">
        <v>552</v>
      </c>
      <c r="I12" s="1412" t="s">
        <v>553</v>
      </c>
      <c r="J12" s="1412"/>
      <c r="K12" s="1412"/>
      <c r="L12" s="1412" t="s">
        <v>552</v>
      </c>
      <c r="M12" s="1412" t="s">
        <v>553</v>
      </c>
      <c r="N12" s="1412" t="s">
        <v>552</v>
      </c>
      <c r="O12" s="1412" t="s">
        <v>553</v>
      </c>
      <c r="P12" s="1412"/>
      <c r="Q12" s="1412" t="s">
        <v>552</v>
      </c>
      <c r="R12" s="1412"/>
      <c r="S12" s="1412" t="s">
        <v>553</v>
      </c>
      <c r="T12" s="1412"/>
      <c r="U12" s="1394"/>
      <c r="V12" s="1394"/>
      <c r="W12" s="1394"/>
      <c r="X12" s="1394"/>
    </row>
    <row r="13" spans="1:24">
      <c r="A13" s="1413" t="s">
        <v>1322</v>
      </c>
      <c r="B13" s="1402" t="s">
        <v>538</v>
      </c>
      <c r="C13" s="1393"/>
      <c r="D13" s="1414"/>
      <c r="E13" s="1414"/>
      <c r="F13" s="1414"/>
      <c r="G13" s="1414"/>
      <c r="H13" s="1414"/>
      <c r="I13" s="1414"/>
      <c r="J13" s="1414">
        <f>SUM(D13:I13)</f>
        <v>0</v>
      </c>
      <c r="K13" s="1415"/>
      <c r="L13" s="1414"/>
      <c r="M13" s="1414"/>
      <c r="N13" s="1414"/>
      <c r="O13" s="1414"/>
      <c r="P13" s="1414"/>
      <c r="Q13" s="1414"/>
      <c r="R13" s="1414"/>
      <c r="S13" s="1414"/>
      <c r="T13" s="1414">
        <f>SUM(L13:S13)</f>
        <v>0</v>
      </c>
    </row>
    <row r="14" spans="1:24">
      <c r="A14" s="1413" t="s">
        <v>1323</v>
      </c>
      <c r="B14" s="1402" t="s">
        <v>539</v>
      </c>
      <c r="C14" s="1416"/>
      <c r="D14" s="2023"/>
      <c r="E14" s="2016"/>
      <c r="F14" s="2016"/>
      <c r="G14" s="2016"/>
      <c r="H14" s="2016"/>
      <c r="I14" s="2016"/>
      <c r="J14" s="2016"/>
      <c r="K14" s="1417"/>
      <c r="L14" s="2016"/>
      <c r="M14" s="2016"/>
      <c r="N14" s="2016"/>
      <c r="O14" s="2016"/>
      <c r="P14" s="1418"/>
      <c r="Q14" s="2016"/>
      <c r="R14" s="1418"/>
      <c r="S14" s="2016"/>
      <c r="T14" s="2016">
        <f t="shared" ref="T14:T21" si="0">SUM(L14:S14)</f>
        <v>0</v>
      </c>
    </row>
    <row r="15" spans="1:24">
      <c r="A15" s="1419"/>
      <c r="B15" s="1402" t="s">
        <v>540</v>
      </c>
      <c r="C15" s="1393"/>
      <c r="D15" s="2025"/>
      <c r="E15" s="2017"/>
      <c r="F15" s="2017"/>
      <c r="G15" s="2017"/>
      <c r="H15" s="2017"/>
      <c r="I15" s="2017"/>
      <c r="J15" s="2017"/>
      <c r="K15" s="1415"/>
      <c r="L15" s="2017"/>
      <c r="M15" s="2017"/>
      <c r="N15" s="2017"/>
      <c r="O15" s="2017"/>
      <c r="P15" s="1414"/>
      <c r="Q15" s="2017"/>
      <c r="R15" s="1414"/>
      <c r="S15" s="2017"/>
      <c r="T15" s="2017">
        <f t="shared" si="0"/>
        <v>0</v>
      </c>
    </row>
    <row r="16" spans="1:24">
      <c r="A16" s="1419"/>
      <c r="B16" s="1402" t="s">
        <v>541</v>
      </c>
      <c r="C16" s="1393"/>
      <c r="D16" s="2024"/>
      <c r="E16" s="2018"/>
      <c r="F16" s="2018"/>
      <c r="G16" s="2018"/>
      <c r="H16" s="2018"/>
      <c r="I16" s="2018"/>
      <c r="J16" s="2018">
        <f>SUM(D16:I16)</f>
        <v>0</v>
      </c>
      <c r="K16" s="1415"/>
      <c r="L16" s="2018"/>
      <c r="M16" s="2018"/>
      <c r="N16" s="2018"/>
      <c r="O16" s="2018"/>
      <c r="P16" s="1414"/>
      <c r="Q16" s="2018"/>
      <c r="R16" s="1414"/>
      <c r="S16" s="2018"/>
      <c r="T16" s="2018">
        <f t="shared" si="0"/>
        <v>0</v>
      </c>
    </row>
    <row r="17" spans="1:20">
      <c r="A17" s="1413" t="s">
        <v>1324</v>
      </c>
      <c r="B17" s="1402" t="s">
        <v>3</v>
      </c>
      <c r="C17" s="1416"/>
      <c r="D17" s="2023"/>
      <c r="E17" s="2016"/>
      <c r="F17" s="2016"/>
      <c r="G17" s="2016"/>
      <c r="H17" s="2016"/>
      <c r="I17" s="2016"/>
      <c r="J17" s="2016"/>
      <c r="K17" s="1417"/>
      <c r="L17" s="2016"/>
      <c r="M17" s="2016"/>
      <c r="N17" s="2016"/>
      <c r="O17" s="2016"/>
      <c r="P17" s="1418"/>
      <c r="Q17" s="2016"/>
      <c r="R17" s="1418"/>
      <c r="S17" s="2016"/>
      <c r="T17" s="2016">
        <f t="shared" si="0"/>
        <v>0</v>
      </c>
    </row>
    <row r="18" spans="1:20">
      <c r="A18" s="1419"/>
      <c r="B18" s="1402" t="s">
        <v>543</v>
      </c>
      <c r="C18" s="1393"/>
      <c r="D18" s="2025"/>
      <c r="E18" s="2017"/>
      <c r="F18" s="2017"/>
      <c r="G18" s="2017"/>
      <c r="H18" s="2017"/>
      <c r="I18" s="2017"/>
      <c r="J18" s="2017"/>
      <c r="K18" s="1415"/>
      <c r="L18" s="2017"/>
      <c r="M18" s="2017"/>
      <c r="N18" s="2017"/>
      <c r="O18" s="2017"/>
      <c r="P18" s="1414"/>
      <c r="Q18" s="2017"/>
      <c r="R18" s="1414"/>
      <c r="S18" s="2017"/>
      <c r="T18" s="2017">
        <f t="shared" si="0"/>
        <v>0</v>
      </c>
    </row>
    <row r="19" spans="1:20">
      <c r="A19" s="1419"/>
      <c r="B19" s="1402" t="s">
        <v>542</v>
      </c>
      <c r="C19" s="1393"/>
      <c r="D19" s="2024"/>
      <c r="E19" s="2018"/>
      <c r="F19" s="2018"/>
      <c r="G19" s="2018"/>
      <c r="H19" s="2018"/>
      <c r="I19" s="2018"/>
      <c r="J19" s="2018">
        <f>SUM(D19:I19)</f>
        <v>0</v>
      </c>
      <c r="K19" s="1415"/>
      <c r="L19" s="2018"/>
      <c r="M19" s="2018"/>
      <c r="N19" s="2018"/>
      <c r="O19" s="2018"/>
      <c r="P19" s="1414"/>
      <c r="Q19" s="2018"/>
      <c r="R19" s="1414"/>
      <c r="S19" s="2018"/>
      <c r="T19" s="2018">
        <f t="shared" si="0"/>
        <v>0</v>
      </c>
    </row>
    <row r="20" spans="1:20">
      <c r="A20" s="1413" t="s">
        <v>1325</v>
      </c>
      <c r="B20" s="1402" t="s">
        <v>2545</v>
      </c>
      <c r="C20" s="1416"/>
      <c r="D20" s="2023"/>
      <c r="E20" s="2016"/>
      <c r="F20" s="2016"/>
      <c r="G20" s="2016"/>
      <c r="H20" s="2016"/>
      <c r="I20" s="2016"/>
      <c r="J20" s="2016"/>
      <c r="K20" s="1417"/>
      <c r="L20" s="2016"/>
      <c r="M20" s="2016"/>
      <c r="N20" s="2016"/>
      <c r="O20" s="2016"/>
      <c r="P20" s="1418"/>
      <c r="Q20" s="2016"/>
      <c r="R20" s="1418"/>
      <c r="S20" s="2016"/>
      <c r="T20" s="2016">
        <f t="shared" si="0"/>
        <v>0</v>
      </c>
    </row>
    <row r="21" spans="1:20">
      <c r="A21" s="1387"/>
      <c r="B21" s="1402" t="s">
        <v>544</v>
      </c>
      <c r="C21" s="1393"/>
      <c r="D21" s="2024"/>
      <c r="E21" s="2018"/>
      <c r="F21" s="2018"/>
      <c r="G21" s="2018"/>
      <c r="H21" s="2018"/>
      <c r="I21" s="2018"/>
      <c r="J21" s="2018">
        <f>SUM(D21:I21)</f>
        <v>0</v>
      </c>
      <c r="K21" s="1415"/>
      <c r="L21" s="2018"/>
      <c r="M21" s="2018"/>
      <c r="N21" s="2018"/>
      <c r="O21" s="2018"/>
      <c r="P21" s="1414"/>
      <c r="Q21" s="2018"/>
      <c r="R21" s="1414"/>
      <c r="S21" s="2018"/>
      <c r="T21" s="2018">
        <f t="shared" si="0"/>
        <v>0</v>
      </c>
    </row>
    <row r="22" spans="1:20" ht="6" customHeight="1">
      <c r="A22" s="1419"/>
      <c r="B22" s="1402"/>
      <c r="C22" s="1420"/>
      <c r="D22" s="1421"/>
      <c r="E22" s="1421"/>
      <c r="F22" s="1421"/>
      <c r="G22" s="1421"/>
      <c r="H22" s="1421"/>
      <c r="I22" s="1421"/>
      <c r="J22" s="1421"/>
      <c r="K22" s="1422"/>
      <c r="L22" s="1421"/>
      <c r="M22" s="1421"/>
      <c r="N22" s="1421"/>
      <c r="O22" s="1421"/>
      <c r="P22" s="1421"/>
      <c r="Q22" s="1421"/>
      <c r="R22" s="1421"/>
      <c r="S22" s="1421"/>
      <c r="T22" s="1421"/>
    </row>
    <row r="23" spans="1:20">
      <c r="A23" s="1413" t="s">
        <v>1326</v>
      </c>
      <c r="B23" s="1423" t="s">
        <v>1361</v>
      </c>
      <c r="C23" s="1393"/>
      <c r="D23" s="1424">
        <f>SUM(D13:D21)</f>
        <v>0</v>
      </c>
      <c r="E23" s="1424">
        <f t="shared" ref="E23:J23" si="1">SUM(E13:E21)</f>
        <v>0</v>
      </c>
      <c r="F23" s="1424">
        <f t="shared" si="1"/>
        <v>0</v>
      </c>
      <c r="G23" s="1424">
        <f t="shared" si="1"/>
        <v>0</v>
      </c>
      <c r="H23" s="1424">
        <f t="shared" si="1"/>
        <v>0</v>
      </c>
      <c r="I23" s="1424">
        <f t="shared" si="1"/>
        <v>0</v>
      </c>
      <c r="J23" s="1424">
        <f t="shared" si="1"/>
        <v>0</v>
      </c>
      <c r="K23" s="1425"/>
      <c r="L23" s="1424">
        <f>SUM(L13:L21)</f>
        <v>0</v>
      </c>
      <c r="M23" s="1424">
        <f>SUM(M13:M21)</f>
        <v>0</v>
      </c>
      <c r="N23" s="1424">
        <f>SUM(N13:N21)</f>
        <v>0</v>
      </c>
      <c r="O23" s="1424">
        <f>SUM(O13:O21)</f>
        <v>0</v>
      </c>
      <c r="P23" s="1424"/>
      <c r="Q23" s="1424">
        <f>SUM(Q13:Q21)</f>
        <v>0</v>
      </c>
      <c r="R23" s="1424"/>
      <c r="S23" s="1424">
        <f>SUM(S13:S21)</f>
        <v>0</v>
      </c>
      <c r="T23" s="1424">
        <f>SUM(L23:S23)</f>
        <v>0</v>
      </c>
    </row>
    <row r="24" spans="1:20" ht="6" customHeight="1">
      <c r="A24" s="1419"/>
      <c r="B24" s="1410"/>
      <c r="C24" s="1420"/>
      <c r="D24" s="1421"/>
      <c r="E24" s="1421"/>
      <c r="F24" s="1421"/>
      <c r="G24" s="1421"/>
      <c r="H24" s="1421"/>
      <c r="I24" s="1421"/>
      <c r="J24" s="1421"/>
      <c r="K24" s="1422"/>
      <c r="L24" s="1421"/>
      <c r="M24" s="1421"/>
      <c r="N24" s="1421"/>
      <c r="O24" s="1421"/>
      <c r="P24" s="1421"/>
      <c r="Q24" s="1421"/>
      <c r="R24" s="1421"/>
      <c r="S24" s="1421"/>
      <c r="T24" s="1421"/>
    </row>
    <row r="25" spans="1:20">
      <c r="A25" s="1413" t="s">
        <v>1327</v>
      </c>
      <c r="B25" s="1396" t="s">
        <v>545</v>
      </c>
      <c r="C25" s="1393"/>
      <c r="D25" s="1424"/>
      <c r="E25" s="1424">
        <f>E23</f>
        <v>0</v>
      </c>
      <c r="F25" s="1424"/>
      <c r="G25" s="1424"/>
      <c r="H25" s="1424"/>
      <c r="I25" s="1424"/>
      <c r="J25" s="1424">
        <f>SUM(D25:I25)</f>
        <v>0</v>
      </c>
      <c r="K25" s="1425"/>
      <c r="L25" s="1424">
        <f>L23</f>
        <v>0</v>
      </c>
      <c r="M25" s="1424">
        <f>M23</f>
        <v>0</v>
      </c>
      <c r="N25" s="1424"/>
      <c r="O25" s="1424"/>
      <c r="P25" s="1424"/>
      <c r="Q25" s="1424"/>
      <c r="R25" s="1424"/>
      <c r="S25" s="1424"/>
      <c r="T25" s="1424">
        <f>SUM(L25:S25)</f>
        <v>0</v>
      </c>
    </row>
    <row r="26" spans="1:20" ht="6" customHeight="1">
      <c r="A26" s="1419"/>
      <c r="B26" s="1410"/>
      <c r="C26" s="1420"/>
      <c r="D26" s="1421"/>
      <c r="E26" s="1421"/>
      <c r="F26" s="1421"/>
      <c r="G26" s="1421"/>
      <c r="H26" s="1421"/>
      <c r="I26" s="1421"/>
      <c r="J26" s="1421"/>
      <c r="K26" s="1422"/>
      <c r="L26" s="1421"/>
      <c r="M26" s="1421"/>
      <c r="N26" s="1421"/>
      <c r="O26" s="1421"/>
      <c r="P26" s="1421"/>
      <c r="Q26" s="1421"/>
      <c r="R26" s="1421"/>
      <c r="S26" s="1421"/>
      <c r="T26" s="1421"/>
    </row>
    <row r="27" spans="1:20">
      <c r="A27" s="1413" t="s">
        <v>1328</v>
      </c>
      <c r="B27" s="1396" t="s">
        <v>4</v>
      </c>
      <c r="C27" s="1393"/>
      <c r="D27" s="1424"/>
      <c r="E27" s="1424"/>
      <c r="F27" s="1424"/>
      <c r="G27" s="1424"/>
      <c r="H27" s="1424"/>
      <c r="I27" s="1424"/>
      <c r="J27" s="1424">
        <f>SUM(D27:I27)</f>
        <v>0</v>
      </c>
      <c r="K27" s="1425"/>
      <c r="L27" s="1424"/>
      <c r="M27" s="1424"/>
      <c r="N27" s="1424"/>
      <c r="O27" s="1424"/>
      <c r="P27" s="1424"/>
      <c r="Q27" s="1424"/>
      <c r="R27" s="1424"/>
      <c r="S27" s="1424"/>
      <c r="T27" s="1424">
        <f>SUM(L27:S27)</f>
        <v>0</v>
      </c>
    </row>
    <row r="28" spans="1:20" ht="6" customHeight="1">
      <c r="A28" s="1419"/>
      <c r="B28" s="1410"/>
      <c r="C28" s="1420"/>
      <c r="D28" s="1422"/>
      <c r="E28" s="1422"/>
      <c r="F28" s="1422"/>
      <c r="G28" s="1422"/>
      <c r="H28" s="1422"/>
      <c r="I28" s="1422"/>
      <c r="J28" s="1422"/>
      <c r="K28" s="1422"/>
      <c r="L28" s="1426"/>
      <c r="M28" s="1426"/>
      <c r="N28" s="1426"/>
      <c r="O28" s="1426"/>
      <c r="P28" s="1426"/>
      <c r="Q28" s="1426"/>
      <c r="R28" s="1426"/>
      <c r="S28" s="1426"/>
      <c r="T28" s="1426"/>
    </row>
    <row r="29" spans="1:20" ht="9.9499999999999993" customHeight="1">
      <c r="A29" s="1419"/>
      <c r="B29" s="1427"/>
    </row>
    <row r="30" spans="1:20">
      <c r="A30" s="1419"/>
      <c r="B30" s="1427"/>
      <c r="K30" s="1428"/>
      <c r="L30" s="2019" t="s">
        <v>1320</v>
      </c>
      <c r="M30" s="2020"/>
    </row>
    <row r="31" spans="1:20">
      <c r="A31" s="1419"/>
      <c r="B31" s="1429" t="s">
        <v>2546</v>
      </c>
      <c r="K31" s="1430"/>
      <c r="L31" s="2021" t="s">
        <v>1321</v>
      </c>
      <c r="M31" s="2022"/>
    </row>
    <row r="32" spans="1:20" ht="2.1" customHeight="1">
      <c r="A32" s="1419"/>
      <c r="K32" s="1431"/>
    </row>
    <row r="33" spans="1:17">
      <c r="A33" s="1432" t="s">
        <v>1329</v>
      </c>
      <c r="B33" s="1396" t="s">
        <v>538</v>
      </c>
      <c r="C33" s="1428"/>
      <c r="D33" s="1433"/>
      <c r="E33" s="1424"/>
      <c r="F33" s="1424"/>
      <c r="G33" s="1424"/>
      <c r="H33" s="1424"/>
      <c r="I33" s="1424"/>
      <c r="J33" s="1424">
        <f>SUM(D33:I33)</f>
        <v>0</v>
      </c>
      <c r="K33" s="1425"/>
      <c r="L33" s="1424"/>
      <c r="M33" s="1424"/>
    </row>
    <row r="34" spans="1:17" ht="15" customHeight="1">
      <c r="A34" s="1432" t="s">
        <v>1330</v>
      </c>
      <c r="B34" s="1402" t="s">
        <v>546</v>
      </c>
      <c r="C34" s="1434"/>
      <c r="D34" s="2016"/>
      <c r="E34" s="2016"/>
      <c r="F34" s="2016"/>
      <c r="G34" s="2016"/>
      <c r="H34" s="2016"/>
      <c r="I34" s="2016"/>
      <c r="J34" s="2016">
        <f>SUM(D36:I36)</f>
        <v>0</v>
      </c>
      <c r="K34" s="1417"/>
      <c r="L34" s="2016"/>
      <c r="M34" s="2016"/>
    </row>
    <row r="35" spans="1:17">
      <c r="A35" s="1419"/>
      <c r="B35" s="1402" t="s">
        <v>540</v>
      </c>
      <c r="C35" s="1434"/>
      <c r="D35" s="2017"/>
      <c r="E35" s="2017"/>
      <c r="F35" s="2017"/>
      <c r="G35" s="2017"/>
      <c r="H35" s="2017"/>
      <c r="I35" s="2017"/>
      <c r="J35" s="2017"/>
      <c r="K35" s="1415"/>
      <c r="L35" s="2017"/>
      <c r="M35" s="2017"/>
    </row>
    <row r="36" spans="1:17">
      <c r="A36" s="1419"/>
      <c r="B36" s="1402" t="s">
        <v>541</v>
      </c>
      <c r="C36" s="1434"/>
      <c r="D36" s="2018"/>
      <c r="E36" s="2018"/>
      <c r="F36" s="2018"/>
      <c r="G36" s="2018"/>
      <c r="H36" s="2018"/>
      <c r="I36" s="2018"/>
      <c r="J36" s="2018"/>
      <c r="K36" s="1415"/>
      <c r="L36" s="2018"/>
      <c r="M36" s="2018"/>
      <c r="Q36" s="1383" t="s">
        <v>1318</v>
      </c>
    </row>
    <row r="37" spans="1:17" ht="15" customHeight="1">
      <c r="A37" s="1432" t="s">
        <v>1331</v>
      </c>
      <c r="B37" s="1402" t="s">
        <v>5</v>
      </c>
      <c r="C37" s="1434"/>
      <c r="D37" s="2016"/>
      <c r="E37" s="2016"/>
      <c r="F37" s="2016"/>
      <c r="G37" s="2016"/>
      <c r="H37" s="2016"/>
      <c r="I37" s="2016"/>
      <c r="J37" s="2016">
        <f>SUM(D39:I39)</f>
        <v>0</v>
      </c>
      <c r="K37" s="1417"/>
      <c r="L37" s="2016"/>
      <c r="M37" s="2016"/>
    </row>
    <row r="38" spans="1:17">
      <c r="A38" s="1419"/>
      <c r="B38" s="1402" t="s">
        <v>547</v>
      </c>
      <c r="C38" s="1434"/>
      <c r="D38" s="2017"/>
      <c r="E38" s="2017"/>
      <c r="F38" s="2017"/>
      <c r="G38" s="2017"/>
      <c r="H38" s="2017"/>
      <c r="I38" s="2017"/>
      <c r="J38" s="2017"/>
      <c r="K38" s="1415"/>
      <c r="L38" s="2017"/>
      <c r="M38" s="2017"/>
      <c r="Q38" s="1383" t="s">
        <v>1319</v>
      </c>
    </row>
    <row r="39" spans="1:17">
      <c r="A39" s="1419"/>
      <c r="B39" s="1402" t="s">
        <v>542</v>
      </c>
      <c r="C39" s="1434"/>
      <c r="D39" s="2018"/>
      <c r="E39" s="2018"/>
      <c r="F39" s="2018"/>
      <c r="G39" s="2018"/>
      <c r="H39" s="2018"/>
      <c r="I39" s="2018"/>
      <c r="J39" s="2018"/>
      <c r="K39" s="1415"/>
      <c r="L39" s="2018" t="e">
        <f>#REF!</f>
        <v>#REF!</v>
      </c>
      <c r="M39" s="2018"/>
    </row>
    <row r="40" spans="1:17" ht="15" customHeight="1">
      <c r="A40" s="1432" t="s">
        <v>1332</v>
      </c>
      <c r="B40" s="1402" t="s">
        <v>558</v>
      </c>
      <c r="C40" s="1434"/>
      <c r="D40" s="2016"/>
      <c r="E40" s="2016"/>
      <c r="F40" s="2016"/>
      <c r="G40" s="2016"/>
      <c r="H40" s="2016"/>
      <c r="I40" s="2016"/>
      <c r="J40" s="2016">
        <f>SUM(D41:I41)</f>
        <v>0</v>
      </c>
      <c r="K40" s="1417"/>
      <c r="L40" s="2016"/>
      <c r="M40" s="2016"/>
    </row>
    <row r="41" spans="1:17" ht="15" customHeight="1">
      <c r="A41" s="1387"/>
      <c r="B41" s="1402" t="s">
        <v>548</v>
      </c>
      <c r="C41" s="1435"/>
      <c r="D41" s="2018"/>
      <c r="E41" s="2018"/>
      <c r="F41" s="2018"/>
      <c r="G41" s="2018"/>
      <c r="H41" s="2018"/>
      <c r="I41" s="2018"/>
      <c r="J41" s="2018"/>
      <c r="K41" s="1415"/>
      <c r="L41" s="2017" t="e">
        <f>#REF!</f>
        <v>#REF!</v>
      </c>
      <c r="M41" s="2017"/>
    </row>
    <row r="42" spans="1:17" ht="6" customHeight="1">
      <c r="A42" s="1419"/>
      <c r="B42" s="1410"/>
      <c r="C42" s="1430"/>
      <c r="D42" s="1436"/>
      <c r="E42" s="1421"/>
      <c r="F42" s="1421"/>
      <c r="G42" s="1421"/>
      <c r="H42" s="1421"/>
      <c r="I42" s="1421"/>
      <c r="J42" s="1421"/>
      <c r="K42" s="1422"/>
      <c r="L42" s="1421"/>
      <c r="M42" s="1421"/>
    </row>
    <row r="43" spans="1:17">
      <c r="A43" s="1432" t="s">
        <v>1333</v>
      </c>
      <c r="B43" s="1423" t="s">
        <v>1365</v>
      </c>
      <c r="C43" s="1434"/>
      <c r="D43" s="1433">
        <f t="shared" ref="D43:I43" si="2">SUM(D33:D41)</f>
        <v>0</v>
      </c>
      <c r="E43" s="1433">
        <f t="shared" si="2"/>
        <v>0</v>
      </c>
      <c r="F43" s="1433">
        <f t="shared" si="2"/>
        <v>0</v>
      </c>
      <c r="G43" s="1433">
        <f t="shared" si="2"/>
        <v>0</v>
      </c>
      <c r="H43" s="1433">
        <f t="shared" si="2"/>
        <v>0</v>
      </c>
      <c r="I43" s="1433">
        <f t="shared" si="2"/>
        <v>0</v>
      </c>
      <c r="J43" s="1433">
        <f>SUM(J33:J40)</f>
        <v>0</v>
      </c>
      <c r="K43" s="1425"/>
      <c r="L43" s="1424" t="e">
        <f>SUM(L33:L41)</f>
        <v>#REF!</v>
      </c>
      <c r="M43" s="1424">
        <f>SUM(M33:M41)</f>
        <v>0</v>
      </c>
    </row>
    <row r="44" spans="1:17" ht="6" customHeight="1">
      <c r="A44" s="1419"/>
      <c r="B44" s="1410"/>
      <c r="C44" s="1430"/>
      <c r="D44" s="1437"/>
      <c r="E44" s="1421"/>
      <c r="F44" s="1421"/>
      <c r="G44" s="1421"/>
      <c r="H44" s="1421"/>
      <c r="I44" s="1421"/>
      <c r="J44" s="1421"/>
      <c r="K44" s="1422"/>
      <c r="L44" s="1421"/>
      <c r="M44" s="1421"/>
    </row>
    <row r="45" spans="1:17">
      <c r="A45" s="1432" t="s">
        <v>1334</v>
      </c>
      <c r="B45" s="1410" t="s">
        <v>545</v>
      </c>
      <c r="C45" s="1434"/>
      <c r="D45" s="1433"/>
      <c r="E45" s="1424"/>
      <c r="F45" s="1424"/>
      <c r="G45" s="1424"/>
      <c r="H45" s="1424"/>
      <c r="I45" s="1424"/>
      <c r="J45" s="1424">
        <f>SUM(D45:I45)</f>
        <v>0</v>
      </c>
      <c r="K45" s="1425"/>
      <c r="L45" s="1424"/>
      <c r="M45" s="1424"/>
    </row>
    <row r="46" spans="1:17" ht="6" customHeight="1">
      <c r="A46" s="1419"/>
      <c r="B46" s="1410"/>
      <c r="C46" s="1430"/>
      <c r="D46" s="1437"/>
      <c r="E46" s="1421"/>
      <c r="F46" s="1421"/>
      <c r="G46" s="1421"/>
      <c r="H46" s="1421"/>
      <c r="I46" s="1421"/>
      <c r="J46" s="1421"/>
      <c r="K46" s="1422"/>
      <c r="L46" s="1421"/>
      <c r="M46" s="1421"/>
    </row>
    <row r="47" spans="1:17">
      <c r="A47" s="1432" t="s">
        <v>1335</v>
      </c>
      <c r="B47" s="1396" t="s">
        <v>4</v>
      </c>
      <c r="C47" s="1434"/>
      <c r="D47" s="1433">
        <f>D43</f>
        <v>0</v>
      </c>
      <c r="E47" s="1424"/>
      <c r="F47" s="1424"/>
      <c r="G47" s="1424"/>
      <c r="H47" s="1424"/>
      <c r="I47" s="1424"/>
      <c r="J47" s="1424">
        <f>SUM(D47:I47)</f>
        <v>0</v>
      </c>
      <c r="K47" s="1425"/>
      <c r="L47" s="1424" t="e">
        <f>L43</f>
        <v>#REF!</v>
      </c>
      <c r="M47" s="1424"/>
    </row>
    <row r="48" spans="1:17" ht="6" customHeight="1">
      <c r="A48" s="1419"/>
      <c r="B48" s="1410"/>
      <c r="C48" s="1430"/>
      <c r="D48" s="1437"/>
      <c r="E48" s="1421"/>
      <c r="F48" s="1421"/>
      <c r="G48" s="1421"/>
      <c r="H48" s="1421"/>
      <c r="I48" s="1421"/>
      <c r="J48" s="1421"/>
      <c r="K48" s="1422"/>
      <c r="L48" s="1421"/>
      <c r="M48" s="1421"/>
    </row>
    <row r="49" spans="1:13">
      <c r="A49" s="1432" t="s">
        <v>1336</v>
      </c>
      <c r="B49" s="1438" t="s">
        <v>549</v>
      </c>
      <c r="C49" s="1434"/>
      <c r="D49" s="1433">
        <f t="shared" ref="D49:I49" si="3">D43+D23</f>
        <v>0</v>
      </c>
      <c r="E49" s="1433">
        <f t="shared" si="3"/>
        <v>0</v>
      </c>
      <c r="F49" s="1433">
        <f t="shared" si="3"/>
        <v>0</v>
      </c>
      <c r="G49" s="1433">
        <f t="shared" si="3"/>
        <v>0</v>
      </c>
      <c r="H49" s="1433">
        <f t="shared" si="3"/>
        <v>0</v>
      </c>
      <c r="I49" s="1433">
        <f t="shared" si="3"/>
        <v>0</v>
      </c>
      <c r="J49" s="1424">
        <f>SUM(D49:I49)</f>
        <v>0</v>
      </c>
      <c r="K49" s="1425"/>
      <c r="L49" s="1439"/>
      <c r="M49" s="1440"/>
    </row>
    <row r="50" spans="1:13" ht="6" customHeight="1">
      <c r="A50" s="1419"/>
      <c r="B50" s="1441"/>
      <c r="C50" s="1430"/>
      <c r="D50" s="1442"/>
      <c r="E50" s="1422"/>
      <c r="F50" s="1422"/>
      <c r="G50" s="1422"/>
      <c r="H50" s="1422"/>
      <c r="I50" s="1422"/>
      <c r="J50" s="1422"/>
      <c r="K50" s="1422"/>
      <c r="L50" s="1443"/>
      <c r="M50" s="1395"/>
    </row>
    <row r="51" spans="1:13" ht="9.9499999999999993" customHeight="1">
      <c r="M51" s="1444"/>
    </row>
    <row r="55" spans="1:13">
      <c r="B55" s="1427"/>
    </row>
  </sheetData>
  <mergeCells count="91">
    <mergeCell ref="B1:T1"/>
    <mergeCell ref="F2:Q2"/>
    <mergeCell ref="S2:T2"/>
    <mergeCell ref="B3:M3"/>
    <mergeCell ref="O3:Q3"/>
    <mergeCell ref="S3:T3"/>
    <mergeCell ref="Q10:S11"/>
    <mergeCell ref="T10:T11"/>
    <mergeCell ref="D4:T4"/>
    <mergeCell ref="D5:J5"/>
    <mergeCell ref="M5:N5"/>
    <mergeCell ref="O5:Q5"/>
    <mergeCell ref="S5:T5"/>
    <mergeCell ref="B7:T7"/>
    <mergeCell ref="S14:S16"/>
    <mergeCell ref="T14:T16"/>
    <mergeCell ref="F11:G11"/>
    <mergeCell ref="N11:O11"/>
    <mergeCell ref="D14:D16"/>
    <mergeCell ref="E14:E16"/>
    <mergeCell ref="F14:F16"/>
    <mergeCell ref="G14:G16"/>
    <mergeCell ref="H14:H16"/>
    <mergeCell ref="I14:I16"/>
    <mergeCell ref="J14:J16"/>
    <mergeCell ref="L14:L16"/>
    <mergeCell ref="H10:I11"/>
    <mergeCell ref="J10:J11"/>
    <mergeCell ref="L10:M11"/>
    <mergeCell ref="N10:O10"/>
    <mergeCell ref="I17:I19"/>
    <mergeCell ref="M14:M16"/>
    <mergeCell ref="N14:N16"/>
    <mergeCell ref="O14:O16"/>
    <mergeCell ref="Q14:Q16"/>
    <mergeCell ref="D17:D19"/>
    <mergeCell ref="E17:E19"/>
    <mergeCell ref="F17:F19"/>
    <mergeCell ref="G17:G19"/>
    <mergeCell ref="H17:H19"/>
    <mergeCell ref="O20:O21"/>
    <mergeCell ref="J20:J21"/>
    <mergeCell ref="L20:L21"/>
    <mergeCell ref="J17:J19"/>
    <mergeCell ref="L17:L19"/>
    <mergeCell ref="M17:M19"/>
    <mergeCell ref="M20:M21"/>
    <mergeCell ref="N17:N19"/>
    <mergeCell ref="O17:O19"/>
    <mergeCell ref="Q20:Q21"/>
    <mergeCell ref="S20:S21"/>
    <mergeCell ref="T20:T21"/>
    <mergeCell ref="S17:S19"/>
    <mergeCell ref="T17:T19"/>
    <mergeCell ref="Q17:Q19"/>
    <mergeCell ref="D34:D36"/>
    <mergeCell ref="E34:E36"/>
    <mergeCell ref="F34:F36"/>
    <mergeCell ref="N20:N21"/>
    <mergeCell ref="D20:D21"/>
    <mergeCell ref="E20:E21"/>
    <mergeCell ref="F20:F21"/>
    <mergeCell ref="G20:G21"/>
    <mergeCell ref="H20:H21"/>
    <mergeCell ref="I20:I21"/>
    <mergeCell ref="G34:G36"/>
    <mergeCell ref="H34:H36"/>
    <mergeCell ref="I34:I36"/>
    <mergeCell ref="F37:F39"/>
    <mergeCell ref="M37:M39"/>
    <mergeCell ref="I37:I39"/>
    <mergeCell ref="J34:J36"/>
    <mergeCell ref="L34:L36"/>
    <mergeCell ref="M34:M36"/>
    <mergeCell ref="L30:M30"/>
    <mergeCell ref="L31:M31"/>
    <mergeCell ref="M40:M41"/>
    <mergeCell ref="D40:D41"/>
    <mergeCell ref="E40:E41"/>
    <mergeCell ref="F40:F41"/>
    <mergeCell ref="G40:G41"/>
    <mergeCell ref="H40:H41"/>
    <mergeCell ref="I40:I41"/>
    <mergeCell ref="D37:D39"/>
    <mergeCell ref="J40:J41"/>
    <mergeCell ref="L40:L41"/>
    <mergeCell ref="G37:G39"/>
    <mergeCell ref="H37:H39"/>
    <mergeCell ref="J37:J39"/>
    <mergeCell ref="L37:L39"/>
    <mergeCell ref="E37:E39"/>
  </mergeCells>
  <pageMargins left="0.27" right="0.27" top="0.26" bottom="0.21" header="0.23" footer="0.19"/>
  <pageSetup paperSize="9" scale="93" orientation="landscape" r:id="rId1"/>
  <headerFooter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 codeName="Feuil48">
    <tabColor indexed="15"/>
  </sheetPr>
  <dimension ref="A1:N36"/>
  <sheetViews>
    <sheetView showGridLines="0" showZeros="0" view="pageBreakPreview" workbookViewId="0">
      <selection activeCell="G5" sqref="G5:H5"/>
    </sheetView>
  </sheetViews>
  <sheetFormatPr baseColWidth="10" defaultRowHeight="14.25"/>
  <cols>
    <col min="1" max="1" width="13.7109375" style="50" customWidth="1"/>
    <col min="2" max="14" width="9.7109375" style="50" customWidth="1"/>
    <col min="15" max="16384" width="11.42578125" style="50"/>
  </cols>
  <sheetData>
    <row r="1" spans="1:14" ht="15" customHeight="1">
      <c r="A1" s="1803" t="s">
        <v>236</v>
      </c>
      <c r="B1" s="1803"/>
      <c r="C1" s="1803"/>
      <c r="D1" s="1803"/>
      <c r="E1" s="1803"/>
      <c r="F1" s="1803"/>
      <c r="G1" s="1803"/>
      <c r="H1" s="1803"/>
      <c r="I1" s="1803"/>
      <c r="J1" s="1803"/>
      <c r="K1" s="1803"/>
      <c r="L1" s="1803"/>
      <c r="M1" s="1803"/>
      <c r="N1" s="1803"/>
    </row>
    <row r="2" spans="1:14" ht="15" customHeight="1">
      <c r="A2" s="675" t="s">
        <v>1107</v>
      </c>
      <c r="B2" s="416"/>
      <c r="C2" s="455"/>
      <c r="D2" s="1578"/>
      <c r="E2" s="1578"/>
      <c r="F2" s="1578"/>
      <c r="G2" s="1578"/>
      <c r="H2" s="1578"/>
      <c r="I2" s="1578"/>
      <c r="J2" s="1578"/>
      <c r="K2" s="1903"/>
      <c r="L2" s="1584" t="s">
        <v>237</v>
      </c>
      <c r="M2" s="1585"/>
      <c r="N2" s="1586"/>
    </row>
    <row r="3" spans="1:14" ht="15" customHeight="1">
      <c r="A3" s="1535"/>
      <c r="B3" s="1535"/>
      <c r="C3" s="1535"/>
      <c r="D3" s="1535"/>
      <c r="E3" s="1535"/>
      <c r="F3" s="1535"/>
      <c r="G3" s="1535"/>
      <c r="H3" s="676" t="s">
        <v>1109</v>
      </c>
      <c r="I3" s="1560"/>
      <c r="J3" s="1560"/>
      <c r="K3" s="1561"/>
      <c r="L3" s="1521" t="s">
        <v>238</v>
      </c>
      <c r="M3" s="1522"/>
      <c r="N3" s="1523"/>
    </row>
    <row r="4" spans="1:14" ht="15" customHeight="1">
      <c r="A4" s="675" t="s">
        <v>586</v>
      </c>
      <c r="B4" s="1535"/>
      <c r="C4" s="1535"/>
      <c r="D4" s="1535"/>
      <c r="E4" s="1535"/>
      <c r="F4" s="1535"/>
      <c r="G4" s="1535"/>
      <c r="H4" s="1535"/>
      <c r="I4" s="1535"/>
      <c r="J4" s="1535"/>
      <c r="K4" s="1535"/>
      <c r="L4" s="1535"/>
      <c r="M4" s="1535"/>
      <c r="N4" s="1535"/>
    </row>
    <row r="5" spans="1:14" ht="15" customHeight="1">
      <c r="A5" s="675" t="s">
        <v>1131</v>
      </c>
      <c r="B5" s="522"/>
      <c r="C5" s="1560"/>
      <c r="D5" s="1560"/>
      <c r="E5" s="709" t="s">
        <v>1124</v>
      </c>
      <c r="G5" s="1580"/>
      <c r="H5" s="1580"/>
      <c r="I5" s="700" t="s">
        <v>1111</v>
      </c>
      <c r="J5" s="634"/>
      <c r="K5" s="1560"/>
      <c r="L5" s="1560"/>
      <c r="M5" s="1560"/>
      <c r="N5" s="1560"/>
    </row>
    <row r="6" spans="1:14">
      <c r="D6" s="609"/>
    </row>
    <row r="7" spans="1:14" ht="15">
      <c r="A7" s="1577" t="s">
        <v>1314</v>
      </c>
      <c r="B7" s="1577"/>
      <c r="C7" s="1577"/>
      <c r="D7" s="1577"/>
      <c r="E7" s="1577"/>
      <c r="F7" s="1577"/>
      <c r="G7" s="1577"/>
      <c r="H7" s="1577"/>
      <c r="I7" s="1577"/>
      <c r="J7" s="1577"/>
      <c r="K7" s="1577"/>
      <c r="L7" s="1577"/>
      <c r="M7" s="1577"/>
      <c r="N7" s="1577"/>
    </row>
    <row r="8" spans="1:14">
      <c r="A8" s="1921" t="s">
        <v>572</v>
      </c>
      <c r="B8" s="1921"/>
      <c r="C8" s="1921"/>
      <c r="D8" s="1921"/>
      <c r="E8" s="1921"/>
      <c r="F8" s="1921"/>
      <c r="G8" s="1921"/>
      <c r="H8" s="1921"/>
      <c r="I8" s="1921"/>
      <c r="J8" s="1921"/>
      <c r="K8" s="1921"/>
      <c r="L8" s="1921"/>
      <c r="M8" s="1921"/>
      <c r="N8" s="1921"/>
    </row>
    <row r="9" spans="1:14">
      <c r="A9" s="199"/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</row>
    <row r="10" spans="1:14">
      <c r="A10" s="204" t="s">
        <v>1295</v>
      </c>
      <c r="B10" s="207" t="s">
        <v>1316</v>
      </c>
      <c r="C10" s="1539" t="s">
        <v>560</v>
      </c>
      <c r="D10" s="1541"/>
      <c r="E10" s="1539" t="s">
        <v>560</v>
      </c>
      <c r="F10" s="1541"/>
      <c r="G10" s="1539" t="s">
        <v>565</v>
      </c>
      <c r="H10" s="1541"/>
      <c r="I10" s="1539" t="s">
        <v>565</v>
      </c>
      <c r="J10" s="1541"/>
      <c r="K10" s="1539" t="s">
        <v>568</v>
      </c>
      <c r="L10" s="1541"/>
      <c r="M10" s="1539" t="s">
        <v>568</v>
      </c>
      <c r="N10" s="1541"/>
    </row>
    <row r="11" spans="1:14">
      <c r="A11" s="186" t="s">
        <v>559</v>
      </c>
      <c r="B11" s="208" t="s">
        <v>1317</v>
      </c>
      <c r="C11" s="1862" t="s">
        <v>561</v>
      </c>
      <c r="D11" s="1863"/>
      <c r="E11" s="1862" t="s">
        <v>563</v>
      </c>
      <c r="F11" s="1863"/>
      <c r="G11" s="1862" t="s">
        <v>566</v>
      </c>
      <c r="H11" s="1863"/>
      <c r="I11" s="1862" t="s">
        <v>567</v>
      </c>
      <c r="J11" s="1863"/>
      <c r="K11" s="1862" t="s">
        <v>569</v>
      </c>
      <c r="L11" s="1863"/>
      <c r="M11" s="1862" t="s">
        <v>33</v>
      </c>
      <c r="N11" s="1863"/>
    </row>
    <row r="12" spans="1:14">
      <c r="A12" s="186"/>
      <c r="B12" s="208" t="s">
        <v>1299</v>
      </c>
      <c r="C12" s="1862" t="s">
        <v>562</v>
      </c>
      <c r="D12" s="1863"/>
      <c r="E12" s="1862" t="s">
        <v>564</v>
      </c>
      <c r="F12" s="1863"/>
      <c r="G12" s="1862" t="s">
        <v>485</v>
      </c>
      <c r="H12" s="1863"/>
      <c r="I12" s="1862"/>
      <c r="J12" s="1863"/>
      <c r="K12" s="1862" t="s">
        <v>69</v>
      </c>
      <c r="L12" s="1863"/>
      <c r="M12" s="1862" t="s">
        <v>69</v>
      </c>
      <c r="N12" s="1863"/>
    </row>
    <row r="13" spans="1:14">
      <c r="A13" s="186"/>
      <c r="B13" s="208"/>
      <c r="C13" s="193"/>
      <c r="D13" s="194"/>
      <c r="E13" s="1862" t="s">
        <v>234</v>
      </c>
      <c r="F13" s="1863"/>
      <c r="G13" s="1862"/>
      <c r="H13" s="1863"/>
      <c r="I13" s="1862"/>
      <c r="J13" s="1863"/>
      <c r="K13" s="1862"/>
      <c r="L13" s="1863"/>
      <c r="M13" s="1862"/>
      <c r="N13" s="1863"/>
    </row>
    <row r="14" spans="1:14">
      <c r="A14" s="186"/>
      <c r="B14" s="208"/>
      <c r="C14" s="193"/>
      <c r="D14" s="194"/>
      <c r="E14" s="1542" t="s">
        <v>483</v>
      </c>
      <c r="F14" s="1544"/>
      <c r="G14" s="1542"/>
      <c r="H14" s="1544"/>
      <c r="I14" s="1542"/>
      <c r="J14" s="1544"/>
      <c r="K14" s="1542"/>
      <c r="L14" s="1544"/>
      <c r="M14" s="1542"/>
      <c r="N14" s="1544"/>
    </row>
    <row r="15" spans="1:14">
      <c r="A15" s="205"/>
      <c r="B15" s="209"/>
      <c r="C15" s="198" t="s">
        <v>1310</v>
      </c>
      <c r="D15" s="198" t="s">
        <v>1309</v>
      </c>
      <c r="E15" s="198" t="s">
        <v>1310</v>
      </c>
      <c r="F15" s="198" t="s">
        <v>1309</v>
      </c>
      <c r="G15" s="198" t="s">
        <v>1310</v>
      </c>
      <c r="H15" s="198" t="s">
        <v>1309</v>
      </c>
      <c r="I15" s="198" t="s">
        <v>1310</v>
      </c>
      <c r="J15" s="198" t="s">
        <v>1309</v>
      </c>
      <c r="K15" s="198" t="s">
        <v>1310</v>
      </c>
      <c r="L15" s="198" t="s">
        <v>1309</v>
      </c>
      <c r="M15" s="198" t="s">
        <v>1310</v>
      </c>
      <c r="N15" s="198" t="s">
        <v>1309</v>
      </c>
    </row>
    <row r="16" spans="1:14" ht="17.100000000000001" customHeight="1">
      <c r="A16" s="276"/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</row>
    <row r="17" spans="1:14" ht="17.100000000000001" customHeight="1">
      <c r="A17" s="273"/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</row>
    <row r="18" spans="1:14" ht="17.100000000000001" customHeight="1">
      <c r="A18" s="273"/>
      <c r="B18" s="201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</row>
    <row r="19" spans="1:14" ht="17.100000000000001" customHeight="1">
      <c r="A19" s="273"/>
      <c r="B19" s="201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</row>
    <row r="20" spans="1:14" ht="17.100000000000001" customHeight="1">
      <c r="A20" s="273"/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</row>
    <row r="21" spans="1:14" ht="17.100000000000001" customHeight="1">
      <c r="A21" s="273"/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</row>
    <row r="22" spans="1:14" ht="17.100000000000001" customHeight="1">
      <c r="A22" s="273"/>
      <c r="B22" s="201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</row>
    <row r="23" spans="1:14" ht="17.100000000000001" customHeight="1">
      <c r="A23" s="273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</row>
    <row r="24" spans="1:14" ht="17.100000000000001" customHeight="1">
      <c r="A24" s="273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</row>
    <row r="25" spans="1:14" ht="17.100000000000001" customHeight="1">
      <c r="A25" s="273"/>
      <c r="B25" s="201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</row>
    <row r="26" spans="1:14" ht="17.100000000000001" customHeight="1">
      <c r="A26" s="273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</row>
    <row r="27" spans="1:14" ht="17.100000000000001" customHeight="1">
      <c r="A27" s="273"/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</row>
    <row r="28" spans="1:14" ht="17.100000000000001" customHeight="1">
      <c r="A28" s="273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</row>
    <row r="29" spans="1:14" ht="17.100000000000001" customHeight="1">
      <c r="A29" s="273"/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</row>
    <row r="30" spans="1:14" ht="17.100000000000001" customHeight="1">
      <c r="A30" s="273"/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</row>
    <row r="31" spans="1:14" ht="17.100000000000001" customHeight="1">
      <c r="A31" s="273"/>
      <c r="B31" s="201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</row>
    <row r="32" spans="1:14" ht="17.100000000000001" customHeight="1">
      <c r="A32" s="273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</row>
    <row r="33" spans="1:14" ht="12.75" customHeight="1">
      <c r="A33" s="275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</row>
    <row r="34" spans="1:14" ht="18" customHeight="1">
      <c r="A34" s="360" t="s">
        <v>1315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</row>
    <row r="35" spans="1:14" ht="18" customHeight="1">
      <c r="A35" s="1445" t="s">
        <v>1248</v>
      </c>
      <c r="B35" s="370"/>
      <c r="C35" s="370">
        <f>SUM(C16:C34)</f>
        <v>0</v>
      </c>
      <c r="D35" s="370">
        <f t="shared" ref="D35:N35" si="0">SUM(D16:D34)</f>
        <v>0</v>
      </c>
      <c r="E35" s="370">
        <f t="shared" si="0"/>
        <v>0</v>
      </c>
      <c r="F35" s="370">
        <f t="shared" si="0"/>
        <v>0</v>
      </c>
      <c r="G35" s="370">
        <f t="shared" si="0"/>
        <v>0</v>
      </c>
      <c r="H35" s="370">
        <f t="shared" si="0"/>
        <v>0</v>
      </c>
      <c r="I35" s="370">
        <f t="shared" si="0"/>
        <v>0</v>
      </c>
      <c r="J35" s="370">
        <f t="shared" si="0"/>
        <v>0</v>
      </c>
      <c r="K35" s="370">
        <f t="shared" si="0"/>
        <v>0</v>
      </c>
      <c r="L35" s="370">
        <f t="shared" si="0"/>
        <v>0</v>
      </c>
      <c r="M35" s="370">
        <f t="shared" si="0"/>
        <v>0</v>
      </c>
      <c r="N35" s="370">
        <f t="shared" si="0"/>
        <v>0</v>
      </c>
    </row>
    <row r="36" spans="1:14" ht="9.9499999999999993" customHeight="1">
      <c r="N36" s="144">
        <f>'Fiche iden'!AA67</f>
        <v>0</v>
      </c>
    </row>
  </sheetData>
  <mergeCells count="40">
    <mergeCell ref="E14:F14"/>
    <mergeCell ref="K14:L14"/>
    <mergeCell ref="G13:H13"/>
    <mergeCell ref="E13:F13"/>
    <mergeCell ref="D2:K2"/>
    <mergeCell ref="A3:G3"/>
    <mergeCell ref="B4:N4"/>
    <mergeCell ref="K5:N5"/>
    <mergeCell ref="C5:D5"/>
    <mergeCell ref="K13:L13"/>
    <mergeCell ref="I13:J13"/>
    <mergeCell ref="G14:H14"/>
    <mergeCell ref="I14:J14"/>
    <mergeCell ref="K10:L10"/>
    <mergeCell ref="K12:L12"/>
    <mergeCell ref="G11:H11"/>
    <mergeCell ref="A1:N1"/>
    <mergeCell ref="L2:N2"/>
    <mergeCell ref="L3:N3"/>
    <mergeCell ref="M14:N14"/>
    <mergeCell ref="M10:N10"/>
    <mergeCell ref="M11:N11"/>
    <mergeCell ref="M12:N12"/>
    <mergeCell ref="M13:N13"/>
    <mergeCell ref="G5:H5"/>
    <mergeCell ref="I3:K3"/>
    <mergeCell ref="C12:D12"/>
    <mergeCell ref="E10:F10"/>
    <mergeCell ref="E11:F11"/>
    <mergeCell ref="E12:F12"/>
    <mergeCell ref="G10:H10"/>
    <mergeCell ref="I12:J12"/>
    <mergeCell ref="G12:H12"/>
    <mergeCell ref="I11:J11"/>
    <mergeCell ref="A7:N7"/>
    <mergeCell ref="A8:N8"/>
    <mergeCell ref="C10:D10"/>
    <mergeCell ref="C11:D11"/>
    <mergeCell ref="I10:J10"/>
    <mergeCell ref="K11:L11"/>
  </mergeCells>
  <phoneticPr fontId="48" type="noConversion"/>
  <pageMargins left="0.27" right="0.37" top="0.37" bottom="0.41" header="0.26" footer="0.32"/>
  <pageSetup paperSize="9"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15"/>
  </sheetPr>
  <dimension ref="A1:D231"/>
  <sheetViews>
    <sheetView showGridLines="0" view="pageBreakPreview" workbookViewId="0">
      <selection activeCell="M11" sqref="M11:U11"/>
    </sheetView>
  </sheetViews>
  <sheetFormatPr baseColWidth="10" defaultColWidth="41.85546875" defaultRowHeight="35.1" customHeight="1"/>
  <cols>
    <col min="1" max="1" width="13.28515625" customWidth="1"/>
    <col min="2" max="2" width="43.42578125" customWidth="1"/>
    <col min="3" max="3" width="21.7109375" customWidth="1"/>
    <col min="4" max="4" width="63.28515625" customWidth="1"/>
  </cols>
  <sheetData>
    <row r="1" spans="1:4" s="1327" customFormat="1" ht="35.1" customHeight="1">
      <c r="A1" s="1507" t="s">
        <v>2514</v>
      </c>
      <c r="B1" s="1507"/>
      <c r="C1" s="1507"/>
      <c r="D1" s="1507"/>
    </row>
    <row r="2" spans="1:4" ht="35.1" customHeight="1" thickBot="1"/>
    <row r="3" spans="1:4" ht="35.1" customHeight="1" thickBot="1">
      <c r="A3" s="1319" t="s">
        <v>1614</v>
      </c>
      <c r="B3" s="1319" t="s">
        <v>1615</v>
      </c>
      <c r="C3" s="1319" t="s">
        <v>1614</v>
      </c>
      <c r="D3" s="1319" t="s">
        <v>1615</v>
      </c>
    </row>
    <row r="4" spans="1:4" s="1321" customFormat="1" ht="35.1" customHeight="1" thickBot="1">
      <c r="A4" s="1320" t="s">
        <v>1616</v>
      </c>
      <c r="B4" s="1320" t="s">
        <v>1617</v>
      </c>
      <c r="C4" s="1320" t="s">
        <v>1618</v>
      </c>
      <c r="D4" s="1320" t="s">
        <v>1619</v>
      </c>
    </row>
    <row r="5" spans="1:4" s="1321" customFormat="1" ht="35.1" customHeight="1" thickBot="1">
      <c r="A5" s="1322" t="s">
        <v>1620</v>
      </c>
      <c r="B5" s="1322" t="s">
        <v>1621</v>
      </c>
      <c r="C5" s="1322" t="s">
        <v>1622</v>
      </c>
      <c r="D5" s="1322" t="s">
        <v>1623</v>
      </c>
    </row>
    <row r="6" spans="1:4" s="1321" customFormat="1" ht="35.1" customHeight="1" thickBot="1">
      <c r="A6" s="1322" t="s">
        <v>1624</v>
      </c>
      <c r="B6" s="1322" t="s">
        <v>1625</v>
      </c>
      <c r="C6" s="1322" t="s">
        <v>1626</v>
      </c>
      <c r="D6" s="1322" t="s">
        <v>1627</v>
      </c>
    </row>
    <row r="7" spans="1:4" s="1321" customFormat="1" ht="35.1" customHeight="1" thickBot="1">
      <c r="A7" s="1322" t="s">
        <v>1628</v>
      </c>
      <c r="B7" s="1322" t="s">
        <v>1629</v>
      </c>
      <c r="C7" s="1322" t="s">
        <v>1630</v>
      </c>
      <c r="D7" s="1322" t="s">
        <v>1631</v>
      </c>
    </row>
    <row r="8" spans="1:4" s="1321" customFormat="1" ht="35.1" customHeight="1" thickBot="1">
      <c r="A8" s="1322" t="s">
        <v>1632</v>
      </c>
      <c r="B8" s="1322" t="s">
        <v>1633</v>
      </c>
      <c r="C8" s="1322" t="s">
        <v>1634</v>
      </c>
      <c r="D8" s="1322" t="s">
        <v>1635</v>
      </c>
    </row>
    <row r="9" spans="1:4" s="1321" customFormat="1" ht="35.1" customHeight="1" thickBot="1">
      <c r="A9" s="1320" t="s">
        <v>1636</v>
      </c>
      <c r="B9" s="1320" t="s">
        <v>1637</v>
      </c>
      <c r="C9" s="1320" t="s">
        <v>1638</v>
      </c>
      <c r="D9" s="1320" t="s">
        <v>1639</v>
      </c>
    </row>
    <row r="10" spans="1:4" s="1321" customFormat="1" ht="35.1" customHeight="1" thickBot="1">
      <c r="A10" s="1322" t="s">
        <v>1640</v>
      </c>
      <c r="B10" s="1322" t="s">
        <v>1641</v>
      </c>
      <c r="C10" s="1322" t="s">
        <v>1642</v>
      </c>
      <c r="D10" s="1322" t="s">
        <v>1643</v>
      </c>
    </row>
    <row r="11" spans="1:4" s="1321" customFormat="1" ht="35.1" customHeight="1" thickBot="1">
      <c r="A11" s="1322" t="s">
        <v>1644</v>
      </c>
      <c r="B11" s="1322" t="s">
        <v>1645</v>
      </c>
      <c r="C11" s="1320" t="s">
        <v>1646</v>
      </c>
      <c r="D11" s="1320" t="s">
        <v>1647</v>
      </c>
    </row>
    <row r="12" spans="1:4" s="1321" customFormat="1" ht="35.1" customHeight="1" thickBot="1">
      <c r="A12" s="1322" t="s">
        <v>1648</v>
      </c>
      <c r="B12" s="1322" t="s">
        <v>1649</v>
      </c>
      <c r="C12" s="1322" t="s">
        <v>1650</v>
      </c>
      <c r="D12" s="1322" t="s">
        <v>1651</v>
      </c>
    </row>
    <row r="13" spans="1:4" s="1321" customFormat="1" ht="35.1" customHeight="1" thickBot="1">
      <c r="A13" s="1322" t="s">
        <v>1652</v>
      </c>
      <c r="B13" s="1322" t="s">
        <v>1653</v>
      </c>
      <c r="C13" s="1320" t="s">
        <v>1654</v>
      </c>
      <c r="D13" s="1320" t="s">
        <v>1655</v>
      </c>
    </row>
    <row r="14" spans="1:4" s="1321" customFormat="1" ht="35.1" customHeight="1" thickBot="1">
      <c r="A14" s="1322" t="s">
        <v>1656</v>
      </c>
      <c r="B14" s="1322" t="s">
        <v>1657</v>
      </c>
      <c r="C14" s="1322" t="s">
        <v>1658</v>
      </c>
      <c r="D14" s="1322" t="s">
        <v>1659</v>
      </c>
    </row>
    <row r="15" spans="1:4" s="1321" customFormat="1" ht="35.1" customHeight="1" thickBot="1">
      <c r="A15" s="1322" t="s">
        <v>1660</v>
      </c>
      <c r="B15" s="1323" t="s">
        <v>1661</v>
      </c>
      <c r="C15" s="1320" t="s">
        <v>1662</v>
      </c>
      <c r="D15" s="1320" t="s">
        <v>1663</v>
      </c>
    </row>
    <row r="16" spans="1:4" s="1321" customFormat="1" ht="35.1" customHeight="1" thickBot="1">
      <c r="A16" s="1322" t="s">
        <v>1664</v>
      </c>
      <c r="B16" s="1322" t="s">
        <v>1665</v>
      </c>
      <c r="C16" s="1322" t="s">
        <v>1666</v>
      </c>
      <c r="D16" s="1322" t="s">
        <v>1667</v>
      </c>
    </row>
    <row r="17" spans="1:4" s="1321" customFormat="1" ht="35.1" customHeight="1" thickBot="1">
      <c r="A17" s="1322" t="s">
        <v>1668</v>
      </c>
      <c r="B17" s="1322" t="s">
        <v>1669</v>
      </c>
      <c r="C17" s="1320" t="s">
        <v>1670</v>
      </c>
      <c r="D17" s="1320" t="s">
        <v>1671</v>
      </c>
    </row>
    <row r="18" spans="1:4" s="1321" customFormat="1" ht="35.1" customHeight="1" thickBot="1">
      <c r="A18" s="1322" t="s">
        <v>1672</v>
      </c>
      <c r="B18" s="1322" t="s">
        <v>1673</v>
      </c>
      <c r="C18" s="1322" t="s">
        <v>1674</v>
      </c>
      <c r="D18" s="1322" t="s">
        <v>1675</v>
      </c>
    </row>
    <row r="19" spans="1:4" s="1321" customFormat="1" ht="35.1" customHeight="1" thickBot="1">
      <c r="A19" s="1322" t="s">
        <v>1676</v>
      </c>
      <c r="B19" s="1322" t="s">
        <v>1677</v>
      </c>
      <c r="C19" s="1320" t="s">
        <v>1678</v>
      </c>
      <c r="D19" s="1320" t="s">
        <v>1679</v>
      </c>
    </row>
    <row r="20" spans="1:4" s="1321" customFormat="1" ht="35.1" customHeight="1" thickBot="1">
      <c r="A20" s="1320" t="s">
        <v>1680</v>
      </c>
      <c r="B20" s="1320" t="s">
        <v>1681</v>
      </c>
      <c r="C20" s="1322" t="s">
        <v>1682</v>
      </c>
      <c r="D20" s="1322" t="s">
        <v>1683</v>
      </c>
    </row>
    <row r="21" spans="1:4" s="1321" customFormat="1" ht="35.1" customHeight="1" thickBot="1">
      <c r="A21" s="1322" t="s">
        <v>1684</v>
      </c>
      <c r="B21" s="1322" t="s">
        <v>1685</v>
      </c>
      <c r="C21" s="1322" t="s">
        <v>1686</v>
      </c>
      <c r="D21" s="1322" t="s">
        <v>1687</v>
      </c>
    </row>
    <row r="22" spans="1:4" s="1321" customFormat="1" ht="35.1" customHeight="1" thickBot="1">
      <c r="A22" s="1322" t="s">
        <v>1688</v>
      </c>
      <c r="B22" s="1322" t="s">
        <v>211</v>
      </c>
      <c r="C22" s="1322" t="s">
        <v>1689</v>
      </c>
      <c r="D22" s="1322" t="s">
        <v>1690</v>
      </c>
    </row>
    <row r="23" spans="1:4" s="1321" customFormat="1" ht="35.1" customHeight="1" thickBot="1">
      <c r="A23" s="1320" t="s">
        <v>1691</v>
      </c>
      <c r="B23" s="1320" t="s">
        <v>1692</v>
      </c>
      <c r="C23" s="1320" t="s">
        <v>1693</v>
      </c>
      <c r="D23" s="1320" t="s">
        <v>1694</v>
      </c>
    </row>
    <row r="24" spans="1:4" s="1321" customFormat="1" ht="35.1" customHeight="1" thickBot="1">
      <c r="A24" s="1322" t="s">
        <v>1695</v>
      </c>
      <c r="B24" s="1322" t="s">
        <v>1696</v>
      </c>
      <c r="C24" s="1322" t="s">
        <v>1697</v>
      </c>
      <c r="D24" s="1322" t="s">
        <v>1698</v>
      </c>
    </row>
    <row r="25" spans="1:4" s="1321" customFormat="1" ht="35.1" customHeight="1" thickBot="1">
      <c r="A25" s="1322" t="s">
        <v>1699</v>
      </c>
      <c r="B25" s="1322" t="s">
        <v>1700</v>
      </c>
      <c r="C25" s="1322" t="s">
        <v>1701</v>
      </c>
      <c r="D25" s="1322" t="s">
        <v>1702</v>
      </c>
    </row>
    <row r="26" spans="1:4" s="1321" customFormat="1" ht="35.1" customHeight="1" thickBot="1">
      <c r="A26" s="1322" t="s">
        <v>1703</v>
      </c>
      <c r="B26" s="1322" t="s">
        <v>1704</v>
      </c>
      <c r="C26" s="1322" t="s">
        <v>1705</v>
      </c>
      <c r="D26" s="1322" t="s">
        <v>1706</v>
      </c>
    </row>
    <row r="27" spans="1:4" s="1321" customFormat="1" ht="35.1" customHeight="1" thickBot="1">
      <c r="A27" s="1320" t="s">
        <v>1707</v>
      </c>
      <c r="B27" s="1320" t="s">
        <v>1708</v>
      </c>
      <c r="C27" s="1320" t="s">
        <v>1709</v>
      </c>
      <c r="D27" s="1320" t="s">
        <v>1710</v>
      </c>
    </row>
    <row r="28" spans="1:4" s="1321" customFormat="1" ht="35.1" customHeight="1" thickBot="1">
      <c r="A28" s="1322" t="s">
        <v>1711</v>
      </c>
      <c r="B28" s="1322" t="s">
        <v>212</v>
      </c>
      <c r="C28" s="1322" t="s">
        <v>1712</v>
      </c>
      <c r="D28" s="1322" t="s">
        <v>1713</v>
      </c>
    </row>
    <row r="29" spans="1:4" s="1321" customFormat="1" ht="35.1" customHeight="1" thickBot="1">
      <c r="A29" s="1322" t="s">
        <v>1714</v>
      </c>
      <c r="B29" s="1322" t="s">
        <v>1715</v>
      </c>
      <c r="C29" s="1322" t="s">
        <v>1716</v>
      </c>
      <c r="D29" s="1322" t="s">
        <v>1717</v>
      </c>
    </row>
    <row r="30" spans="1:4" s="1321" customFormat="1" ht="35.1" customHeight="1" thickBot="1">
      <c r="A30" s="1322" t="s">
        <v>1718</v>
      </c>
      <c r="B30" s="1322" t="s">
        <v>1719</v>
      </c>
      <c r="C30" s="1322" t="s">
        <v>1720</v>
      </c>
      <c r="D30" s="1322" t="s">
        <v>1721</v>
      </c>
    </row>
    <row r="31" spans="1:4" s="1321" customFormat="1" ht="35.1" customHeight="1" thickBot="1">
      <c r="A31" s="1322" t="s">
        <v>1722</v>
      </c>
      <c r="B31" s="1322" t="s">
        <v>1723</v>
      </c>
      <c r="C31" s="1322" t="s">
        <v>1724</v>
      </c>
      <c r="D31" s="1322" t="s">
        <v>1725</v>
      </c>
    </row>
    <row r="32" spans="1:4" s="1321" customFormat="1" ht="35.1" customHeight="1" thickBot="1">
      <c r="A32" s="1320" t="s">
        <v>1726</v>
      </c>
      <c r="B32" s="1320" t="s">
        <v>1727</v>
      </c>
      <c r="C32" s="1320" t="s">
        <v>1728</v>
      </c>
      <c r="D32" s="1320" t="s">
        <v>1729</v>
      </c>
    </row>
    <row r="33" spans="1:4" s="1321" customFormat="1" ht="35.1" customHeight="1" thickBot="1">
      <c r="A33" s="1322" t="s">
        <v>1730</v>
      </c>
      <c r="B33" s="1322" t="s">
        <v>1731</v>
      </c>
      <c r="C33" s="1322" t="s">
        <v>1732</v>
      </c>
      <c r="D33" s="1322" t="s">
        <v>1733</v>
      </c>
    </row>
    <row r="34" spans="1:4" s="1321" customFormat="1" ht="35.1" customHeight="1" thickBot="1">
      <c r="A34" s="1320" t="s">
        <v>1734</v>
      </c>
      <c r="B34" s="1320" t="s">
        <v>1735</v>
      </c>
      <c r="C34" s="1322" t="s">
        <v>1736</v>
      </c>
      <c r="D34" s="1322" t="s">
        <v>1737</v>
      </c>
    </row>
    <row r="35" spans="1:4" s="1321" customFormat="1" ht="35.1" customHeight="1" thickBot="1">
      <c r="A35" s="1322" t="s">
        <v>1738</v>
      </c>
      <c r="B35" s="1322" t="s">
        <v>1739</v>
      </c>
      <c r="C35" s="1320" t="s">
        <v>1740</v>
      </c>
      <c r="D35" s="1320" t="s">
        <v>1741</v>
      </c>
    </row>
    <row r="36" spans="1:4" s="1321" customFormat="1" ht="35.1" customHeight="1" thickBot="1">
      <c r="A36" s="1322" t="s">
        <v>1742</v>
      </c>
      <c r="B36" s="1322" t="s">
        <v>1743</v>
      </c>
      <c r="C36" s="1322" t="s">
        <v>1744</v>
      </c>
      <c r="D36" s="1322" t="s">
        <v>1745</v>
      </c>
    </row>
    <row r="37" spans="1:4" s="1321" customFormat="1" ht="35.1" customHeight="1" thickBot="1">
      <c r="A37" s="1320" t="s">
        <v>1746</v>
      </c>
      <c r="B37" s="1320" t="s">
        <v>1747</v>
      </c>
      <c r="C37" s="1320" t="s">
        <v>1748</v>
      </c>
      <c r="D37" s="1320" t="s">
        <v>1749</v>
      </c>
    </row>
    <row r="38" spans="1:4" s="1321" customFormat="1" ht="35.1" customHeight="1" thickBot="1">
      <c r="A38" s="1322" t="s">
        <v>1750</v>
      </c>
      <c r="B38" s="1322" t="s">
        <v>1751</v>
      </c>
      <c r="C38" s="1322" t="s">
        <v>1752</v>
      </c>
      <c r="D38" s="1322" t="s">
        <v>1753</v>
      </c>
    </row>
    <row r="39" spans="1:4" s="1321" customFormat="1" ht="35.1" customHeight="1" thickBot="1">
      <c r="A39" s="1322" t="s">
        <v>1754</v>
      </c>
      <c r="B39" s="1323" t="s">
        <v>1755</v>
      </c>
      <c r="C39" s="1320" t="s">
        <v>1756</v>
      </c>
      <c r="D39" s="1320" t="s">
        <v>1757</v>
      </c>
    </row>
    <row r="40" spans="1:4" s="1321" customFormat="1" ht="35.1" customHeight="1" thickBot="1">
      <c r="A40" s="1320" t="s">
        <v>1758</v>
      </c>
      <c r="B40" s="1320" t="s">
        <v>1759</v>
      </c>
      <c r="C40" s="1322" t="s">
        <v>1760</v>
      </c>
      <c r="D40" s="1322" t="s">
        <v>1761</v>
      </c>
    </row>
    <row r="41" spans="1:4" s="1321" customFormat="1" ht="35.1" customHeight="1" thickBot="1">
      <c r="A41" s="1322" t="s">
        <v>1762</v>
      </c>
      <c r="B41" s="1322" t="s">
        <v>1763</v>
      </c>
      <c r="C41" s="1322" t="s">
        <v>1764</v>
      </c>
      <c r="D41" s="1322" t="s">
        <v>1765</v>
      </c>
    </row>
    <row r="42" spans="1:4" s="1321" customFormat="1" ht="35.1" customHeight="1" thickBot="1">
      <c r="A42" s="1322" t="s">
        <v>1766</v>
      </c>
      <c r="B42" s="1322" t="s">
        <v>1767</v>
      </c>
      <c r="C42" s="1322" t="s">
        <v>1768</v>
      </c>
      <c r="D42" s="1322" t="s">
        <v>1769</v>
      </c>
    </row>
    <row r="43" spans="1:4" s="1321" customFormat="1" ht="35.1" customHeight="1" thickBot="1">
      <c r="A43" s="1320" t="s">
        <v>1770</v>
      </c>
      <c r="B43" s="1320" t="s">
        <v>1767</v>
      </c>
      <c r="C43" s="1322" t="s">
        <v>1771</v>
      </c>
      <c r="D43" s="1322" t="s">
        <v>1772</v>
      </c>
    </row>
    <row r="44" spans="1:4" s="1321" customFormat="1" ht="35.1" customHeight="1" thickBot="1">
      <c r="A44" s="1322" t="s">
        <v>1773</v>
      </c>
      <c r="B44" s="1322" t="s">
        <v>1774</v>
      </c>
      <c r="C44" s="1322" t="s">
        <v>1775</v>
      </c>
      <c r="D44" s="1322" t="s">
        <v>1776</v>
      </c>
    </row>
    <row r="45" spans="1:4" s="1321" customFormat="1" ht="35.1" customHeight="1" thickBot="1">
      <c r="A45" s="1322" t="s">
        <v>1777</v>
      </c>
      <c r="B45" s="1322" t="s">
        <v>1778</v>
      </c>
      <c r="C45" s="1322" t="s">
        <v>1779</v>
      </c>
      <c r="D45" s="1322" t="s">
        <v>1780</v>
      </c>
    </row>
    <row r="46" spans="1:4" s="1321" customFormat="1" ht="35.1" customHeight="1" thickBot="1">
      <c r="A46" s="1322" t="s">
        <v>1781</v>
      </c>
      <c r="B46" s="1322" t="s">
        <v>1782</v>
      </c>
      <c r="C46" s="1322" t="s">
        <v>1783</v>
      </c>
      <c r="D46" s="1322" t="s">
        <v>1784</v>
      </c>
    </row>
    <row r="47" spans="1:4" s="1321" customFormat="1" ht="35.1" customHeight="1" thickBot="1">
      <c r="A47" s="1320" t="s">
        <v>1785</v>
      </c>
      <c r="B47" s="1320" t="s">
        <v>1786</v>
      </c>
      <c r="C47" s="1322" t="s">
        <v>1787</v>
      </c>
      <c r="D47" s="1322" t="s">
        <v>1788</v>
      </c>
    </row>
    <row r="48" spans="1:4" s="1321" customFormat="1" ht="35.1" customHeight="1" thickBot="1">
      <c r="A48" s="1322" t="s">
        <v>1789</v>
      </c>
      <c r="B48" s="1322" t="s">
        <v>1790</v>
      </c>
      <c r="C48" s="1322" t="s">
        <v>1791</v>
      </c>
      <c r="D48" s="1322" t="s">
        <v>1792</v>
      </c>
    </row>
    <row r="49" spans="1:4" s="1321" customFormat="1" ht="35.1" customHeight="1" thickBot="1">
      <c r="A49" s="1320" t="s">
        <v>1793</v>
      </c>
      <c r="B49" s="1320" t="s">
        <v>1794</v>
      </c>
      <c r="C49" s="1320" t="s">
        <v>1795</v>
      </c>
      <c r="D49" s="1320" t="s">
        <v>1796</v>
      </c>
    </row>
    <row r="50" spans="1:4" s="1321" customFormat="1" ht="35.1" customHeight="1" thickBot="1">
      <c r="A50" s="1322" t="s">
        <v>1797</v>
      </c>
      <c r="B50" s="1322" t="s">
        <v>1798</v>
      </c>
      <c r="C50" s="1322" t="s">
        <v>1799</v>
      </c>
      <c r="D50" s="1322" t="s">
        <v>1800</v>
      </c>
    </row>
    <row r="51" spans="1:4" s="1321" customFormat="1" ht="35.1" customHeight="1" thickBot="1">
      <c r="A51" s="1322" t="s">
        <v>1801</v>
      </c>
      <c r="B51" s="1322" t="s">
        <v>1802</v>
      </c>
      <c r="C51" s="1322" t="s">
        <v>1803</v>
      </c>
      <c r="D51" s="1322" t="s">
        <v>1804</v>
      </c>
    </row>
    <row r="52" spans="1:4" s="1321" customFormat="1" ht="35.1" customHeight="1" thickBot="1">
      <c r="A52" s="1320" t="s">
        <v>1805</v>
      </c>
      <c r="B52" s="1320" t="s">
        <v>1806</v>
      </c>
      <c r="C52" s="1322" t="s">
        <v>1807</v>
      </c>
      <c r="D52" s="1322" t="s">
        <v>1808</v>
      </c>
    </row>
    <row r="53" spans="1:4" s="1321" customFormat="1" ht="35.1" customHeight="1" thickBot="1">
      <c r="A53" s="1322" t="s">
        <v>1809</v>
      </c>
      <c r="B53" s="1322" t="s">
        <v>1810</v>
      </c>
      <c r="C53" s="1322" t="s">
        <v>1811</v>
      </c>
      <c r="D53" s="1322" t="s">
        <v>1812</v>
      </c>
    </row>
    <row r="54" spans="1:4" s="1321" customFormat="1" ht="35.1" customHeight="1" thickBot="1">
      <c r="A54" s="1320" t="s">
        <v>1813</v>
      </c>
      <c r="B54" s="1320" t="s">
        <v>1814</v>
      </c>
      <c r="C54" s="1322" t="s">
        <v>1815</v>
      </c>
      <c r="D54" s="1322" t="s">
        <v>1816</v>
      </c>
    </row>
    <row r="55" spans="1:4" s="1321" customFormat="1" ht="35.1" customHeight="1" thickBot="1">
      <c r="A55" s="1322" t="s">
        <v>1817</v>
      </c>
      <c r="B55" s="1322" t="s">
        <v>1818</v>
      </c>
      <c r="C55" s="1322" t="s">
        <v>1819</v>
      </c>
      <c r="D55" s="1322" t="s">
        <v>1820</v>
      </c>
    </row>
    <row r="56" spans="1:4" s="1321" customFormat="1" ht="35.1" customHeight="1" thickBot="1">
      <c r="A56" s="1322" t="s">
        <v>1821</v>
      </c>
      <c r="B56" s="1322" t="s">
        <v>1822</v>
      </c>
      <c r="C56" s="1320" t="s">
        <v>1823</v>
      </c>
      <c r="D56" s="1320" t="s">
        <v>1824</v>
      </c>
    </row>
    <row r="57" spans="1:4" s="1321" customFormat="1" ht="35.1" customHeight="1" thickBot="1">
      <c r="A57" s="1322" t="s">
        <v>1825</v>
      </c>
      <c r="B57" s="1322" t="s">
        <v>1826</v>
      </c>
      <c r="C57" s="1322" t="s">
        <v>1827</v>
      </c>
      <c r="D57" s="1322" t="s">
        <v>872</v>
      </c>
    </row>
    <row r="58" spans="1:4" s="1321" customFormat="1" ht="35.1" customHeight="1" thickBot="1">
      <c r="A58" s="1322" t="s">
        <v>1828</v>
      </c>
      <c r="B58" s="1322" t="s">
        <v>1829</v>
      </c>
      <c r="C58" s="1320" t="s">
        <v>1830</v>
      </c>
      <c r="D58" s="1320" t="s">
        <v>1831</v>
      </c>
    </row>
    <row r="59" spans="1:4" s="1321" customFormat="1" ht="35.1" customHeight="1" thickBot="1">
      <c r="A59" s="1322" t="s">
        <v>1832</v>
      </c>
      <c r="B59" s="1322" t="s">
        <v>1833</v>
      </c>
      <c r="C59" s="1322" t="s">
        <v>1834</v>
      </c>
      <c r="D59" s="1322" t="s">
        <v>1835</v>
      </c>
    </row>
    <row r="60" spans="1:4" s="1321" customFormat="1" ht="35.1" customHeight="1" thickBot="1">
      <c r="A60" s="1320" t="s">
        <v>1836</v>
      </c>
      <c r="B60" s="1320" t="s">
        <v>1837</v>
      </c>
      <c r="C60" s="1322" t="s">
        <v>1838</v>
      </c>
      <c r="D60" s="1322" t="s">
        <v>1839</v>
      </c>
    </row>
    <row r="61" spans="1:4" s="1321" customFormat="1" ht="35.1" customHeight="1" thickBot="1">
      <c r="A61" s="1322" t="s">
        <v>1840</v>
      </c>
      <c r="B61" s="1322" t="s">
        <v>1841</v>
      </c>
      <c r="C61" s="1320" t="s">
        <v>1842</v>
      </c>
      <c r="D61" s="1320" t="s">
        <v>1843</v>
      </c>
    </row>
    <row r="62" spans="1:4" s="1321" customFormat="1" ht="35.1" customHeight="1" thickBot="1">
      <c r="A62" s="1320" t="s">
        <v>1844</v>
      </c>
      <c r="B62" s="1320" t="s">
        <v>1845</v>
      </c>
      <c r="C62" s="1322" t="s">
        <v>1846</v>
      </c>
      <c r="D62" s="1322" t="s">
        <v>1847</v>
      </c>
    </row>
    <row r="63" spans="1:4" s="1321" customFormat="1" ht="35.1" customHeight="1" thickBot="1">
      <c r="A63" s="1322" t="s">
        <v>1848</v>
      </c>
      <c r="B63" s="1322" t="s">
        <v>1849</v>
      </c>
      <c r="C63" s="1322" t="s">
        <v>1850</v>
      </c>
      <c r="D63" s="1322" t="s">
        <v>1851</v>
      </c>
    </row>
    <row r="64" spans="1:4" s="1321" customFormat="1" ht="35.1" customHeight="1" thickBot="1">
      <c r="A64" s="1320" t="s">
        <v>1852</v>
      </c>
      <c r="B64" s="1320" t="s">
        <v>1853</v>
      </c>
      <c r="C64" s="1320" t="s">
        <v>1854</v>
      </c>
      <c r="D64" s="1320" t="s">
        <v>1855</v>
      </c>
    </row>
    <row r="65" spans="1:4" s="1321" customFormat="1" ht="35.1" customHeight="1" thickBot="1">
      <c r="A65" s="1322" t="s">
        <v>1856</v>
      </c>
      <c r="B65" s="1323" t="s">
        <v>1857</v>
      </c>
      <c r="C65" s="1322" t="s">
        <v>1858</v>
      </c>
      <c r="D65" s="1322" t="s">
        <v>1859</v>
      </c>
    </row>
    <row r="66" spans="1:4" s="1321" customFormat="1" ht="35.1" customHeight="1" thickBot="1">
      <c r="A66" s="1322" t="s">
        <v>1860</v>
      </c>
      <c r="B66" s="1323" t="s">
        <v>1861</v>
      </c>
      <c r="C66" s="1320" t="s">
        <v>1862</v>
      </c>
      <c r="D66" s="1320" t="s">
        <v>1863</v>
      </c>
    </row>
    <row r="67" spans="1:4" s="1321" customFormat="1" ht="35.1" customHeight="1" thickBot="1">
      <c r="A67" s="1320" t="s">
        <v>1864</v>
      </c>
      <c r="B67" s="1320" t="s">
        <v>1865</v>
      </c>
      <c r="C67" s="1322" t="s">
        <v>1866</v>
      </c>
      <c r="D67" s="1322" t="s">
        <v>1867</v>
      </c>
    </row>
    <row r="68" spans="1:4" s="1321" customFormat="1" ht="35.1" customHeight="1" thickBot="1">
      <c r="A68" s="1322" t="s">
        <v>1868</v>
      </c>
      <c r="B68" s="1323" t="s">
        <v>1869</v>
      </c>
      <c r="C68" s="1322" t="s">
        <v>1870</v>
      </c>
      <c r="D68" s="1322" t="s">
        <v>1871</v>
      </c>
    </row>
    <row r="69" spans="1:4" s="1321" customFormat="1" ht="35.1" customHeight="1" thickBot="1">
      <c r="A69" s="1322" t="s">
        <v>1872</v>
      </c>
      <c r="B69" s="1323" t="s">
        <v>1873</v>
      </c>
      <c r="C69" s="1320" t="s">
        <v>1874</v>
      </c>
      <c r="D69" s="1320" t="s">
        <v>1871</v>
      </c>
    </row>
    <row r="70" spans="1:4" s="1321" customFormat="1" ht="35.1" customHeight="1" thickBot="1">
      <c r="A70" s="1322" t="s">
        <v>1875</v>
      </c>
      <c r="B70" s="1323" t="s">
        <v>1876</v>
      </c>
      <c r="C70" s="1322" t="s">
        <v>1877</v>
      </c>
      <c r="D70" s="1322" t="s">
        <v>1878</v>
      </c>
    </row>
    <row r="71" spans="1:4" s="1321" customFormat="1" ht="35.1" customHeight="1" thickBot="1">
      <c r="A71" s="1320" t="s">
        <v>1879</v>
      </c>
      <c r="B71" s="1320" t="s">
        <v>1880</v>
      </c>
      <c r="C71" s="1322" t="s">
        <v>1881</v>
      </c>
      <c r="D71" s="1322" t="s">
        <v>1882</v>
      </c>
    </row>
    <row r="72" spans="1:4" s="1321" customFormat="1" ht="35.1" customHeight="1" thickBot="1">
      <c r="A72" s="1322" t="s">
        <v>1883</v>
      </c>
      <c r="B72" s="1323" t="s">
        <v>1884</v>
      </c>
      <c r="C72" s="1320" t="s">
        <v>1885</v>
      </c>
      <c r="D72" s="1320" t="s">
        <v>1886</v>
      </c>
    </row>
    <row r="73" spans="1:4" s="1321" customFormat="1" ht="35.1" customHeight="1" thickBot="1">
      <c r="A73" s="1320" t="s">
        <v>1887</v>
      </c>
      <c r="B73" s="1320" t="s">
        <v>1888</v>
      </c>
      <c r="C73" s="1322" t="s">
        <v>1889</v>
      </c>
      <c r="D73" s="1322" t="s">
        <v>1890</v>
      </c>
    </row>
    <row r="74" spans="1:4" s="1321" customFormat="1" ht="35.1" customHeight="1" thickBot="1">
      <c r="A74" s="1322" t="s">
        <v>1891</v>
      </c>
      <c r="B74" s="1323" t="s">
        <v>1892</v>
      </c>
      <c r="C74" s="1320" t="s">
        <v>1893</v>
      </c>
      <c r="D74" s="1320" t="s">
        <v>1894</v>
      </c>
    </row>
    <row r="75" spans="1:4" s="1321" customFormat="1" ht="35.1" customHeight="1" thickBot="1">
      <c r="A75" s="1320" t="s">
        <v>1895</v>
      </c>
      <c r="B75" s="1320" t="s">
        <v>1896</v>
      </c>
      <c r="C75" s="1322" t="s">
        <v>1897</v>
      </c>
      <c r="D75" s="1322" t="s">
        <v>1898</v>
      </c>
    </row>
    <row r="76" spans="1:4" s="1321" customFormat="1" ht="35.1" customHeight="1" thickBot="1">
      <c r="A76" s="1322" t="s">
        <v>1899</v>
      </c>
      <c r="B76" s="1323" t="s">
        <v>1900</v>
      </c>
      <c r="C76" s="1322" t="s">
        <v>1901</v>
      </c>
      <c r="D76" s="1322" t="s">
        <v>1902</v>
      </c>
    </row>
    <row r="77" spans="1:4" s="1321" customFormat="1" ht="35.1" customHeight="1" thickBot="1">
      <c r="A77" s="1322" t="s">
        <v>1903</v>
      </c>
      <c r="B77" s="1323" t="s">
        <v>1904</v>
      </c>
      <c r="C77" s="1322" t="s">
        <v>1905</v>
      </c>
      <c r="D77" s="1322" t="s">
        <v>1906</v>
      </c>
    </row>
    <row r="78" spans="1:4" s="1321" customFormat="1" ht="35.1" customHeight="1" thickBot="1">
      <c r="A78" s="1320" t="s">
        <v>1907</v>
      </c>
      <c r="B78" s="1320" t="s">
        <v>1908</v>
      </c>
      <c r="C78" s="1320" t="s">
        <v>1909</v>
      </c>
      <c r="D78" s="1320" t="s">
        <v>1910</v>
      </c>
    </row>
    <row r="79" spans="1:4" s="1321" customFormat="1" ht="35.1" customHeight="1" thickBot="1">
      <c r="A79" s="1322" t="s">
        <v>1911</v>
      </c>
      <c r="B79" s="1323" t="s">
        <v>1912</v>
      </c>
      <c r="C79" s="1322" t="s">
        <v>1913</v>
      </c>
      <c r="D79" s="1322" t="s">
        <v>1914</v>
      </c>
    </row>
    <row r="80" spans="1:4" s="1321" customFormat="1" ht="35.1" customHeight="1" thickBot="1">
      <c r="A80" s="1322" t="s">
        <v>1915</v>
      </c>
      <c r="B80" s="1323" t="s">
        <v>1916</v>
      </c>
      <c r="C80" s="1322" t="s">
        <v>1917</v>
      </c>
      <c r="D80" s="1322" t="s">
        <v>1918</v>
      </c>
    </row>
    <row r="81" spans="1:4" s="1321" customFormat="1" ht="35.1" customHeight="1" thickBot="1">
      <c r="A81" s="1322" t="s">
        <v>1919</v>
      </c>
      <c r="B81" s="1323" t="s">
        <v>1920</v>
      </c>
      <c r="C81" s="1320" t="s">
        <v>1921</v>
      </c>
      <c r="D81" s="1320" t="s">
        <v>1922</v>
      </c>
    </row>
    <row r="82" spans="1:4" s="1321" customFormat="1" ht="35.1" customHeight="1" thickBot="1">
      <c r="A82" s="1320" t="s">
        <v>1923</v>
      </c>
      <c r="B82" s="1320" t="s">
        <v>1924</v>
      </c>
      <c r="C82" s="1322" t="s">
        <v>1925</v>
      </c>
      <c r="D82" s="1322" t="s">
        <v>1926</v>
      </c>
    </row>
    <row r="83" spans="1:4" s="1321" customFormat="1" ht="35.1" customHeight="1" thickBot="1">
      <c r="A83" s="1322" t="s">
        <v>1927</v>
      </c>
      <c r="B83" s="1323" t="s">
        <v>213</v>
      </c>
      <c r="C83" s="1320" t="s">
        <v>1928</v>
      </c>
      <c r="D83" s="1320" t="s">
        <v>1929</v>
      </c>
    </row>
    <row r="84" spans="1:4" s="1321" customFormat="1" ht="35.1" customHeight="1" thickBot="1">
      <c r="A84" s="1322" t="s">
        <v>1930</v>
      </c>
      <c r="B84" s="1323" t="s">
        <v>1931</v>
      </c>
      <c r="C84" s="1322" t="s">
        <v>1932</v>
      </c>
      <c r="D84" s="1322" t="s">
        <v>1933</v>
      </c>
    </row>
    <row r="85" spans="1:4" s="1321" customFormat="1" ht="35.1" customHeight="1" thickBot="1">
      <c r="A85" s="1320" t="s">
        <v>1934</v>
      </c>
      <c r="B85" s="1320" t="s">
        <v>1935</v>
      </c>
      <c r="C85" s="1320" t="s">
        <v>1936</v>
      </c>
      <c r="D85" s="1320" t="s">
        <v>1937</v>
      </c>
    </row>
    <row r="86" spans="1:4" s="1321" customFormat="1" ht="35.1" customHeight="1" thickBot="1">
      <c r="A86" s="1322" t="s">
        <v>1938</v>
      </c>
      <c r="B86" s="1323" t="s">
        <v>1939</v>
      </c>
      <c r="C86" s="1322" t="s">
        <v>1940</v>
      </c>
      <c r="D86" s="1322" t="s">
        <v>1941</v>
      </c>
    </row>
    <row r="87" spans="1:4" s="1321" customFormat="1" ht="35.1" customHeight="1" thickBot="1">
      <c r="A87" s="1322" t="s">
        <v>1942</v>
      </c>
      <c r="B87" s="1323" t="s">
        <v>1943</v>
      </c>
      <c r="C87" s="1320" t="s">
        <v>1944</v>
      </c>
      <c r="D87" s="1320" t="s">
        <v>1945</v>
      </c>
    </row>
    <row r="88" spans="1:4" s="1321" customFormat="1" ht="35.1" customHeight="1" thickBot="1">
      <c r="A88" s="1322" t="s">
        <v>1946</v>
      </c>
      <c r="B88" s="1323" t="s">
        <v>1947</v>
      </c>
      <c r="C88" s="1322" t="s">
        <v>1948</v>
      </c>
      <c r="D88" s="1322" t="s">
        <v>1949</v>
      </c>
    </row>
    <row r="89" spans="1:4" s="1321" customFormat="1" ht="35.1" customHeight="1" thickBot="1">
      <c r="A89" s="1322" t="s">
        <v>1950</v>
      </c>
      <c r="B89" s="1323" t="s">
        <v>1951</v>
      </c>
      <c r="C89" s="1320" t="s">
        <v>1952</v>
      </c>
      <c r="D89" s="1320" t="s">
        <v>1953</v>
      </c>
    </row>
    <row r="90" spans="1:4" s="1321" customFormat="1" ht="35.1" customHeight="1" thickBot="1">
      <c r="A90" s="1322" t="s">
        <v>1954</v>
      </c>
      <c r="B90" s="1323" t="s">
        <v>1955</v>
      </c>
      <c r="C90" s="1322" t="s">
        <v>1956</v>
      </c>
      <c r="D90" s="1322" t="s">
        <v>1957</v>
      </c>
    </row>
    <row r="91" spans="1:4" s="1321" customFormat="1" ht="35.1" customHeight="1" thickBot="1">
      <c r="A91" s="1322" t="s">
        <v>1958</v>
      </c>
      <c r="B91" s="1323" t="s">
        <v>1959</v>
      </c>
      <c r="C91" s="1320" t="s">
        <v>1960</v>
      </c>
      <c r="D91" s="1320" t="s">
        <v>1961</v>
      </c>
    </row>
    <row r="92" spans="1:4" s="1321" customFormat="1" ht="35.1" customHeight="1" thickBot="1">
      <c r="A92" s="1320" t="s">
        <v>1962</v>
      </c>
      <c r="B92" s="1320" t="s">
        <v>1963</v>
      </c>
      <c r="C92" s="1322" t="s">
        <v>1964</v>
      </c>
      <c r="D92" s="1322" t="s">
        <v>1965</v>
      </c>
    </row>
    <row r="93" spans="1:4" s="1321" customFormat="1" ht="35.1" customHeight="1" thickBot="1">
      <c r="A93" s="1322" t="s">
        <v>1966</v>
      </c>
      <c r="B93" s="1323" t="s">
        <v>1967</v>
      </c>
      <c r="C93" s="1320" t="s">
        <v>1968</v>
      </c>
      <c r="D93" s="1320" t="s">
        <v>1969</v>
      </c>
    </row>
    <row r="94" spans="1:4" s="1321" customFormat="1" ht="35.1" customHeight="1" thickBot="1">
      <c r="A94" s="1322" t="s">
        <v>1970</v>
      </c>
      <c r="B94" s="1323" t="s">
        <v>1971</v>
      </c>
      <c r="C94" s="1322" t="s">
        <v>1972</v>
      </c>
      <c r="D94" s="1322" t="s">
        <v>1973</v>
      </c>
    </row>
    <row r="95" spans="1:4" s="1321" customFormat="1" ht="35.1" customHeight="1" thickBot="1">
      <c r="A95" s="1320" t="s">
        <v>1974</v>
      </c>
      <c r="B95" s="1320" t="s">
        <v>1975</v>
      </c>
      <c r="C95" s="1320" t="s">
        <v>1976</v>
      </c>
      <c r="D95" s="1320" t="s">
        <v>1977</v>
      </c>
    </row>
    <row r="96" spans="1:4" s="1321" customFormat="1" ht="35.1" customHeight="1" thickBot="1">
      <c r="A96" s="1322" t="s">
        <v>1978</v>
      </c>
      <c r="B96" s="1323" t="s">
        <v>1979</v>
      </c>
      <c r="C96" s="1322" t="s">
        <v>1980</v>
      </c>
      <c r="D96" s="1322" t="s">
        <v>1981</v>
      </c>
    </row>
    <row r="97" spans="1:4" s="1321" customFormat="1" ht="35.1" customHeight="1" thickBot="1">
      <c r="A97" s="1320" t="s">
        <v>1982</v>
      </c>
      <c r="B97" s="1320" t="s">
        <v>1983</v>
      </c>
      <c r="C97" s="1322" t="s">
        <v>1984</v>
      </c>
      <c r="D97" s="1322" t="s">
        <v>1985</v>
      </c>
    </row>
    <row r="98" spans="1:4" s="1321" customFormat="1" ht="35.1" customHeight="1" thickBot="1">
      <c r="A98" s="1322" t="s">
        <v>1986</v>
      </c>
      <c r="B98" s="1323" t="s">
        <v>1987</v>
      </c>
      <c r="C98" s="1320" t="s">
        <v>1988</v>
      </c>
      <c r="D98" s="1320" t="s">
        <v>1989</v>
      </c>
    </row>
    <row r="99" spans="1:4" s="1321" customFormat="1" ht="35.1" customHeight="1" thickBot="1">
      <c r="A99" s="1320" t="s">
        <v>1990</v>
      </c>
      <c r="B99" s="1320" t="s">
        <v>1991</v>
      </c>
      <c r="C99" s="1322" t="s">
        <v>1992</v>
      </c>
      <c r="D99" s="1322" t="s">
        <v>1398</v>
      </c>
    </row>
    <row r="100" spans="1:4" s="1321" customFormat="1" ht="35.1" customHeight="1" thickBot="1">
      <c r="A100" s="1322" t="s">
        <v>1993</v>
      </c>
      <c r="B100" s="1322" t="s">
        <v>1994</v>
      </c>
      <c r="C100" s="1320" t="s">
        <v>1995</v>
      </c>
      <c r="D100" s="1320" t="s">
        <v>1996</v>
      </c>
    </row>
    <row r="101" spans="1:4" s="1321" customFormat="1" ht="35.1" customHeight="1" thickBot="1">
      <c r="A101" s="1322" t="s">
        <v>1997</v>
      </c>
      <c r="B101" s="1322" t="s">
        <v>1998</v>
      </c>
      <c r="C101" s="1322" t="s">
        <v>1999</v>
      </c>
      <c r="D101" s="1322" t="s">
        <v>2000</v>
      </c>
    </row>
    <row r="102" spans="1:4" s="1321" customFormat="1" ht="35.1" customHeight="1" thickBot="1">
      <c r="A102" s="1322" t="s">
        <v>2001</v>
      </c>
      <c r="B102" s="1322" t="s">
        <v>2002</v>
      </c>
      <c r="C102" s="1322" t="s">
        <v>2003</v>
      </c>
      <c r="D102" s="1322" t="s">
        <v>2004</v>
      </c>
    </row>
    <row r="103" spans="1:4" s="1321" customFormat="1" ht="35.1" customHeight="1" thickBot="1">
      <c r="A103" s="1320" t="s">
        <v>2005</v>
      </c>
      <c r="B103" s="1320" t="s">
        <v>2006</v>
      </c>
      <c r="C103" s="1320" t="s">
        <v>2007</v>
      </c>
      <c r="D103" s="1320" t="s">
        <v>2008</v>
      </c>
    </row>
    <row r="104" spans="1:4" s="1321" customFormat="1" ht="35.1" customHeight="1" thickBot="1">
      <c r="A104" s="1322" t="s">
        <v>2009</v>
      </c>
      <c r="B104" s="1322" t="s">
        <v>2010</v>
      </c>
      <c r="C104" s="1322" t="s">
        <v>2011</v>
      </c>
      <c r="D104" s="1322" t="s">
        <v>2012</v>
      </c>
    </row>
    <row r="105" spans="1:4" s="1321" customFormat="1" ht="35.1" customHeight="1" thickBot="1">
      <c r="A105" s="1322" t="s">
        <v>2013</v>
      </c>
      <c r="B105" s="1323" t="s">
        <v>2014</v>
      </c>
      <c r="C105" s="1322" t="s">
        <v>2015</v>
      </c>
      <c r="D105" s="1322" t="s">
        <v>2016</v>
      </c>
    </row>
    <row r="106" spans="1:4" s="1321" customFormat="1" ht="35.1" customHeight="1" thickBot="1">
      <c r="A106" s="1320" t="s">
        <v>2017</v>
      </c>
      <c r="B106" s="1320" t="s">
        <v>2018</v>
      </c>
      <c r="C106" s="1320" t="s">
        <v>2019</v>
      </c>
      <c r="D106" s="1320" t="s">
        <v>2020</v>
      </c>
    </row>
    <row r="107" spans="1:4" s="1321" customFormat="1" ht="35.1" customHeight="1" thickBot="1">
      <c r="A107" s="1322" t="s">
        <v>2021</v>
      </c>
      <c r="B107" s="1323" t="s">
        <v>2022</v>
      </c>
      <c r="C107" s="1322" t="s">
        <v>2023</v>
      </c>
      <c r="D107" s="1322" t="s">
        <v>2024</v>
      </c>
    </row>
    <row r="108" spans="1:4" s="1321" customFormat="1" ht="35.1" customHeight="1" thickBot="1">
      <c r="A108" s="1320" t="s">
        <v>2025</v>
      </c>
      <c r="B108" s="1320" t="s">
        <v>2026</v>
      </c>
      <c r="C108" s="1322" t="s">
        <v>2027</v>
      </c>
      <c r="D108" s="1322" t="s">
        <v>2028</v>
      </c>
    </row>
    <row r="109" spans="1:4" s="1321" customFormat="1" ht="35.1" customHeight="1" thickBot="1">
      <c r="A109" s="1322" t="s">
        <v>2029</v>
      </c>
      <c r="B109" s="1322" t="s">
        <v>2030</v>
      </c>
      <c r="C109" s="1320" t="s">
        <v>2031</v>
      </c>
      <c r="D109" s="1320" t="s">
        <v>2032</v>
      </c>
    </row>
    <row r="110" spans="1:4" s="1321" customFormat="1" ht="35.1" customHeight="1" thickBot="1">
      <c r="A110" s="1320" t="s">
        <v>2033</v>
      </c>
      <c r="B110" s="1320" t="s">
        <v>2034</v>
      </c>
      <c r="C110" s="1322" t="s">
        <v>2035</v>
      </c>
      <c r="D110" s="1322" t="s">
        <v>2036</v>
      </c>
    </row>
    <row r="111" spans="1:4" s="1321" customFormat="1" ht="35.1" customHeight="1" thickBot="1">
      <c r="A111" s="1322" t="s">
        <v>2037</v>
      </c>
      <c r="B111" s="1323" t="s">
        <v>2038</v>
      </c>
      <c r="C111" s="1320" t="s">
        <v>2039</v>
      </c>
      <c r="D111" s="1320" t="s">
        <v>2040</v>
      </c>
    </row>
    <row r="112" spans="1:4" s="1321" customFormat="1" ht="35.1" customHeight="1" thickBot="1">
      <c r="A112" s="1322" t="s">
        <v>2041</v>
      </c>
      <c r="B112" s="1323" t="s">
        <v>2042</v>
      </c>
      <c r="C112" s="1322" t="s">
        <v>2043</v>
      </c>
      <c r="D112" s="1322" t="s">
        <v>2044</v>
      </c>
    </row>
    <row r="113" spans="1:4" s="1321" customFormat="1" ht="35.1" customHeight="1" thickBot="1">
      <c r="A113" s="1320" t="s">
        <v>2045</v>
      </c>
      <c r="B113" s="1320" t="s">
        <v>2046</v>
      </c>
      <c r="C113" s="1322" t="s">
        <v>2047</v>
      </c>
      <c r="D113" s="1322" t="s">
        <v>2048</v>
      </c>
    </row>
    <row r="114" spans="1:4" s="1321" customFormat="1" ht="35.1" customHeight="1" thickBot="1">
      <c r="A114" s="1322" t="s">
        <v>2049</v>
      </c>
      <c r="B114" s="1323" t="s">
        <v>2050</v>
      </c>
      <c r="C114" s="1320" t="s">
        <v>2051</v>
      </c>
      <c r="D114" s="1320" t="s">
        <v>2052</v>
      </c>
    </row>
    <row r="115" spans="1:4" s="1321" customFormat="1" ht="35.1" customHeight="1" thickBot="1">
      <c r="A115" s="1320" t="s">
        <v>2053</v>
      </c>
      <c r="B115" s="1320" t="s">
        <v>2054</v>
      </c>
      <c r="C115" s="1322" t="s">
        <v>2055</v>
      </c>
      <c r="D115" s="1322" t="s">
        <v>2056</v>
      </c>
    </row>
    <row r="116" spans="1:4" s="1321" customFormat="1" ht="35.1" customHeight="1" thickBot="1">
      <c r="A116" s="1322" t="s">
        <v>2057</v>
      </c>
      <c r="B116" s="1323" t="s">
        <v>2058</v>
      </c>
      <c r="C116" s="1322" t="s">
        <v>2059</v>
      </c>
      <c r="D116" s="1322" t="s">
        <v>2060</v>
      </c>
    </row>
    <row r="117" spans="1:4" s="1321" customFormat="1" ht="35.1" customHeight="1" thickBot="1">
      <c r="A117" s="1320" t="s">
        <v>2061</v>
      </c>
      <c r="B117" s="1320" t="s">
        <v>2062</v>
      </c>
      <c r="C117" s="1322" t="s">
        <v>2063</v>
      </c>
      <c r="D117" s="1322" t="s">
        <v>2064</v>
      </c>
    </row>
    <row r="118" spans="1:4" s="1321" customFormat="1" ht="35.1" customHeight="1" thickBot="1">
      <c r="A118" s="1322" t="s">
        <v>2065</v>
      </c>
      <c r="B118" s="1323" t="s">
        <v>2066</v>
      </c>
      <c r="C118" s="1320" t="s">
        <v>2067</v>
      </c>
      <c r="D118" s="1320" t="s">
        <v>2064</v>
      </c>
    </row>
    <row r="119" spans="1:4" s="1321" customFormat="1" ht="35.1" customHeight="1" thickBot="1">
      <c r="A119" s="1322" t="s">
        <v>2068</v>
      </c>
      <c r="B119" s="1323" t="s">
        <v>2069</v>
      </c>
      <c r="C119" s="1322" t="s">
        <v>2070</v>
      </c>
      <c r="D119" s="1322" t="s">
        <v>2071</v>
      </c>
    </row>
    <row r="120" spans="1:4" s="1321" customFormat="1" ht="35.1" customHeight="1" thickBot="1">
      <c r="A120" s="1322" t="s">
        <v>2072</v>
      </c>
      <c r="B120" s="1323" t="s">
        <v>2073</v>
      </c>
      <c r="C120" s="1322" t="s">
        <v>2074</v>
      </c>
      <c r="D120" s="1322" t="s">
        <v>2075</v>
      </c>
    </row>
    <row r="121" spans="1:4" s="1321" customFormat="1" ht="35.1" customHeight="1" thickBot="1">
      <c r="A121" s="1322" t="s">
        <v>2076</v>
      </c>
      <c r="B121" s="1323" t="s">
        <v>2077</v>
      </c>
      <c r="C121" s="1322" t="s">
        <v>2078</v>
      </c>
      <c r="D121" s="1322" t="s">
        <v>2079</v>
      </c>
    </row>
    <row r="122" spans="1:4" s="1321" customFormat="1" ht="35.1" customHeight="1" thickBot="1">
      <c r="A122" s="1320" t="s">
        <v>2080</v>
      </c>
      <c r="B122" s="1320" t="s">
        <v>2077</v>
      </c>
      <c r="C122" s="1320" t="s">
        <v>2081</v>
      </c>
      <c r="D122" s="1320" t="s">
        <v>2082</v>
      </c>
    </row>
    <row r="123" spans="1:4" s="1321" customFormat="1" ht="35.1" customHeight="1" thickBot="1">
      <c r="A123" s="1322" t="s">
        <v>2083</v>
      </c>
      <c r="B123" s="1323" t="s">
        <v>2084</v>
      </c>
      <c r="C123" s="1322" t="s">
        <v>2085</v>
      </c>
      <c r="D123" s="1322" t="s">
        <v>2086</v>
      </c>
    </row>
    <row r="124" spans="1:4" s="1321" customFormat="1" ht="35.1" customHeight="1" thickBot="1">
      <c r="A124" s="1322" t="s">
        <v>2087</v>
      </c>
      <c r="B124" s="1323" t="s">
        <v>2088</v>
      </c>
      <c r="C124" s="1320" t="s">
        <v>2089</v>
      </c>
      <c r="D124" s="1320" t="s">
        <v>2090</v>
      </c>
    </row>
    <row r="125" spans="1:4" s="1321" customFormat="1" ht="35.1" customHeight="1" thickBot="1">
      <c r="A125" s="1322" t="s">
        <v>2091</v>
      </c>
      <c r="B125" s="1323" t="s">
        <v>2092</v>
      </c>
      <c r="C125" s="1322" t="s">
        <v>2093</v>
      </c>
      <c r="D125" s="1322" t="s">
        <v>2094</v>
      </c>
    </row>
    <row r="126" spans="1:4" s="1321" customFormat="1" ht="35.1" customHeight="1" thickBot="1">
      <c r="A126" s="1320" t="s">
        <v>2095</v>
      </c>
      <c r="B126" s="1320" t="s">
        <v>2096</v>
      </c>
      <c r="C126" s="1320" t="s">
        <v>2097</v>
      </c>
      <c r="D126" s="1320" t="s">
        <v>2098</v>
      </c>
    </row>
    <row r="127" spans="1:4" s="1321" customFormat="1" ht="35.1" customHeight="1" thickBot="1">
      <c r="A127" s="1322" t="s">
        <v>2099</v>
      </c>
      <c r="B127" s="1323" t="s">
        <v>2100</v>
      </c>
      <c r="C127" s="1322" t="s">
        <v>2101</v>
      </c>
      <c r="D127" s="1322" t="s">
        <v>2102</v>
      </c>
    </row>
    <row r="128" spans="1:4" s="1321" customFormat="1" ht="35.1" customHeight="1" thickBot="1">
      <c r="A128" s="1320" t="s">
        <v>2103</v>
      </c>
      <c r="B128" s="1320" t="s">
        <v>2104</v>
      </c>
      <c r="C128" s="1320" t="s">
        <v>2105</v>
      </c>
      <c r="D128" s="1320" t="s">
        <v>2106</v>
      </c>
    </row>
    <row r="129" spans="1:4" s="1321" customFormat="1" ht="35.1" customHeight="1" thickBot="1">
      <c r="A129" s="1322" t="s">
        <v>2107</v>
      </c>
      <c r="B129" s="1323" t="s">
        <v>2108</v>
      </c>
      <c r="C129" s="1322" t="s">
        <v>2109</v>
      </c>
      <c r="D129" s="1322" t="s">
        <v>2110</v>
      </c>
    </row>
    <row r="130" spans="1:4" s="1321" customFormat="1" ht="35.1" customHeight="1" thickBot="1">
      <c r="A130" s="1320" t="s">
        <v>2111</v>
      </c>
      <c r="B130" s="1320" t="s">
        <v>2112</v>
      </c>
      <c r="C130" s="1320" t="s">
        <v>2113</v>
      </c>
      <c r="D130" s="1320" t="s">
        <v>2114</v>
      </c>
    </row>
    <row r="131" spans="1:4" s="1321" customFormat="1" ht="35.1" customHeight="1" thickBot="1">
      <c r="A131" s="1322" t="s">
        <v>2115</v>
      </c>
      <c r="B131" s="1323" t="s">
        <v>2116</v>
      </c>
      <c r="C131" s="1322" t="s">
        <v>2117</v>
      </c>
      <c r="D131" s="1322" t="s">
        <v>2118</v>
      </c>
    </row>
    <row r="132" spans="1:4" s="1321" customFormat="1" ht="35.1" customHeight="1" thickBot="1">
      <c r="A132" s="1320" t="s">
        <v>2119</v>
      </c>
      <c r="B132" s="1320" t="s">
        <v>2120</v>
      </c>
      <c r="C132" s="1322" t="s">
        <v>2121</v>
      </c>
      <c r="D132" s="1322" t="s">
        <v>2122</v>
      </c>
    </row>
    <row r="133" spans="1:4" s="1321" customFormat="1" ht="35.1" customHeight="1" thickBot="1">
      <c r="A133" s="1322" t="s">
        <v>2123</v>
      </c>
      <c r="B133" s="1323" t="s">
        <v>2124</v>
      </c>
      <c r="C133" s="1320" t="s">
        <v>2125</v>
      </c>
      <c r="D133" s="1320" t="s">
        <v>2126</v>
      </c>
    </row>
    <row r="134" spans="1:4" s="1321" customFormat="1" ht="35.1" customHeight="1" thickBot="1">
      <c r="A134" s="1320" t="s">
        <v>2127</v>
      </c>
      <c r="B134" s="1320" t="s">
        <v>2128</v>
      </c>
      <c r="C134" s="1322" t="s">
        <v>2129</v>
      </c>
      <c r="D134" s="1322" t="s">
        <v>2130</v>
      </c>
    </row>
    <row r="135" spans="1:4" s="1321" customFormat="1" ht="35.1" customHeight="1" thickBot="1">
      <c r="A135" s="1322" t="s">
        <v>2131</v>
      </c>
      <c r="B135" s="1323" t="s">
        <v>2132</v>
      </c>
      <c r="C135" s="1322" t="s">
        <v>2133</v>
      </c>
      <c r="D135" s="1322" t="s">
        <v>2134</v>
      </c>
    </row>
    <row r="136" spans="1:4" s="1321" customFormat="1" ht="35.1" customHeight="1" thickBot="1">
      <c r="A136" s="1322" t="s">
        <v>2135</v>
      </c>
      <c r="B136" s="1323" t="s">
        <v>2136</v>
      </c>
      <c r="C136" s="1320" t="s">
        <v>2137</v>
      </c>
      <c r="D136" s="1320" t="s">
        <v>2138</v>
      </c>
    </row>
    <row r="137" spans="1:4" s="1321" customFormat="1" ht="35.1" customHeight="1" thickBot="1">
      <c r="A137" s="1320" t="s">
        <v>2139</v>
      </c>
      <c r="B137" s="1320" t="s">
        <v>2140</v>
      </c>
      <c r="C137" s="1322" t="s">
        <v>2141</v>
      </c>
      <c r="D137" s="1322" t="s">
        <v>2142</v>
      </c>
    </row>
    <row r="138" spans="1:4" s="1321" customFormat="1" ht="35.1" customHeight="1" thickBot="1">
      <c r="A138" s="1322" t="s">
        <v>2143</v>
      </c>
      <c r="B138" s="1323" t="s">
        <v>2144</v>
      </c>
      <c r="C138" s="1320" t="s">
        <v>2145</v>
      </c>
      <c r="D138" s="1320" t="s">
        <v>2146</v>
      </c>
    </row>
    <row r="139" spans="1:4" s="1321" customFormat="1" ht="35.1" customHeight="1" thickBot="1">
      <c r="A139" s="1322" t="s">
        <v>2147</v>
      </c>
      <c r="B139" s="1323" t="s">
        <v>2148</v>
      </c>
      <c r="C139" s="1322" t="s">
        <v>2149</v>
      </c>
      <c r="D139" s="1322" t="s">
        <v>2150</v>
      </c>
    </row>
    <row r="140" spans="1:4" s="1321" customFormat="1" ht="35.1" customHeight="1" thickBot="1">
      <c r="A140" s="1322" t="s">
        <v>2151</v>
      </c>
      <c r="B140" s="1323" t="s">
        <v>2152</v>
      </c>
      <c r="C140" s="1320" t="s">
        <v>2153</v>
      </c>
      <c r="D140" s="1320" t="s">
        <v>2154</v>
      </c>
    </row>
    <row r="141" spans="1:4" s="1321" customFormat="1" ht="35.1" customHeight="1" thickBot="1">
      <c r="A141" s="1322" t="s">
        <v>2155</v>
      </c>
      <c r="B141" s="1322" t="s">
        <v>2156</v>
      </c>
      <c r="C141" s="1322" t="s">
        <v>2157</v>
      </c>
      <c r="D141" s="1322" t="s">
        <v>2158</v>
      </c>
    </row>
    <row r="142" spans="1:4" s="1321" customFormat="1" ht="35.1" customHeight="1" thickBot="1">
      <c r="A142" s="1322" t="s">
        <v>2159</v>
      </c>
      <c r="B142" s="1322" t="s">
        <v>2160</v>
      </c>
      <c r="C142" s="1322" t="s">
        <v>2161</v>
      </c>
      <c r="D142" s="1322" t="s">
        <v>2162</v>
      </c>
    </row>
    <row r="143" spans="1:4" s="1321" customFormat="1" ht="35.1" customHeight="1" thickBot="1">
      <c r="A143" s="1322" t="s">
        <v>2163</v>
      </c>
      <c r="B143" s="1322" t="s">
        <v>1397</v>
      </c>
      <c r="C143" s="1322" t="s">
        <v>2164</v>
      </c>
      <c r="D143" s="1322" t="s">
        <v>2165</v>
      </c>
    </row>
    <row r="144" spans="1:4" s="1321" customFormat="1" ht="35.1" customHeight="1" thickBot="1">
      <c r="A144" s="1320" t="s">
        <v>2166</v>
      </c>
      <c r="B144" s="1320" t="s">
        <v>2167</v>
      </c>
      <c r="C144" s="1320" t="s">
        <v>2168</v>
      </c>
      <c r="D144" s="1320" t="s">
        <v>2169</v>
      </c>
    </row>
    <row r="145" spans="1:4" s="1321" customFormat="1" ht="35.1" customHeight="1" thickBot="1">
      <c r="A145" s="1322" t="s">
        <v>2170</v>
      </c>
      <c r="B145" s="1322" t="s">
        <v>2171</v>
      </c>
      <c r="C145" s="1322" t="s">
        <v>2172</v>
      </c>
      <c r="D145" s="1322" t="s">
        <v>2173</v>
      </c>
    </row>
    <row r="146" spans="1:4" s="1321" customFormat="1" ht="35.1" customHeight="1" thickBot="1">
      <c r="A146" s="1322" t="s">
        <v>2174</v>
      </c>
      <c r="B146" s="1323" t="s">
        <v>2175</v>
      </c>
      <c r="C146" s="1322" t="s">
        <v>2176</v>
      </c>
      <c r="D146" s="1322" t="s">
        <v>2177</v>
      </c>
    </row>
    <row r="147" spans="1:4" s="1321" customFormat="1" ht="35.1" customHeight="1" thickBot="1">
      <c r="A147" s="1320" t="s">
        <v>2178</v>
      </c>
      <c r="B147" s="1320" t="s">
        <v>2179</v>
      </c>
      <c r="C147" s="1322" t="s">
        <v>2180</v>
      </c>
      <c r="D147" s="1322" t="s">
        <v>2181</v>
      </c>
    </row>
    <row r="148" spans="1:4" s="1321" customFormat="1" ht="35.1" customHeight="1" thickBot="1">
      <c r="A148" s="1322" t="s">
        <v>2182</v>
      </c>
      <c r="B148" s="1323" t="s">
        <v>2183</v>
      </c>
      <c r="C148" s="1322" t="s">
        <v>2184</v>
      </c>
      <c r="D148" s="1322" t="s">
        <v>2185</v>
      </c>
    </row>
    <row r="149" spans="1:4" s="1321" customFormat="1" ht="35.1" customHeight="1" thickBot="1">
      <c r="A149" s="1322" t="s">
        <v>2186</v>
      </c>
      <c r="B149" s="1323" t="s">
        <v>2187</v>
      </c>
      <c r="C149" s="1320" t="s">
        <v>2188</v>
      </c>
      <c r="D149" s="1320" t="s">
        <v>2185</v>
      </c>
    </row>
    <row r="150" spans="1:4" s="1321" customFormat="1" ht="35.1" customHeight="1" thickBot="1">
      <c r="A150" s="1320" t="s">
        <v>2189</v>
      </c>
      <c r="B150" s="1320" t="s">
        <v>2190</v>
      </c>
      <c r="C150" s="1322" t="s">
        <v>2191</v>
      </c>
      <c r="D150" s="1322" t="s">
        <v>475</v>
      </c>
    </row>
    <row r="151" spans="1:4" s="1321" customFormat="1" ht="35.1" customHeight="1" thickBot="1">
      <c r="A151" s="1322" t="s">
        <v>2192</v>
      </c>
      <c r="B151" s="1323" t="s">
        <v>2193</v>
      </c>
      <c r="C151" s="1320" t="s">
        <v>2194</v>
      </c>
      <c r="D151" s="1320" t="s">
        <v>2195</v>
      </c>
    </row>
    <row r="152" spans="1:4" s="1321" customFormat="1" ht="35.1" customHeight="1" thickBot="1">
      <c r="A152" s="1320" t="s">
        <v>2196</v>
      </c>
      <c r="B152" s="1320" t="s">
        <v>2197</v>
      </c>
      <c r="C152" s="1322" t="s">
        <v>2198</v>
      </c>
      <c r="D152" s="1322" t="s">
        <v>2199</v>
      </c>
    </row>
    <row r="153" spans="1:4" s="1321" customFormat="1" ht="35.1" customHeight="1" thickBot="1">
      <c r="A153" s="1322" t="s">
        <v>2200</v>
      </c>
      <c r="B153" s="1323" t="s">
        <v>2201</v>
      </c>
      <c r="C153" s="1322" t="s">
        <v>2202</v>
      </c>
      <c r="D153" s="1322" t="s">
        <v>2203</v>
      </c>
    </row>
    <row r="154" spans="1:4" s="1321" customFormat="1" ht="35.1" customHeight="1" thickBot="1">
      <c r="A154" s="1320" t="s">
        <v>2204</v>
      </c>
      <c r="B154" s="1320" t="s">
        <v>2205</v>
      </c>
      <c r="C154" s="1322" t="s">
        <v>2206</v>
      </c>
      <c r="D154" s="1322" t="s">
        <v>2207</v>
      </c>
    </row>
    <row r="155" spans="1:4" s="1321" customFormat="1" ht="35.1" customHeight="1" thickBot="1">
      <c r="A155" s="1322" t="s">
        <v>2208</v>
      </c>
      <c r="B155" s="1323" t="s">
        <v>2209</v>
      </c>
      <c r="C155" s="1322" t="s">
        <v>2210</v>
      </c>
      <c r="D155" s="1322" t="s">
        <v>2211</v>
      </c>
    </row>
    <row r="156" spans="1:4" s="1321" customFormat="1" ht="35.1" customHeight="1" thickBot="1">
      <c r="A156" s="1322" t="s">
        <v>2212</v>
      </c>
      <c r="B156" s="1323" t="s">
        <v>2213</v>
      </c>
      <c r="C156" s="1320" t="s">
        <v>2214</v>
      </c>
      <c r="D156" s="1320" t="s">
        <v>2215</v>
      </c>
    </row>
    <row r="157" spans="1:4" s="1321" customFormat="1" ht="35.1" customHeight="1" thickBot="1">
      <c r="A157" s="1322" t="s">
        <v>2216</v>
      </c>
      <c r="B157" s="1323" t="s">
        <v>2217</v>
      </c>
      <c r="C157" s="1322" t="s">
        <v>2218</v>
      </c>
      <c r="D157" s="1322" t="s">
        <v>2219</v>
      </c>
    </row>
    <row r="158" spans="1:4" s="1321" customFormat="1" ht="35.1" customHeight="1" thickBot="1">
      <c r="A158" s="1320" t="s">
        <v>2220</v>
      </c>
      <c r="B158" s="1320" t="s">
        <v>2221</v>
      </c>
      <c r="C158" s="1320" t="s">
        <v>2222</v>
      </c>
      <c r="D158" s="1320" t="s">
        <v>2223</v>
      </c>
    </row>
    <row r="159" spans="1:4" s="1321" customFormat="1" ht="35.1" customHeight="1" thickBot="1">
      <c r="A159" s="1322" t="s">
        <v>2224</v>
      </c>
      <c r="B159" s="1323" t="s">
        <v>2225</v>
      </c>
      <c r="C159" s="1322" t="s">
        <v>2226</v>
      </c>
      <c r="D159" s="1322" t="s">
        <v>2227</v>
      </c>
    </row>
    <row r="160" spans="1:4" s="1321" customFormat="1" ht="35.1" customHeight="1" thickBot="1">
      <c r="A160" s="1322" t="s">
        <v>2228</v>
      </c>
      <c r="B160" s="1323" t="s">
        <v>2229</v>
      </c>
      <c r="C160" s="1320" t="s">
        <v>2230</v>
      </c>
      <c r="D160" s="1320" t="s">
        <v>2231</v>
      </c>
    </row>
    <row r="161" spans="1:4" s="1321" customFormat="1" ht="35.1" customHeight="1" thickBot="1">
      <c r="A161" s="1322" t="s">
        <v>2232</v>
      </c>
      <c r="B161" s="1323" t="s">
        <v>2233</v>
      </c>
      <c r="C161" s="1322" t="s">
        <v>2234</v>
      </c>
      <c r="D161" s="1322" t="s">
        <v>2235</v>
      </c>
    </row>
    <row r="162" spans="1:4" s="1321" customFormat="1" ht="35.1" customHeight="1" thickBot="1">
      <c r="A162" s="1320" t="s">
        <v>2236</v>
      </c>
      <c r="B162" s="1320" t="s">
        <v>2237</v>
      </c>
      <c r="C162" s="1320" t="s">
        <v>2238</v>
      </c>
      <c r="D162" s="1320" t="s">
        <v>2239</v>
      </c>
    </row>
    <row r="163" spans="1:4" s="1321" customFormat="1" ht="35.1" customHeight="1" thickBot="1">
      <c r="A163" s="1322" t="s">
        <v>2240</v>
      </c>
      <c r="B163" s="1323" t="s">
        <v>2241</v>
      </c>
      <c r="C163" s="1322" t="s">
        <v>2242</v>
      </c>
      <c r="D163" s="1322" t="s">
        <v>2243</v>
      </c>
    </row>
    <row r="164" spans="1:4" s="1321" customFormat="1" ht="35.1" customHeight="1" thickBot="1">
      <c r="A164" s="1320" t="s">
        <v>2244</v>
      </c>
      <c r="B164" s="1320" t="s">
        <v>2245</v>
      </c>
      <c r="C164" s="1322" t="s">
        <v>2246</v>
      </c>
      <c r="D164" s="1322" t="s">
        <v>2247</v>
      </c>
    </row>
    <row r="165" spans="1:4" s="1321" customFormat="1" ht="35.1" customHeight="1" thickBot="1">
      <c r="A165" s="1322" t="s">
        <v>2248</v>
      </c>
      <c r="B165" s="1323" t="s">
        <v>2249</v>
      </c>
      <c r="C165" s="1322" t="s">
        <v>2250</v>
      </c>
      <c r="D165" s="1322" t="s">
        <v>2251</v>
      </c>
    </row>
    <row r="166" spans="1:4" s="1321" customFormat="1" ht="35.1" customHeight="1" thickBot="1">
      <c r="A166" s="1320" t="s">
        <v>2252</v>
      </c>
      <c r="B166" s="1320" t="s">
        <v>2253</v>
      </c>
      <c r="C166" s="1320" t="s">
        <v>2254</v>
      </c>
      <c r="D166" s="1320" t="s">
        <v>2255</v>
      </c>
    </row>
    <row r="167" spans="1:4" s="1321" customFormat="1" ht="35.1" customHeight="1" thickBot="1">
      <c r="A167" s="1322" t="s">
        <v>2256</v>
      </c>
      <c r="B167" s="1323" t="s">
        <v>2257</v>
      </c>
      <c r="C167" s="1322" t="s">
        <v>2258</v>
      </c>
      <c r="D167" s="1322" t="s">
        <v>2259</v>
      </c>
    </row>
    <row r="168" spans="1:4" s="1321" customFormat="1" ht="35.1" customHeight="1" thickBot="1">
      <c r="A168" s="1320" t="s">
        <v>2260</v>
      </c>
      <c r="B168" s="1320" t="s">
        <v>2261</v>
      </c>
      <c r="C168" s="1322" t="s">
        <v>2262</v>
      </c>
      <c r="D168" s="1322" t="s">
        <v>2263</v>
      </c>
    </row>
    <row r="169" spans="1:4" s="1321" customFormat="1" ht="35.1" customHeight="1" thickBot="1">
      <c r="A169" s="1322" t="s">
        <v>2264</v>
      </c>
      <c r="B169" s="1323" t="s">
        <v>2265</v>
      </c>
      <c r="C169" s="1322" t="s">
        <v>2266</v>
      </c>
      <c r="D169" s="1322" t="s">
        <v>2267</v>
      </c>
    </row>
    <row r="170" spans="1:4" s="1321" customFormat="1" ht="35.1" customHeight="1" thickBot="1">
      <c r="A170" s="1320" t="s">
        <v>2268</v>
      </c>
      <c r="B170" s="1320" t="s">
        <v>2269</v>
      </c>
      <c r="C170" s="1320" t="s">
        <v>2270</v>
      </c>
      <c r="D170" s="1320" t="s">
        <v>2271</v>
      </c>
    </row>
    <row r="171" spans="1:4" s="1321" customFormat="1" ht="35.1" customHeight="1" thickBot="1">
      <c r="A171" s="1322" t="s">
        <v>2272</v>
      </c>
      <c r="B171" s="1323" t="s">
        <v>2273</v>
      </c>
      <c r="C171" s="1322" t="s">
        <v>2274</v>
      </c>
      <c r="D171" s="1322" t="s">
        <v>2275</v>
      </c>
    </row>
    <row r="172" spans="1:4" s="1321" customFormat="1" ht="35.1" customHeight="1" thickBot="1">
      <c r="A172" s="1320" t="s">
        <v>2276</v>
      </c>
      <c r="B172" s="1320" t="s">
        <v>2277</v>
      </c>
      <c r="C172" s="1320" t="s">
        <v>2278</v>
      </c>
      <c r="D172" s="1320" t="s">
        <v>2279</v>
      </c>
    </row>
    <row r="173" spans="1:4" s="1321" customFormat="1" ht="35.1" customHeight="1" thickBot="1">
      <c r="A173" s="1322" t="s">
        <v>2280</v>
      </c>
      <c r="B173" s="1323" t="s">
        <v>2281</v>
      </c>
      <c r="C173" s="1322" t="s">
        <v>2282</v>
      </c>
      <c r="D173" s="1322" t="s">
        <v>2283</v>
      </c>
    </row>
    <row r="174" spans="1:4" s="1321" customFormat="1" ht="35.1" customHeight="1" thickBot="1">
      <c r="A174" s="1322" t="s">
        <v>2284</v>
      </c>
      <c r="B174" s="1323" t="s">
        <v>2285</v>
      </c>
      <c r="C174" s="1320" t="s">
        <v>2286</v>
      </c>
      <c r="D174" s="1320" t="s">
        <v>2287</v>
      </c>
    </row>
    <row r="175" spans="1:4" s="1321" customFormat="1" ht="35.1" customHeight="1" thickBot="1">
      <c r="A175" s="1320" t="s">
        <v>2288</v>
      </c>
      <c r="B175" s="1320" t="s">
        <v>2289</v>
      </c>
      <c r="C175" s="1322" t="s">
        <v>2290</v>
      </c>
      <c r="D175" s="1322" t="s">
        <v>2291</v>
      </c>
    </row>
    <row r="176" spans="1:4" s="1321" customFormat="1" ht="35.1" customHeight="1" thickBot="1">
      <c r="A176" s="1322" t="s">
        <v>2292</v>
      </c>
      <c r="B176" s="1323" t="s">
        <v>2293</v>
      </c>
      <c r="C176" s="1320" t="s">
        <v>2294</v>
      </c>
      <c r="D176" s="1320" t="s">
        <v>2295</v>
      </c>
    </row>
    <row r="177" spans="1:4" s="1321" customFormat="1" ht="35.1" customHeight="1" thickBot="1">
      <c r="A177" s="1322" t="s">
        <v>2296</v>
      </c>
      <c r="B177" s="1323" t="s">
        <v>2297</v>
      </c>
      <c r="C177" s="1322" t="s">
        <v>2298</v>
      </c>
      <c r="D177" s="1322" t="s">
        <v>2299</v>
      </c>
    </row>
    <row r="178" spans="1:4" s="1321" customFormat="1" ht="35.1" customHeight="1" thickBot="1">
      <c r="A178" s="1320" t="s">
        <v>2300</v>
      </c>
      <c r="B178" s="1320" t="s">
        <v>2301</v>
      </c>
      <c r="C178" s="1320" t="s">
        <v>2302</v>
      </c>
      <c r="D178" s="1320" t="s">
        <v>2303</v>
      </c>
    </row>
    <row r="179" spans="1:4" s="1321" customFormat="1" ht="35.1" customHeight="1" thickBot="1">
      <c r="A179" s="1322" t="s">
        <v>2304</v>
      </c>
      <c r="B179" s="1323" t="s">
        <v>2305</v>
      </c>
      <c r="C179" s="1322" t="s">
        <v>2306</v>
      </c>
      <c r="D179" s="1322" t="s">
        <v>2307</v>
      </c>
    </row>
    <row r="180" spans="1:4" s="1321" customFormat="1" ht="35.1" customHeight="1" thickBot="1">
      <c r="A180" s="1320" t="s">
        <v>2308</v>
      </c>
      <c r="B180" s="1320" t="s">
        <v>2309</v>
      </c>
      <c r="C180" s="1322" t="s">
        <v>2310</v>
      </c>
      <c r="D180" s="1322" t="s">
        <v>2311</v>
      </c>
    </row>
    <row r="181" spans="1:4" s="1321" customFormat="1" ht="35.1" customHeight="1" thickBot="1">
      <c r="A181" s="1322" t="s">
        <v>2312</v>
      </c>
      <c r="B181" s="1323" t="s">
        <v>2313</v>
      </c>
      <c r="C181" s="1320" t="s">
        <v>2314</v>
      </c>
      <c r="D181" s="1320" t="s">
        <v>2315</v>
      </c>
    </row>
    <row r="182" spans="1:4" s="1321" customFormat="1" ht="35.1" customHeight="1" thickBot="1">
      <c r="A182" s="1320" t="s">
        <v>2316</v>
      </c>
      <c r="B182" s="1320" t="s">
        <v>2317</v>
      </c>
      <c r="C182" s="1322" t="s">
        <v>2318</v>
      </c>
      <c r="D182" s="1322" t="s">
        <v>2319</v>
      </c>
    </row>
    <row r="183" spans="1:4" s="1321" customFormat="1" ht="35.1" customHeight="1" thickBot="1">
      <c r="A183" s="1322" t="s">
        <v>2320</v>
      </c>
      <c r="B183" s="1323" t="s">
        <v>2321</v>
      </c>
      <c r="C183" s="1322" t="s">
        <v>2322</v>
      </c>
      <c r="D183" s="1322" t="s">
        <v>2323</v>
      </c>
    </row>
    <row r="184" spans="1:4" s="1321" customFormat="1" ht="35.1" customHeight="1" thickBot="1">
      <c r="A184" s="1320" t="s">
        <v>2324</v>
      </c>
      <c r="B184" s="1320" t="s">
        <v>2325</v>
      </c>
      <c r="C184" s="1320" t="s">
        <v>2326</v>
      </c>
      <c r="D184" s="1320" t="s">
        <v>2327</v>
      </c>
    </row>
    <row r="185" spans="1:4" s="1321" customFormat="1" ht="35.1" customHeight="1" thickBot="1">
      <c r="A185" s="1322" t="s">
        <v>2328</v>
      </c>
      <c r="B185" s="1323" t="s">
        <v>2329</v>
      </c>
      <c r="C185" s="1322" t="s">
        <v>2330</v>
      </c>
      <c r="D185" s="1322" t="s">
        <v>2331</v>
      </c>
    </row>
    <row r="186" spans="1:4" s="1321" customFormat="1" ht="35.1" customHeight="1" thickBot="1">
      <c r="A186" s="1320" t="s">
        <v>2332</v>
      </c>
      <c r="B186" s="1320" t="s">
        <v>2333</v>
      </c>
      <c r="C186" s="1320" t="s">
        <v>2334</v>
      </c>
      <c r="D186" s="1320" t="s">
        <v>2335</v>
      </c>
    </row>
    <row r="187" spans="1:4" s="1321" customFormat="1" ht="35.1" customHeight="1" thickBot="1">
      <c r="A187" s="1322" t="s">
        <v>2336</v>
      </c>
      <c r="B187" s="1323" t="s">
        <v>2337</v>
      </c>
      <c r="C187" s="1322" t="s">
        <v>2338</v>
      </c>
      <c r="D187" s="1322" t="s">
        <v>2339</v>
      </c>
    </row>
    <row r="188" spans="1:4" s="1321" customFormat="1" ht="35.1" customHeight="1" thickBot="1">
      <c r="A188" s="1320" t="s">
        <v>2340</v>
      </c>
      <c r="B188" s="1320" t="s">
        <v>2341</v>
      </c>
      <c r="C188" s="1320" t="s">
        <v>2342</v>
      </c>
      <c r="D188" s="1320" t="s">
        <v>2343</v>
      </c>
    </row>
    <row r="189" spans="1:4" s="1321" customFormat="1" ht="35.1" customHeight="1" thickBot="1">
      <c r="A189" s="1322" t="s">
        <v>2344</v>
      </c>
      <c r="B189" s="1323" t="s">
        <v>2345</v>
      </c>
      <c r="C189" s="1322" t="s">
        <v>2346</v>
      </c>
      <c r="D189" s="1322" t="s">
        <v>2347</v>
      </c>
    </row>
    <row r="190" spans="1:4" s="1321" customFormat="1" ht="35.1" customHeight="1" thickBot="1">
      <c r="A190" s="1320" t="s">
        <v>2348</v>
      </c>
      <c r="B190" s="1320" t="s">
        <v>2349</v>
      </c>
      <c r="C190" s="1320" t="s">
        <v>2350</v>
      </c>
      <c r="D190" s="1320" t="s">
        <v>2351</v>
      </c>
    </row>
    <row r="191" spans="1:4" s="1321" customFormat="1" ht="35.1" customHeight="1" thickBot="1">
      <c r="A191" s="1322" t="s">
        <v>2352</v>
      </c>
      <c r="B191" s="1323" t="s">
        <v>2353</v>
      </c>
      <c r="C191" s="1322" t="s">
        <v>2354</v>
      </c>
      <c r="D191" s="1322" t="s">
        <v>2355</v>
      </c>
    </row>
    <row r="192" spans="1:4" s="1321" customFormat="1" ht="35.1" customHeight="1" thickBot="1">
      <c r="A192" s="1320" t="s">
        <v>2356</v>
      </c>
      <c r="B192" s="1320" t="s">
        <v>2357</v>
      </c>
      <c r="C192" s="1322" t="s">
        <v>2358</v>
      </c>
      <c r="D192" s="1322" t="s">
        <v>2359</v>
      </c>
    </row>
    <row r="193" spans="1:4" s="1321" customFormat="1" ht="35.1" customHeight="1" thickBot="1">
      <c r="A193" s="1322" t="s">
        <v>2360</v>
      </c>
      <c r="B193" s="1323" t="s">
        <v>2361</v>
      </c>
      <c r="C193" s="1320" t="s">
        <v>2362</v>
      </c>
      <c r="D193" s="1320" t="s">
        <v>2363</v>
      </c>
    </row>
    <row r="194" spans="1:4" s="1321" customFormat="1" ht="35.1" customHeight="1" thickBot="1">
      <c r="A194" s="1322" t="s">
        <v>2364</v>
      </c>
      <c r="B194" s="1323" t="s">
        <v>2365</v>
      </c>
      <c r="C194" s="1322" t="s">
        <v>2366</v>
      </c>
      <c r="D194" s="1323" t="s">
        <v>2367</v>
      </c>
    </row>
    <row r="195" spans="1:4" s="1321" customFormat="1" ht="35.1" customHeight="1" thickBot="1">
      <c r="A195" s="1322" t="s">
        <v>2368</v>
      </c>
      <c r="B195" s="1323" t="s">
        <v>2369</v>
      </c>
      <c r="C195" s="1320" t="s">
        <v>2370</v>
      </c>
      <c r="D195" s="1320" t="s">
        <v>2371</v>
      </c>
    </row>
    <row r="196" spans="1:4" s="1321" customFormat="1" ht="35.1" customHeight="1" thickBot="1">
      <c r="A196" s="1322" t="s">
        <v>2372</v>
      </c>
      <c r="B196" s="1323" t="s">
        <v>2373</v>
      </c>
      <c r="C196" s="1322" t="s">
        <v>2374</v>
      </c>
      <c r="D196" s="1323" t="s">
        <v>2375</v>
      </c>
    </row>
    <row r="197" spans="1:4" s="1321" customFormat="1" ht="35.1" customHeight="1" thickBot="1">
      <c r="A197" s="1320" t="s">
        <v>2376</v>
      </c>
      <c r="B197" s="1320" t="s">
        <v>2377</v>
      </c>
      <c r="C197" s="1320" t="s">
        <v>2378</v>
      </c>
      <c r="D197" s="1320" t="s">
        <v>2379</v>
      </c>
    </row>
    <row r="198" spans="1:4" s="1321" customFormat="1" ht="35.1" customHeight="1" thickBot="1">
      <c r="A198" s="1322" t="s">
        <v>2380</v>
      </c>
      <c r="B198" s="1323" t="s">
        <v>2381</v>
      </c>
      <c r="C198" s="1322" t="s">
        <v>2382</v>
      </c>
      <c r="D198" s="1323" t="s">
        <v>2383</v>
      </c>
    </row>
    <row r="199" spans="1:4" s="1321" customFormat="1" ht="35.1" customHeight="1" thickBot="1">
      <c r="A199" s="1320" t="s">
        <v>2384</v>
      </c>
      <c r="B199" s="1320" t="s">
        <v>2385</v>
      </c>
      <c r="C199" s="1320" t="s">
        <v>2386</v>
      </c>
      <c r="D199" s="1320" t="s">
        <v>2387</v>
      </c>
    </row>
    <row r="200" spans="1:4" s="1321" customFormat="1" ht="35.1" customHeight="1" thickBot="1">
      <c r="A200" s="1322" t="s">
        <v>2388</v>
      </c>
      <c r="B200" s="1323" t="s">
        <v>2389</v>
      </c>
      <c r="C200" s="1322" t="s">
        <v>2390</v>
      </c>
      <c r="D200" s="1323" t="s">
        <v>2391</v>
      </c>
    </row>
    <row r="201" spans="1:4" s="1321" customFormat="1" ht="35.1" customHeight="1" thickBot="1">
      <c r="A201" s="1322" t="s">
        <v>2392</v>
      </c>
      <c r="B201" s="1323" t="s">
        <v>2393</v>
      </c>
      <c r="C201" s="1320" t="s">
        <v>2394</v>
      </c>
      <c r="D201" s="1320" t="s">
        <v>2395</v>
      </c>
    </row>
    <row r="202" spans="1:4" s="1321" customFormat="1" ht="35.1" customHeight="1" thickBot="1">
      <c r="A202" s="1320" t="s">
        <v>2396</v>
      </c>
      <c r="B202" s="1320" t="s">
        <v>2397</v>
      </c>
      <c r="C202" s="1322" t="s">
        <v>2398</v>
      </c>
      <c r="D202" s="1323" t="s">
        <v>2399</v>
      </c>
    </row>
    <row r="203" spans="1:4" s="1321" customFormat="1" ht="35.1" customHeight="1" thickBot="1">
      <c r="A203" s="1322" t="s">
        <v>2400</v>
      </c>
      <c r="B203" s="1323" t="s">
        <v>2401</v>
      </c>
      <c r="C203" s="1320" t="s">
        <v>2402</v>
      </c>
      <c r="D203" s="1320" t="s">
        <v>2403</v>
      </c>
    </row>
    <row r="204" spans="1:4" s="1321" customFormat="1" ht="35.1" customHeight="1" thickBot="1">
      <c r="A204" s="1322" t="s">
        <v>2404</v>
      </c>
      <c r="B204" s="1323" t="s">
        <v>2405</v>
      </c>
      <c r="C204" s="1322" t="s">
        <v>2406</v>
      </c>
      <c r="D204" s="1323" t="s">
        <v>2407</v>
      </c>
    </row>
    <row r="205" spans="1:4" s="1321" customFormat="1" ht="35.1" customHeight="1" thickBot="1">
      <c r="A205" s="1322" t="s">
        <v>2408</v>
      </c>
      <c r="B205" s="1323" t="s">
        <v>2409</v>
      </c>
      <c r="C205" s="1320" t="s">
        <v>2410</v>
      </c>
      <c r="D205" s="1320" t="s">
        <v>2411</v>
      </c>
    </row>
    <row r="206" spans="1:4" s="1321" customFormat="1" ht="35.1" customHeight="1" thickBot="1">
      <c r="A206" s="1320" t="s">
        <v>2412</v>
      </c>
      <c r="B206" s="1320" t="s">
        <v>2413</v>
      </c>
      <c r="C206" s="1322" t="s">
        <v>2414</v>
      </c>
      <c r="D206" s="1323" t="s">
        <v>2415</v>
      </c>
    </row>
    <row r="207" spans="1:4" s="1321" customFormat="1" ht="35.1" customHeight="1" thickBot="1">
      <c r="A207" s="1322" t="s">
        <v>2416</v>
      </c>
      <c r="B207" s="1323" t="s">
        <v>2417</v>
      </c>
      <c r="C207" s="1320" t="s">
        <v>2418</v>
      </c>
      <c r="D207" s="1320" t="s">
        <v>2419</v>
      </c>
    </row>
    <row r="208" spans="1:4" s="1321" customFormat="1" ht="35.1" customHeight="1" thickBot="1">
      <c r="A208" s="1320" t="s">
        <v>2420</v>
      </c>
      <c r="B208" s="1320" t="s">
        <v>2421</v>
      </c>
      <c r="C208" s="1322" t="s">
        <v>2422</v>
      </c>
      <c r="D208" s="1323" t="s">
        <v>2423</v>
      </c>
    </row>
    <row r="209" spans="1:4" s="1321" customFormat="1" ht="35.1" customHeight="1" thickBot="1">
      <c r="A209" s="1322" t="s">
        <v>2424</v>
      </c>
      <c r="B209" s="1323" t="s">
        <v>2425</v>
      </c>
      <c r="C209" s="1320" t="s">
        <v>2426</v>
      </c>
      <c r="D209" s="1320" t="s">
        <v>2427</v>
      </c>
    </row>
    <row r="210" spans="1:4" s="1321" customFormat="1" ht="35.1" customHeight="1" thickBot="1">
      <c r="A210" s="1320" t="s">
        <v>2428</v>
      </c>
      <c r="B210" s="1320" t="s">
        <v>2429</v>
      </c>
      <c r="C210" s="1322" t="s">
        <v>2430</v>
      </c>
      <c r="D210" s="1323" t="s">
        <v>2431</v>
      </c>
    </row>
    <row r="211" spans="1:4" s="1321" customFormat="1" ht="35.1" customHeight="1" thickBot="1">
      <c r="A211" s="1322" t="s">
        <v>2432</v>
      </c>
      <c r="B211" s="1322" t="s">
        <v>2433</v>
      </c>
      <c r="C211" s="1320" t="s">
        <v>2434</v>
      </c>
      <c r="D211" s="1320" t="s">
        <v>2435</v>
      </c>
    </row>
    <row r="212" spans="1:4" s="1321" customFormat="1" ht="35.1" customHeight="1" thickBot="1">
      <c r="A212" s="1320" t="s">
        <v>2436</v>
      </c>
      <c r="B212" s="1320" t="s">
        <v>2437</v>
      </c>
      <c r="C212" s="1322" t="s">
        <v>2438</v>
      </c>
      <c r="D212" s="1323" t="s">
        <v>2439</v>
      </c>
    </row>
    <row r="213" spans="1:4" s="1321" customFormat="1" ht="35.1" customHeight="1" thickBot="1">
      <c r="A213" s="1322" t="s">
        <v>2440</v>
      </c>
      <c r="B213" s="1322" t="s">
        <v>2441</v>
      </c>
      <c r="C213" s="1322" t="s">
        <v>2442</v>
      </c>
      <c r="D213" s="1323" t="s">
        <v>2443</v>
      </c>
    </row>
    <row r="214" spans="1:4" s="1321" customFormat="1" ht="35.1" customHeight="1" thickBot="1">
      <c r="A214" s="1320" t="s">
        <v>2444</v>
      </c>
      <c r="B214" s="1320" t="s">
        <v>2445</v>
      </c>
      <c r="C214" s="1322" t="s">
        <v>2446</v>
      </c>
      <c r="D214" s="1323" t="s">
        <v>2447</v>
      </c>
    </row>
    <row r="215" spans="1:4" s="1321" customFormat="1" ht="35.1" customHeight="1" thickBot="1">
      <c r="A215" s="1322" t="s">
        <v>2448</v>
      </c>
      <c r="B215" s="1322" t="s">
        <v>2449</v>
      </c>
      <c r="C215" s="1320" t="s">
        <v>2450</v>
      </c>
      <c r="D215" s="1320" t="s">
        <v>2451</v>
      </c>
    </row>
    <row r="216" spans="1:4" s="1321" customFormat="1" ht="35.1" customHeight="1" thickBot="1">
      <c r="A216" s="1320" t="s">
        <v>2452</v>
      </c>
      <c r="B216" s="1320" t="s">
        <v>2453</v>
      </c>
      <c r="C216" s="1322" t="s">
        <v>2454</v>
      </c>
      <c r="D216" s="1323" t="s">
        <v>2455</v>
      </c>
    </row>
    <row r="217" spans="1:4" s="1321" customFormat="1" ht="35.1" customHeight="1" thickBot="1">
      <c r="A217" s="1322" t="s">
        <v>2456</v>
      </c>
      <c r="B217" s="1322" t="s">
        <v>2457</v>
      </c>
      <c r="C217" s="1322" t="s">
        <v>2458</v>
      </c>
      <c r="D217" s="1323" t="s">
        <v>2459</v>
      </c>
    </row>
    <row r="218" spans="1:4" s="1321" customFormat="1" ht="35.1" customHeight="1" thickBot="1">
      <c r="A218" s="1320" t="s">
        <v>2460</v>
      </c>
      <c r="B218" s="1320" t="s">
        <v>2461</v>
      </c>
      <c r="C218" s="1320" t="s">
        <v>2462</v>
      </c>
      <c r="D218" s="1320" t="s">
        <v>2463</v>
      </c>
    </row>
    <row r="219" spans="1:4" s="1321" customFormat="1" ht="35.1" customHeight="1" thickBot="1">
      <c r="A219" s="1322" t="s">
        <v>2464</v>
      </c>
      <c r="B219" s="1322" t="s">
        <v>2465</v>
      </c>
      <c r="C219" s="1322" t="s">
        <v>2466</v>
      </c>
      <c r="D219" s="1323" t="s">
        <v>2467</v>
      </c>
    </row>
    <row r="220" spans="1:4" s="1321" customFormat="1" ht="35.1" customHeight="1" thickBot="1">
      <c r="A220" s="1322" t="s">
        <v>2468</v>
      </c>
      <c r="B220" s="1322" t="s">
        <v>2469</v>
      </c>
      <c r="C220" s="1320" t="s">
        <v>2470</v>
      </c>
      <c r="D220" s="1320" t="s">
        <v>2471</v>
      </c>
    </row>
    <row r="221" spans="1:4" s="1321" customFormat="1" ht="35.1" customHeight="1" thickBot="1">
      <c r="A221" s="1320" t="s">
        <v>2472</v>
      </c>
      <c r="B221" s="1320" t="s">
        <v>2473</v>
      </c>
      <c r="C221" s="1322" t="s">
        <v>2474</v>
      </c>
      <c r="D221" s="1323" t="s">
        <v>2475</v>
      </c>
    </row>
    <row r="222" spans="1:4" s="1321" customFormat="1" ht="35.1" customHeight="1" thickBot="1">
      <c r="A222" s="1322" t="s">
        <v>2476</v>
      </c>
      <c r="B222" s="1322" t="s">
        <v>2477</v>
      </c>
      <c r="C222" s="1322" t="s">
        <v>2478</v>
      </c>
      <c r="D222" s="1323" t="s">
        <v>2479</v>
      </c>
    </row>
    <row r="223" spans="1:4" s="1321" customFormat="1" ht="35.1" customHeight="1" thickBot="1">
      <c r="A223" s="1320" t="s">
        <v>2480</v>
      </c>
      <c r="B223" s="1320" t="s">
        <v>2481</v>
      </c>
      <c r="C223" s="1322" t="s">
        <v>2482</v>
      </c>
      <c r="D223" s="1323" t="s">
        <v>2483</v>
      </c>
    </row>
    <row r="224" spans="1:4" s="1321" customFormat="1" ht="35.1" customHeight="1" thickBot="1">
      <c r="A224" s="1322" t="s">
        <v>2484</v>
      </c>
      <c r="B224" s="1322" t="s">
        <v>2485</v>
      </c>
      <c r="C224" s="1322" t="s">
        <v>2486</v>
      </c>
      <c r="D224" s="1323" t="s">
        <v>2487</v>
      </c>
    </row>
    <row r="225" spans="1:4" s="1321" customFormat="1" ht="35.1" customHeight="1" thickBot="1">
      <c r="A225" s="1320" t="s">
        <v>2488</v>
      </c>
      <c r="B225" s="1320" t="s">
        <v>2489</v>
      </c>
      <c r="C225" s="1320" t="s">
        <v>2490</v>
      </c>
      <c r="D225" s="1320" t="s">
        <v>2491</v>
      </c>
    </row>
    <row r="226" spans="1:4" s="1321" customFormat="1" ht="35.1" customHeight="1" thickBot="1">
      <c r="A226" s="1322" t="s">
        <v>2492</v>
      </c>
      <c r="B226" s="1322" t="s">
        <v>2493</v>
      </c>
      <c r="C226" s="1322" t="s">
        <v>2494</v>
      </c>
      <c r="D226" s="1323" t="s">
        <v>2495</v>
      </c>
    </row>
    <row r="227" spans="1:4" s="1321" customFormat="1" ht="35.1" customHeight="1" thickBot="1">
      <c r="A227" s="1320" t="s">
        <v>2496</v>
      </c>
      <c r="B227" s="1320" t="s">
        <v>2497</v>
      </c>
      <c r="C227" s="1320" t="s">
        <v>2498</v>
      </c>
      <c r="D227" s="1320" t="s">
        <v>2499</v>
      </c>
    </row>
    <row r="228" spans="1:4" s="1321" customFormat="1" ht="35.1" customHeight="1" thickBot="1">
      <c r="A228" s="1322" t="s">
        <v>2500</v>
      </c>
      <c r="B228" s="1322" t="s">
        <v>2501</v>
      </c>
      <c r="C228" s="1322" t="s">
        <v>2502</v>
      </c>
      <c r="D228" s="1323" t="s">
        <v>2503</v>
      </c>
    </row>
    <row r="229" spans="1:4" s="1321" customFormat="1" ht="35.1" customHeight="1" thickBot="1">
      <c r="A229" s="1322" t="s">
        <v>2504</v>
      </c>
      <c r="B229" s="1322" t="s">
        <v>2505</v>
      </c>
      <c r="C229" s="1322" t="s">
        <v>2506</v>
      </c>
      <c r="D229" s="1323" t="s">
        <v>2507</v>
      </c>
    </row>
    <row r="230" spans="1:4" s="1321" customFormat="1" ht="35.1" customHeight="1" thickBot="1">
      <c r="A230" s="1322" t="s">
        <v>2508</v>
      </c>
      <c r="B230" s="1322" t="s">
        <v>2509</v>
      </c>
      <c r="C230" s="1324" t="s">
        <v>2510</v>
      </c>
      <c r="D230" s="1324" t="s">
        <v>2511</v>
      </c>
    </row>
    <row r="231" spans="1:4" s="1321" customFormat="1" ht="35.1" customHeight="1" thickBot="1">
      <c r="C231" s="1325" t="s">
        <v>2512</v>
      </c>
      <c r="D231" s="1326" t="s">
        <v>2513</v>
      </c>
    </row>
  </sheetData>
  <mergeCells count="1">
    <mergeCell ref="A1:D1"/>
  </mergeCells>
  <phoneticPr fontId="48" type="noConversion"/>
  <pageMargins left="0.49" right="0.23" top="0.44" bottom="0.33" header="0.28000000000000003" footer="0.27"/>
  <pageSetup paperSize="9" scale="89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Feuil49">
    <tabColor indexed="15"/>
  </sheetPr>
  <dimension ref="A1:I36"/>
  <sheetViews>
    <sheetView showGridLines="0" showZeros="0" view="pageBreakPreview" zoomScaleSheetLayoutView="100" workbookViewId="0">
      <selection activeCell="A3" sqref="A3:D3"/>
    </sheetView>
  </sheetViews>
  <sheetFormatPr baseColWidth="10" defaultRowHeight="14.25"/>
  <cols>
    <col min="1" max="1" width="30.7109375" style="50" customWidth="1"/>
    <col min="2" max="2" width="20.7109375" style="50" customWidth="1"/>
    <col min="3" max="3" width="11.7109375" style="50" customWidth="1"/>
    <col min="4" max="4" width="13.7109375" style="50" customWidth="1"/>
    <col min="5" max="5" width="11.7109375" style="50" customWidth="1"/>
    <col min="6" max="6" width="13.7109375" style="50" customWidth="1"/>
    <col min="7" max="7" width="11.7109375" style="50" customWidth="1"/>
    <col min="8" max="8" width="13.7109375" style="50" customWidth="1"/>
    <col min="9" max="9" width="15.7109375" style="50" customWidth="1"/>
    <col min="10" max="16384" width="11.42578125" style="50"/>
  </cols>
  <sheetData>
    <row r="1" spans="1:9" ht="15" customHeight="1">
      <c r="A1" s="1803" t="s">
        <v>239</v>
      </c>
      <c r="B1" s="1803"/>
      <c r="C1" s="1803"/>
      <c r="D1" s="1803"/>
      <c r="E1" s="1803"/>
      <c r="F1" s="1803"/>
      <c r="G1" s="1803"/>
      <c r="H1" s="1803"/>
      <c r="I1" s="1803"/>
    </row>
    <row r="2" spans="1:9" ht="15" customHeight="1">
      <c r="A2" s="675" t="s">
        <v>1107</v>
      </c>
      <c r="B2" s="417"/>
      <c r="C2" s="1578"/>
      <c r="D2" s="1578"/>
      <c r="E2" s="1578"/>
      <c r="F2" s="1578"/>
      <c r="G2" s="1903"/>
      <c r="H2" s="1584" t="s">
        <v>237</v>
      </c>
      <c r="I2" s="1586"/>
    </row>
    <row r="3" spans="1:9" ht="15" customHeight="1">
      <c r="A3" s="1535"/>
      <c r="B3" s="1535"/>
      <c r="C3" s="1535"/>
      <c r="D3" s="1535"/>
      <c r="E3" s="700" t="s">
        <v>1109</v>
      </c>
      <c r="F3" s="1560"/>
      <c r="G3" s="1561"/>
      <c r="H3" s="1521" t="s">
        <v>240</v>
      </c>
      <c r="I3" s="1523"/>
    </row>
    <row r="4" spans="1:9" ht="15" customHeight="1">
      <c r="A4" s="675" t="s">
        <v>586</v>
      </c>
      <c r="B4" s="1535"/>
      <c r="C4" s="1535"/>
      <c r="D4" s="1535"/>
      <c r="E4" s="1535"/>
      <c r="F4" s="1535"/>
      <c r="G4" s="1535"/>
      <c r="H4" s="1535"/>
      <c r="I4" s="1535"/>
    </row>
    <row r="5" spans="1:9" ht="15" customHeight="1">
      <c r="A5" s="675" t="s">
        <v>1131</v>
      </c>
      <c r="B5" s="1532"/>
      <c r="C5" s="1532"/>
      <c r="D5" s="699" t="s">
        <v>1124</v>
      </c>
      <c r="E5" s="1580"/>
      <c r="F5" s="1580"/>
      <c r="G5" s="676" t="s">
        <v>1111</v>
      </c>
      <c r="H5" s="1560"/>
      <c r="I5" s="1560"/>
    </row>
    <row r="7" spans="1:9" ht="15">
      <c r="A7" s="1577" t="s">
        <v>1312</v>
      </c>
      <c r="B7" s="1577"/>
      <c r="C7" s="1577"/>
      <c r="D7" s="1577"/>
      <c r="E7" s="1577"/>
      <c r="F7" s="1577"/>
      <c r="G7" s="1577"/>
      <c r="H7" s="1577"/>
      <c r="I7" s="1577"/>
    </row>
    <row r="8" spans="1:9">
      <c r="A8" s="1921" t="s">
        <v>572</v>
      </c>
      <c r="B8" s="1921"/>
      <c r="C8" s="1921"/>
      <c r="D8" s="1921"/>
      <c r="E8" s="1921"/>
      <c r="F8" s="1921"/>
      <c r="G8" s="1921"/>
      <c r="H8" s="1921"/>
      <c r="I8" s="1921"/>
    </row>
    <row r="10" spans="1:9">
      <c r="A10" s="150"/>
      <c r="B10" s="187"/>
      <c r="C10" s="188"/>
      <c r="D10" s="189"/>
      <c r="E10" s="2052" t="s">
        <v>573</v>
      </c>
      <c r="F10" s="2053"/>
      <c r="G10" s="2053"/>
      <c r="H10" s="2054"/>
      <c r="I10" s="192"/>
    </row>
    <row r="11" spans="1:9">
      <c r="A11" s="186" t="s">
        <v>1295</v>
      </c>
      <c r="B11" s="192"/>
      <c r="C11" s="1539" t="s">
        <v>1300</v>
      </c>
      <c r="D11" s="1541"/>
      <c r="E11" s="2052" t="s">
        <v>1301</v>
      </c>
      <c r="F11" s="2053"/>
      <c r="G11" s="2053"/>
      <c r="H11" s="2054"/>
      <c r="I11" s="186" t="s">
        <v>1306</v>
      </c>
    </row>
    <row r="12" spans="1:9">
      <c r="A12" s="186" t="s">
        <v>1296</v>
      </c>
      <c r="B12" s="186" t="s">
        <v>1298</v>
      </c>
      <c r="C12" s="193"/>
      <c r="D12" s="194"/>
      <c r="E12" s="1539" t="s">
        <v>1302</v>
      </c>
      <c r="F12" s="1541"/>
      <c r="G12" s="1539" t="s">
        <v>1304</v>
      </c>
      <c r="H12" s="1541"/>
      <c r="I12" s="186" t="s">
        <v>1307</v>
      </c>
    </row>
    <row r="13" spans="1:9">
      <c r="A13" s="186" t="s">
        <v>1297</v>
      </c>
      <c r="B13" s="186" t="s">
        <v>1299</v>
      </c>
      <c r="C13" s="195"/>
      <c r="D13" s="196"/>
      <c r="E13" s="1542" t="s">
        <v>1303</v>
      </c>
      <c r="F13" s="1544"/>
      <c r="G13" s="1542" t="s">
        <v>1305</v>
      </c>
      <c r="H13" s="1544"/>
      <c r="I13" s="197"/>
    </row>
    <row r="14" spans="1:9" ht="18.95" customHeight="1">
      <c r="A14" s="142"/>
      <c r="B14" s="197"/>
      <c r="C14" s="190" t="s">
        <v>1310</v>
      </c>
      <c r="D14" s="191" t="s">
        <v>1309</v>
      </c>
      <c r="E14" s="198" t="s">
        <v>1310</v>
      </c>
      <c r="F14" s="198" t="s">
        <v>1309</v>
      </c>
      <c r="G14" s="198" t="s">
        <v>1310</v>
      </c>
      <c r="H14" s="198" t="s">
        <v>1309</v>
      </c>
      <c r="I14" s="198" t="s">
        <v>1308</v>
      </c>
    </row>
    <row r="15" spans="1:9" ht="17.100000000000001" customHeight="1">
      <c r="A15" s="276"/>
      <c r="B15" s="200"/>
      <c r="C15" s="200"/>
      <c r="D15" s="200"/>
      <c r="E15" s="200"/>
      <c r="F15" s="200"/>
      <c r="G15" s="200"/>
      <c r="H15" s="200"/>
      <c r="I15" s="200"/>
    </row>
    <row r="16" spans="1:9" ht="17.100000000000001" customHeight="1">
      <c r="A16" s="273"/>
      <c r="B16" s="201"/>
      <c r="C16" s="201"/>
      <c r="D16" s="201"/>
      <c r="E16" s="201"/>
      <c r="F16" s="201"/>
      <c r="G16" s="201"/>
      <c r="H16" s="201"/>
      <c r="I16" s="201"/>
    </row>
    <row r="17" spans="1:9" ht="17.100000000000001" customHeight="1">
      <c r="A17" s="273"/>
      <c r="B17" s="201"/>
      <c r="C17" s="201"/>
      <c r="D17" s="201"/>
      <c r="E17" s="201"/>
      <c r="F17" s="201"/>
      <c r="G17" s="201"/>
      <c r="H17" s="201"/>
      <c r="I17" s="201"/>
    </row>
    <row r="18" spans="1:9" ht="17.100000000000001" customHeight="1">
      <c r="A18" s="273"/>
      <c r="B18" s="201"/>
      <c r="C18" s="201"/>
      <c r="D18" s="201"/>
      <c r="E18" s="201"/>
      <c r="F18" s="201"/>
      <c r="G18" s="201"/>
      <c r="H18" s="201"/>
      <c r="I18" s="201"/>
    </row>
    <row r="19" spans="1:9" ht="17.100000000000001" customHeight="1">
      <c r="A19" s="273"/>
      <c r="B19" s="201"/>
      <c r="C19" s="201"/>
      <c r="D19" s="201"/>
      <c r="E19" s="201"/>
      <c r="F19" s="201"/>
      <c r="G19" s="201"/>
      <c r="H19" s="201"/>
      <c r="I19" s="201"/>
    </row>
    <row r="20" spans="1:9" ht="17.100000000000001" customHeight="1">
      <c r="A20" s="273"/>
      <c r="B20" s="201"/>
      <c r="C20" s="201"/>
      <c r="D20" s="201"/>
      <c r="E20" s="201"/>
      <c r="F20" s="201"/>
      <c r="G20" s="201"/>
      <c r="H20" s="201"/>
      <c r="I20" s="201"/>
    </row>
    <row r="21" spans="1:9" ht="17.100000000000001" customHeight="1">
      <c r="A21" s="273"/>
      <c r="B21" s="201"/>
      <c r="C21" s="201"/>
      <c r="D21" s="201"/>
      <c r="E21" s="201"/>
      <c r="F21" s="201"/>
      <c r="G21" s="201"/>
      <c r="H21" s="201"/>
      <c r="I21" s="201"/>
    </row>
    <row r="22" spans="1:9" ht="17.100000000000001" customHeight="1">
      <c r="A22" s="273"/>
      <c r="B22" s="201"/>
      <c r="C22" s="201"/>
      <c r="D22" s="201"/>
      <c r="E22" s="201"/>
      <c r="F22" s="201"/>
      <c r="G22" s="201"/>
      <c r="H22" s="201"/>
      <c r="I22" s="201"/>
    </row>
    <row r="23" spans="1:9" ht="17.100000000000001" customHeight="1">
      <c r="A23" s="273"/>
      <c r="B23" s="201"/>
      <c r="C23" s="201"/>
      <c r="D23" s="201"/>
      <c r="E23" s="201"/>
      <c r="F23" s="201"/>
      <c r="G23" s="201"/>
      <c r="H23" s="201"/>
      <c r="I23" s="201"/>
    </row>
    <row r="24" spans="1:9" ht="17.100000000000001" customHeight="1">
      <c r="A24" s="273"/>
      <c r="B24" s="201"/>
      <c r="C24" s="201"/>
      <c r="D24" s="201"/>
      <c r="E24" s="201"/>
      <c r="F24" s="201"/>
      <c r="G24" s="201"/>
      <c r="H24" s="201"/>
      <c r="I24" s="201"/>
    </row>
    <row r="25" spans="1:9" ht="17.100000000000001" customHeight="1">
      <c r="A25" s="273"/>
      <c r="B25" s="201"/>
      <c r="C25" s="201"/>
      <c r="D25" s="201"/>
      <c r="E25" s="201"/>
      <c r="F25" s="201"/>
      <c r="G25" s="201"/>
      <c r="H25" s="201"/>
      <c r="I25" s="201"/>
    </row>
    <row r="26" spans="1:9" ht="17.100000000000001" customHeight="1">
      <c r="A26" s="273"/>
      <c r="B26" s="201"/>
      <c r="C26" s="201"/>
      <c r="D26" s="201"/>
      <c r="E26" s="201"/>
      <c r="F26" s="201"/>
      <c r="G26" s="201"/>
      <c r="H26" s="201"/>
      <c r="I26" s="201"/>
    </row>
    <row r="27" spans="1:9" ht="17.100000000000001" customHeight="1">
      <c r="A27" s="273"/>
      <c r="B27" s="201"/>
      <c r="C27" s="201"/>
      <c r="D27" s="201"/>
      <c r="E27" s="201"/>
      <c r="F27" s="201"/>
      <c r="G27" s="201"/>
      <c r="H27" s="201"/>
      <c r="I27" s="201"/>
    </row>
    <row r="28" spans="1:9" ht="17.100000000000001" customHeight="1">
      <c r="A28" s="273"/>
      <c r="B28" s="201"/>
      <c r="C28" s="201"/>
      <c r="D28" s="201"/>
      <c r="E28" s="201"/>
      <c r="F28" s="201"/>
      <c r="G28" s="201"/>
      <c r="H28" s="201"/>
      <c r="I28" s="201"/>
    </row>
    <row r="29" spans="1:9" ht="17.100000000000001" customHeight="1">
      <c r="A29" s="273"/>
      <c r="B29" s="201"/>
      <c r="C29" s="201"/>
      <c r="D29" s="201"/>
      <c r="E29" s="201"/>
      <c r="F29" s="201"/>
      <c r="G29" s="201"/>
      <c r="H29" s="201"/>
      <c r="I29" s="201"/>
    </row>
    <row r="30" spans="1:9" ht="17.100000000000001" customHeight="1">
      <c r="A30" s="273"/>
      <c r="B30" s="201"/>
      <c r="C30" s="201"/>
      <c r="D30" s="201"/>
      <c r="E30" s="201"/>
      <c r="F30" s="201"/>
      <c r="G30" s="201"/>
      <c r="H30" s="201"/>
      <c r="I30" s="201"/>
    </row>
    <row r="31" spans="1:9" ht="17.100000000000001" customHeight="1">
      <c r="A31" s="273"/>
      <c r="B31" s="201"/>
      <c r="C31" s="201"/>
      <c r="D31" s="201"/>
      <c r="E31" s="201"/>
      <c r="F31" s="201"/>
      <c r="G31" s="201"/>
      <c r="H31" s="201"/>
      <c r="I31" s="201"/>
    </row>
    <row r="32" spans="1:9" ht="9.75" customHeight="1">
      <c r="A32" s="153"/>
      <c r="B32" s="202"/>
      <c r="C32" s="202"/>
      <c r="D32" s="202"/>
      <c r="E32" s="202"/>
      <c r="F32" s="202"/>
      <c r="G32" s="202"/>
      <c r="H32" s="202"/>
      <c r="I32" s="202"/>
    </row>
    <row r="33" spans="1:9" ht="18" customHeight="1">
      <c r="A33" s="185" t="s">
        <v>1311</v>
      </c>
      <c r="B33" s="203"/>
      <c r="C33" s="203"/>
      <c r="D33" s="203"/>
      <c r="E33" s="203"/>
      <c r="F33" s="203"/>
      <c r="G33" s="203"/>
      <c r="H33" s="203"/>
      <c r="I33" s="203"/>
    </row>
    <row r="34" spans="1:9" ht="18" customHeight="1">
      <c r="A34" s="185" t="s">
        <v>1248</v>
      </c>
      <c r="B34" s="203"/>
      <c r="C34" s="203"/>
      <c r="D34" s="203">
        <f>SUM(D15:D31)</f>
        <v>0</v>
      </c>
      <c r="E34" s="203"/>
      <c r="F34" s="203">
        <f>SUM(F15:F33)</f>
        <v>0</v>
      </c>
      <c r="G34" s="203">
        <f>SUM(G15:G33)</f>
        <v>0</v>
      </c>
      <c r="H34" s="203">
        <f>SUM(H15:H33)</f>
        <v>0</v>
      </c>
      <c r="I34" s="203">
        <f>SUM(I15:I33)</f>
        <v>0</v>
      </c>
    </row>
    <row r="35" spans="1:9" ht="9.9499999999999993" customHeight="1">
      <c r="I35" s="144"/>
    </row>
    <row r="36" spans="1:9" ht="12" customHeight="1">
      <c r="A36" s="42"/>
      <c r="B36" s="387"/>
      <c r="C36" s="42"/>
      <c r="D36" s="42"/>
      <c r="E36" s="42"/>
      <c r="F36" s="42"/>
      <c r="G36" s="42"/>
    </row>
  </sheetData>
  <mergeCells count="19">
    <mergeCell ref="E13:F13"/>
    <mergeCell ref="E11:H11"/>
    <mergeCell ref="E10:H10"/>
    <mergeCell ref="G12:H12"/>
    <mergeCell ref="G13:H13"/>
    <mergeCell ref="E12:F12"/>
    <mergeCell ref="A1:I1"/>
    <mergeCell ref="H2:I2"/>
    <mergeCell ref="H3:I3"/>
    <mergeCell ref="C11:D11"/>
    <mergeCell ref="C2:G2"/>
    <mergeCell ref="A3:D3"/>
    <mergeCell ref="B4:I4"/>
    <mergeCell ref="H5:I5"/>
    <mergeCell ref="F3:G3"/>
    <mergeCell ref="B5:C5"/>
    <mergeCell ref="E5:F5"/>
    <mergeCell ref="A7:I7"/>
    <mergeCell ref="A8:I8"/>
  </mergeCells>
  <phoneticPr fontId="48" type="noConversion"/>
  <pageMargins left="0.52" right="0.44" top="0.3" bottom="0.23" header="0.26" footer="0.21"/>
  <pageSetup paperSize="9" scale="97" orientation="landscape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Feuil50">
    <tabColor indexed="15"/>
  </sheetPr>
  <dimension ref="A1:H29"/>
  <sheetViews>
    <sheetView showGridLines="0" view="pageBreakPreview" topLeftCell="A10" zoomScale="85" workbookViewId="0">
      <selection activeCell="S55" sqref="S55:AJ55"/>
    </sheetView>
  </sheetViews>
  <sheetFormatPr baseColWidth="10" defaultRowHeight="14.25"/>
  <cols>
    <col min="1" max="4" width="11.42578125" style="50"/>
    <col min="5" max="5" width="13.7109375" style="50" customWidth="1"/>
    <col min="6" max="16384" width="11.42578125" style="50"/>
  </cols>
  <sheetData>
    <row r="1" spans="1:8">
      <c r="A1" s="1487" t="s">
        <v>250</v>
      </c>
      <c r="B1" s="1487"/>
      <c r="C1" s="1487"/>
      <c r="D1" s="1487"/>
      <c r="E1" s="1487"/>
      <c r="F1" s="1487"/>
      <c r="G1" s="1487"/>
      <c r="H1" s="1487"/>
    </row>
    <row r="29" spans="1:8" ht="15">
      <c r="A29" s="1763" t="s">
        <v>251</v>
      </c>
      <c r="B29" s="1764"/>
      <c r="C29" s="1764"/>
      <c r="D29" s="1764"/>
      <c r="E29" s="1764"/>
      <c r="F29" s="1764"/>
      <c r="G29" s="1764"/>
      <c r="H29" s="1765"/>
    </row>
  </sheetData>
  <mergeCells count="2">
    <mergeCell ref="A1:H1"/>
    <mergeCell ref="A29:H29"/>
  </mergeCells>
  <phoneticPr fontId="48" type="noConversion"/>
  <pageMargins left="0.49" right="0.49" top="0.6" bottom="0.984251969" header="0.4921259845" footer="0.4921259845"/>
  <pageSetup paperSize="9" scale="97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sheetPr codeName="Feuil51">
    <tabColor indexed="15"/>
  </sheetPr>
  <dimension ref="A1:G40"/>
  <sheetViews>
    <sheetView showGridLines="0" showZeros="0" view="pageBreakPreview" topLeftCell="A7" zoomScaleSheetLayoutView="100" workbookViewId="0">
      <selection activeCell="D25" sqref="D25"/>
    </sheetView>
  </sheetViews>
  <sheetFormatPr baseColWidth="10" defaultRowHeight="14.25"/>
  <cols>
    <col min="1" max="1" width="30.7109375" style="50" customWidth="1"/>
    <col min="2" max="2" width="25.7109375" style="50" customWidth="1"/>
    <col min="3" max="3" width="13.7109375" style="50" customWidth="1"/>
    <col min="4" max="4" width="16.7109375" style="50" customWidth="1"/>
    <col min="5" max="5" width="13.7109375" style="50" customWidth="1"/>
    <col min="6" max="7" width="16.7109375" style="50" customWidth="1"/>
    <col min="8" max="16384" width="11.42578125" style="50"/>
  </cols>
  <sheetData>
    <row r="1" spans="1:7" ht="15" customHeight="1">
      <c r="A1" s="1803" t="s">
        <v>245</v>
      </c>
      <c r="B1" s="1803"/>
      <c r="C1" s="1803"/>
      <c r="D1" s="1803"/>
      <c r="E1" s="1803"/>
      <c r="F1" s="1803"/>
      <c r="G1" s="1803"/>
    </row>
    <row r="2" spans="1:7" ht="15" customHeight="1">
      <c r="A2" s="675" t="s">
        <v>1107</v>
      </c>
      <c r="B2" s="1535">
        <f>+'TAB 13 ACH PROD'!C2</f>
        <v>0</v>
      </c>
      <c r="C2" s="1535"/>
      <c r="D2" s="1535"/>
      <c r="E2" s="1925"/>
      <c r="F2" s="1584" t="s">
        <v>488</v>
      </c>
      <c r="G2" s="1586"/>
    </row>
    <row r="3" spans="1:7" ht="15" customHeight="1">
      <c r="A3" s="1535">
        <f>+'TAB 13 ACH PROD'!A3</f>
        <v>0</v>
      </c>
      <c r="B3" s="1535"/>
      <c r="C3" s="700" t="s">
        <v>1109</v>
      </c>
      <c r="D3" s="1575">
        <f>+'TAB 13 ACH PROD'!F3</f>
        <v>0</v>
      </c>
      <c r="E3" s="1576"/>
      <c r="F3" s="1521" t="s">
        <v>244</v>
      </c>
      <c r="G3" s="1523"/>
    </row>
    <row r="4" spans="1:7" ht="15" customHeight="1">
      <c r="A4" s="675" t="s">
        <v>586</v>
      </c>
      <c r="B4" s="1535">
        <f>+'TAB 13 ACH PROD'!B4</f>
        <v>0</v>
      </c>
      <c r="C4" s="1535"/>
      <c r="D4" s="1535"/>
      <c r="E4" s="1535"/>
      <c r="F4" s="1535"/>
      <c r="G4" s="1535"/>
    </row>
    <row r="5" spans="1:7" ht="15" customHeight="1">
      <c r="A5" s="675" t="s">
        <v>1131</v>
      </c>
      <c r="B5" s="608">
        <f>+'TAB 13 ACH PROD'!B5</f>
        <v>0</v>
      </c>
      <c r="C5" s="699" t="s">
        <v>1124</v>
      </c>
      <c r="D5" s="1580">
        <f>+'TAB 13 ACH PROD'!E5</f>
        <v>0</v>
      </c>
      <c r="E5" s="1580"/>
      <c r="F5" s="676" t="s">
        <v>1111</v>
      </c>
      <c r="G5" s="591">
        <f>+'TAB 13 ACH PROD'!H5</f>
        <v>0</v>
      </c>
    </row>
    <row r="7" spans="1:7" ht="15">
      <c r="A7" s="1577" t="s">
        <v>241</v>
      </c>
      <c r="B7" s="1577"/>
      <c r="C7" s="1577"/>
      <c r="D7" s="1577"/>
      <c r="E7" s="1577"/>
      <c r="F7" s="1577"/>
      <c r="G7" s="1577"/>
    </row>
    <row r="8" spans="1:7" ht="15">
      <c r="A8" s="1921" t="s">
        <v>242</v>
      </c>
      <c r="B8" s="1921"/>
      <c r="C8" s="1921"/>
      <c r="D8" s="1921"/>
      <c r="E8" s="1921"/>
      <c r="F8" s="1921"/>
      <c r="G8" s="1921"/>
    </row>
    <row r="10" spans="1:7">
      <c r="A10" s="150"/>
      <c r="B10" s="192"/>
      <c r="C10" s="1539" t="s">
        <v>1307</v>
      </c>
      <c r="D10" s="1541"/>
      <c r="E10" s="1540" t="s">
        <v>1307</v>
      </c>
      <c r="F10" s="1541"/>
      <c r="G10" s="192"/>
    </row>
    <row r="11" spans="1:7">
      <c r="A11" s="186" t="s">
        <v>1295</v>
      </c>
      <c r="B11" s="186" t="s">
        <v>1316</v>
      </c>
      <c r="C11" s="1862" t="s">
        <v>30</v>
      </c>
      <c r="D11" s="1863"/>
      <c r="E11" s="1862" t="s">
        <v>30</v>
      </c>
      <c r="F11" s="1863"/>
      <c r="G11" s="186" t="s">
        <v>1306</v>
      </c>
    </row>
    <row r="12" spans="1:7">
      <c r="A12" s="186" t="s">
        <v>1296</v>
      </c>
      <c r="B12" s="186" t="s">
        <v>243</v>
      </c>
      <c r="C12" s="1862" t="s">
        <v>90</v>
      </c>
      <c r="D12" s="1863"/>
      <c r="E12" s="1862" t="s">
        <v>249</v>
      </c>
      <c r="F12" s="1863"/>
      <c r="G12" s="186" t="s">
        <v>1307</v>
      </c>
    </row>
    <row r="13" spans="1:7">
      <c r="A13" s="186" t="s">
        <v>1297</v>
      </c>
      <c r="B13" s="186" t="s">
        <v>1299</v>
      </c>
      <c r="C13" s="1542" t="s">
        <v>69</v>
      </c>
      <c r="D13" s="1544"/>
      <c r="E13" s="1542" t="s">
        <v>69</v>
      </c>
      <c r="F13" s="1544"/>
      <c r="G13" s="197"/>
    </row>
    <row r="14" spans="1:7" ht="18.95" customHeight="1">
      <c r="A14" s="142"/>
      <c r="B14" s="197"/>
      <c r="C14" s="190" t="s">
        <v>1310</v>
      </c>
      <c r="D14" s="198" t="s">
        <v>246</v>
      </c>
      <c r="E14" s="198" t="s">
        <v>1310</v>
      </c>
      <c r="F14" s="198" t="s">
        <v>247</v>
      </c>
      <c r="G14" s="198" t="s">
        <v>248</v>
      </c>
    </row>
    <row r="15" spans="1:7" ht="15.95" customHeight="1">
      <c r="A15" s="276"/>
      <c r="B15" s="200"/>
      <c r="C15" s="200"/>
      <c r="D15" s="200"/>
      <c r="E15" s="200"/>
      <c r="F15" s="200"/>
      <c r="G15" s="200"/>
    </row>
    <row r="16" spans="1:7" ht="15.95" customHeight="1">
      <c r="A16" s="273"/>
      <c r="B16" s="201"/>
      <c r="C16" s="201"/>
      <c r="D16" s="201"/>
      <c r="E16" s="201"/>
      <c r="F16" s="201"/>
      <c r="G16" s="201"/>
    </row>
    <row r="17" spans="1:7" ht="15.95" customHeight="1">
      <c r="A17" s="273"/>
      <c r="B17" s="201"/>
      <c r="C17" s="201"/>
      <c r="D17" s="201"/>
      <c r="E17" s="201"/>
      <c r="F17" s="201"/>
      <c r="G17" s="201"/>
    </row>
    <row r="18" spans="1:7" ht="15.95" customHeight="1">
      <c r="A18" s="273"/>
      <c r="B18" s="201"/>
      <c r="C18" s="201"/>
      <c r="D18" s="201"/>
      <c r="E18" s="201"/>
      <c r="F18" s="201"/>
      <c r="G18" s="201"/>
    </row>
    <row r="19" spans="1:7" ht="15.95" customHeight="1">
      <c r="A19" s="273"/>
      <c r="B19" s="201"/>
      <c r="C19" s="201"/>
      <c r="D19" s="201"/>
      <c r="E19" s="201"/>
      <c r="F19" s="201"/>
      <c r="G19" s="201"/>
    </row>
    <row r="20" spans="1:7" ht="15.95" customHeight="1">
      <c r="A20" s="273"/>
      <c r="B20" s="201"/>
      <c r="C20" s="201"/>
      <c r="D20" s="201"/>
      <c r="E20" s="201"/>
      <c r="F20" s="201"/>
      <c r="G20" s="201"/>
    </row>
    <row r="21" spans="1:7" ht="15.95" customHeight="1">
      <c r="A21" s="273"/>
      <c r="B21" s="201"/>
      <c r="C21" s="201"/>
      <c r="D21" s="201"/>
      <c r="E21" s="201"/>
      <c r="F21" s="201"/>
      <c r="G21" s="201"/>
    </row>
    <row r="22" spans="1:7" ht="15.95" customHeight="1">
      <c r="A22" s="273"/>
      <c r="B22" s="201"/>
      <c r="C22" s="201"/>
      <c r="D22" s="201"/>
      <c r="E22" s="201"/>
      <c r="F22" s="201"/>
      <c r="G22" s="201"/>
    </row>
    <row r="23" spans="1:7" ht="15.95" customHeight="1">
      <c r="A23" s="273"/>
      <c r="B23" s="201"/>
      <c r="C23" s="201"/>
      <c r="D23" s="201"/>
      <c r="E23" s="201"/>
      <c r="F23" s="201"/>
      <c r="G23" s="201"/>
    </row>
    <row r="24" spans="1:7" ht="15.95" customHeight="1">
      <c r="A24" s="273"/>
      <c r="B24" s="201"/>
      <c r="C24" s="201"/>
      <c r="D24" s="201"/>
      <c r="E24" s="201"/>
      <c r="F24" s="201"/>
      <c r="G24" s="201"/>
    </row>
    <row r="25" spans="1:7" ht="15.95" customHeight="1">
      <c r="A25" s="273"/>
      <c r="B25" s="201"/>
      <c r="C25" s="201"/>
      <c r="D25" s="201"/>
      <c r="E25" s="201"/>
      <c r="F25" s="201"/>
      <c r="G25" s="201"/>
    </row>
    <row r="26" spans="1:7" ht="15.95" customHeight="1">
      <c r="A26" s="273"/>
      <c r="B26" s="201"/>
      <c r="C26" s="201"/>
      <c r="D26" s="201"/>
      <c r="E26" s="201"/>
      <c r="F26" s="201"/>
      <c r="G26" s="201"/>
    </row>
    <row r="27" spans="1:7" ht="15.95" customHeight="1">
      <c r="A27" s="273"/>
      <c r="B27" s="201"/>
      <c r="C27" s="201"/>
      <c r="D27" s="201"/>
      <c r="E27" s="201"/>
      <c r="F27" s="201"/>
      <c r="G27" s="201"/>
    </row>
    <row r="28" spans="1:7" ht="15.95" customHeight="1">
      <c r="A28" s="273"/>
      <c r="B28" s="201"/>
      <c r="C28" s="201"/>
      <c r="D28" s="201"/>
      <c r="E28" s="201"/>
      <c r="F28" s="201"/>
      <c r="G28" s="201"/>
    </row>
    <row r="29" spans="1:7" ht="15.95" customHeight="1">
      <c r="A29" s="273"/>
      <c r="B29" s="201"/>
      <c r="C29" s="201"/>
      <c r="D29" s="201"/>
      <c r="E29" s="201"/>
      <c r="F29" s="201"/>
      <c r="G29" s="201"/>
    </row>
    <row r="30" spans="1:7" ht="15.95" customHeight="1">
      <c r="A30" s="273"/>
      <c r="B30" s="201"/>
      <c r="C30" s="201"/>
      <c r="D30" s="201"/>
      <c r="E30" s="201"/>
      <c r="F30" s="201"/>
      <c r="G30" s="201"/>
    </row>
    <row r="31" spans="1:7" ht="15.95" customHeight="1">
      <c r="A31" s="273"/>
      <c r="B31" s="201"/>
      <c r="C31" s="201"/>
      <c r="D31" s="201"/>
      <c r="E31" s="201"/>
      <c r="F31" s="201"/>
      <c r="G31" s="201"/>
    </row>
    <row r="32" spans="1:7" ht="6" customHeight="1">
      <c r="A32" s="153"/>
      <c r="B32" s="202"/>
      <c r="C32" s="202"/>
      <c r="D32" s="202"/>
      <c r="E32" s="202"/>
      <c r="F32" s="202"/>
      <c r="G32" s="202"/>
    </row>
    <row r="33" spans="1:7" ht="18" customHeight="1">
      <c r="A33" s="185" t="s">
        <v>1311</v>
      </c>
      <c r="B33" s="203"/>
      <c r="C33" s="203"/>
      <c r="D33" s="203"/>
      <c r="E33" s="203"/>
      <c r="F33" s="203"/>
      <c r="G33" s="203"/>
    </row>
    <row r="34" spans="1:7" ht="18" customHeight="1">
      <c r="A34" s="185" t="s">
        <v>1248</v>
      </c>
      <c r="B34" s="203"/>
      <c r="C34" s="203"/>
      <c r="D34" s="203">
        <f>SUM(D15:D31)</f>
        <v>0</v>
      </c>
      <c r="E34" s="203">
        <f>SUM(E15:E33)</f>
        <v>0</v>
      </c>
      <c r="F34" s="203">
        <f>SUM(F15:F33)</f>
        <v>0</v>
      </c>
      <c r="G34" s="203">
        <f>SUM(G15:G33)</f>
        <v>0</v>
      </c>
    </row>
    <row r="35" spans="1:7" ht="6" customHeight="1">
      <c r="A35" s="153"/>
      <c r="B35" s="313"/>
      <c r="C35" s="202"/>
      <c r="D35" s="202"/>
      <c r="E35" s="202"/>
      <c r="F35" s="202"/>
      <c r="G35" s="202"/>
    </row>
    <row r="36" spans="1:7" ht="9.9499999999999993" customHeight="1">
      <c r="G36" s="144"/>
    </row>
    <row r="37" spans="1:7" ht="12" customHeight="1">
      <c r="A37" s="42"/>
      <c r="B37" s="387"/>
      <c r="C37" s="42"/>
      <c r="D37" s="42"/>
      <c r="E37" s="42"/>
      <c r="F37" s="42"/>
      <c r="G37" s="42"/>
    </row>
    <row r="38" spans="1:7" ht="12" customHeight="1">
      <c r="A38" s="606"/>
      <c r="B38" s="387"/>
      <c r="C38" s="42"/>
      <c r="D38" s="42"/>
      <c r="E38" s="42"/>
      <c r="F38" s="42"/>
      <c r="G38" s="42"/>
    </row>
    <row r="39" spans="1:7" ht="12" customHeight="1">
      <c r="A39" s="42"/>
      <c r="B39" s="387"/>
      <c r="C39" s="42"/>
      <c r="D39" s="42"/>
      <c r="E39" s="42"/>
      <c r="F39" s="42"/>
      <c r="G39" s="42"/>
    </row>
    <row r="40" spans="1:7" ht="12" customHeight="1">
      <c r="A40" s="42"/>
      <c r="B40" s="387"/>
      <c r="C40" s="42"/>
      <c r="D40" s="42"/>
      <c r="E40" s="42"/>
      <c r="F40" s="42"/>
      <c r="G40" s="42"/>
    </row>
  </sheetData>
  <mergeCells count="18">
    <mergeCell ref="A1:G1"/>
    <mergeCell ref="F2:G2"/>
    <mergeCell ref="F3:G3"/>
    <mergeCell ref="B2:E2"/>
    <mergeCell ref="D3:E3"/>
    <mergeCell ref="A3:B3"/>
    <mergeCell ref="E12:F12"/>
    <mergeCell ref="E13:F13"/>
    <mergeCell ref="C12:D12"/>
    <mergeCell ref="C13:D13"/>
    <mergeCell ref="B4:G4"/>
    <mergeCell ref="D5:E5"/>
    <mergeCell ref="C11:D11"/>
    <mergeCell ref="E11:F11"/>
    <mergeCell ref="C10:D10"/>
    <mergeCell ref="A7:G7"/>
    <mergeCell ref="A8:G8"/>
    <mergeCell ref="E10:F10"/>
  </mergeCells>
  <phoneticPr fontId="48" type="noConversion"/>
  <pageMargins left="0.82" right="0.44" top="0.3" bottom="0.23" header="0.26" footer="0.21"/>
  <pageSetup paperSize="9" orientation="landscape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sheetPr codeName="Feuil52">
    <tabColor indexed="15"/>
  </sheetPr>
  <dimension ref="A1:G163"/>
  <sheetViews>
    <sheetView showGridLines="0" showZeros="0" view="pageBreakPreview" topLeftCell="A136" zoomScale="85" workbookViewId="0">
      <selection activeCell="G162" sqref="G162"/>
    </sheetView>
  </sheetViews>
  <sheetFormatPr baseColWidth="10" defaultRowHeight="14.25"/>
  <cols>
    <col min="1" max="1" width="14" style="50" bestFit="1" customWidth="1"/>
    <col min="2" max="2" width="14.7109375" style="50" customWidth="1"/>
    <col min="3" max="3" width="11.42578125" style="50"/>
    <col min="4" max="4" width="13.7109375" style="50" customWidth="1"/>
    <col min="5" max="5" width="11.42578125" style="50"/>
    <col min="6" max="6" width="13.7109375" style="50" customWidth="1"/>
    <col min="7" max="7" width="17.7109375" style="50" customWidth="1"/>
    <col min="8" max="16384" width="11.42578125" style="50"/>
  </cols>
  <sheetData>
    <row r="1" spans="1:7">
      <c r="A1" s="2052" t="s">
        <v>258</v>
      </c>
      <c r="B1" s="2054"/>
      <c r="C1" s="1487" t="s">
        <v>259</v>
      </c>
      <c r="D1" s="1487"/>
      <c r="E1" s="1804"/>
      <c r="F1" s="1619" t="s">
        <v>229</v>
      </c>
      <c r="G1" s="1620"/>
    </row>
    <row r="2" spans="1:7" ht="15" customHeight="1">
      <c r="A2" s="675" t="s">
        <v>1107</v>
      </c>
      <c r="B2" s="416"/>
      <c r="C2" s="1578"/>
      <c r="D2" s="1578"/>
      <c r="E2" s="1578"/>
      <c r="F2" s="1578"/>
      <c r="G2" s="1578"/>
    </row>
    <row r="3" spans="1:7" ht="15" customHeight="1">
      <c r="A3" s="1535"/>
      <c r="B3" s="1535"/>
      <c r="C3" s="1535"/>
      <c r="D3" s="1535"/>
      <c r="E3" s="1535"/>
      <c r="F3" s="700" t="s">
        <v>1109</v>
      </c>
      <c r="G3" s="608"/>
    </row>
    <row r="4" spans="1:7" ht="15" customHeight="1">
      <c r="A4" s="675" t="s">
        <v>586</v>
      </c>
      <c r="B4" s="1535"/>
      <c r="C4" s="1535"/>
      <c r="D4" s="1535"/>
      <c r="E4" s="1535"/>
      <c r="F4" s="1535"/>
      <c r="G4" s="1535"/>
    </row>
    <row r="5" spans="1:7">
      <c r="A5" s="675" t="s">
        <v>1131</v>
      </c>
      <c r="B5" s="523"/>
      <c r="C5" s="710"/>
      <c r="D5" s="699" t="s">
        <v>1124</v>
      </c>
      <c r="E5" s="607"/>
      <c r="F5" s="676" t="s">
        <v>1111</v>
      </c>
      <c r="G5" s="591"/>
    </row>
    <row r="7" spans="1:7">
      <c r="A7" s="2055" t="s">
        <v>260</v>
      </c>
      <c r="B7" s="2056"/>
      <c r="C7" s="2056"/>
      <c r="D7" s="2056"/>
      <c r="E7" s="2056"/>
      <c r="F7" s="2056"/>
      <c r="G7" s="2057"/>
    </row>
    <row r="9" spans="1:7" ht="12" customHeight="1">
      <c r="A9" s="134"/>
      <c r="B9" s="143"/>
      <c r="C9" s="143"/>
      <c r="D9" s="143"/>
      <c r="E9" s="143"/>
      <c r="F9" s="151"/>
      <c r="G9" s="150"/>
    </row>
    <row r="10" spans="1:7" ht="12" customHeight="1">
      <c r="A10" s="1761" t="s">
        <v>361</v>
      </c>
      <c r="B10" s="1485"/>
      <c r="C10" s="1485"/>
      <c r="D10" s="1485"/>
      <c r="E10" s="1485"/>
      <c r="F10" s="1762"/>
      <c r="G10" s="641" t="s">
        <v>632</v>
      </c>
    </row>
    <row r="11" spans="1:7" ht="12" customHeight="1">
      <c r="A11" s="48"/>
      <c r="B11" s="47"/>
      <c r="C11" s="47"/>
      <c r="D11" s="47"/>
      <c r="E11" s="47"/>
      <c r="F11" s="61"/>
      <c r="G11" s="142"/>
    </row>
    <row r="12" spans="1:7">
      <c r="A12" s="642">
        <v>601100</v>
      </c>
      <c r="B12" s="193" t="s">
        <v>1476</v>
      </c>
      <c r="C12" s="42"/>
      <c r="D12" s="42"/>
      <c r="E12" s="42"/>
      <c r="F12" s="42"/>
      <c r="G12" s="334"/>
    </row>
    <row r="13" spans="1:7">
      <c r="A13" s="642">
        <v>601200</v>
      </c>
      <c r="B13" s="193" t="s">
        <v>1477</v>
      </c>
      <c r="C13" s="42"/>
      <c r="D13" s="42"/>
      <c r="E13" s="42"/>
      <c r="F13" s="42"/>
      <c r="G13" s="334"/>
    </row>
    <row r="14" spans="1:7">
      <c r="A14" s="642">
        <v>601300</v>
      </c>
      <c r="B14" s="193" t="s">
        <v>1478</v>
      </c>
      <c r="C14" s="42"/>
      <c r="D14" s="42"/>
      <c r="E14" s="42"/>
      <c r="F14" s="42"/>
      <c r="G14" s="334"/>
    </row>
    <row r="15" spans="1:7">
      <c r="A15" s="642">
        <v>601400</v>
      </c>
      <c r="B15" s="193" t="s">
        <v>1479</v>
      </c>
      <c r="C15" s="42"/>
      <c r="D15" s="42"/>
      <c r="E15" s="42"/>
      <c r="F15" s="42"/>
      <c r="G15" s="334"/>
    </row>
    <row r="16" spans="1:7" ht="15" thickBot="1">
      <c r="A16" s="642">
        <v>601900</v>
      </c>
      <c r="B16" s="193" t="s">
        <v>265</v>
      </c>
      <c r="C16" s="42"/>
      <c r="D16" s="42"/>
      <c r="E16" s="42"/>
      <c r="F16" s="42"/>
      <c r="G16" s="341"/>
    </row>
    <row r="17" spans="1:7" s="640" customFormat="1" ht="20.100000000000001" customHeight="1" thickTop="1" thickBot="1">
      <c r="A17" s="643" t="s">
        <v>812</v>
      </c>
      <c r="B17" s="646"/>
      <c r="C17" s="644" t="s">
        <v>266</v>
      </c>
      <c r="D17" s="644"/>
      <c r="E17" s="644"/>
      <c r="F17" s="644"/>
      <c r="G17" s="912">
        <f>SUM(G12:G16)</f>
        <v>0</v>
      </c>
    </row>
    <row r="18" spans="1:7" ht="15.75" thickTop="1" thickBot="1">
      <c r="A18" s="642">
        <v>603100</v>
      </c>
      <c r="B18" s="193" t="s">
        <v>267</v>
      </c>
      <c r="C18" s="42"/>
      <c r="D18" s="42"/>
      <c r="E18" s="42"/>
      <c r="F18" s="42"/>
      <c r="G18" s="341"/>
    </row>
    <row r="19" spans="1:7" s="640" customFormat="1" ht="20.100000000000001" customHeight="1" thickTop="1" thickBot="1">
      <c r="A19" s="643" t="s">
        <v>814</v>
      </c>
      <c r="B19" s="646"/>
      <c r="C19" s="644" t="s">
        <v>268</v>
      </c>
      <c r="D19" s="644"/>
      <c r="E19" s="644"/>
      <c r="F19" s="644"/>
      <c r="G19" s="912">
        <f>SUM(G18)</f>
        <v>0</v>
      </c>
    </row>
    <row r="20" spans="1:7" ht="15" thickTop="1">
      <c r="A20" s="642">
        <v>602100</v>
      </c>
      <c r="B20" s="193" t="s">
        <v>1480</v>
      </c>
      <c r="C20" s="42"/>
      <c r="D20" s="42"/>
      <c r="E20" s="42"/>
      <c r="F20" s="42"/>
      <c r="G20" s="341"/>
    </row>
    <row r="21" spans="1:7">
      <c r="A21" s="642">
        <v>602200</v>
      </c>
      <c r="B21" s="193" t="s">
        <v>1481</v>
      </c>
      <c r="C21" s="42"/>
      <c r="D21" s="42"/>
      <c r="E21" s="42"/>
      <c r="F21" s="42"/>
      <c r="G21" s="334"/>
    </row>
    <row r="22" spans="1:7">
      <c r="A22" s="642">
        <v>602300</v>
      </c>
      <c r="B22" s="193" t="s">
        <v>1482</v>
      </c>
      <c r="C22" s="42"/>
      <c r="D22" s="42"/>
      <c r="E22" s="42"/>
      <c r="F22" s="42"/>
      <c r="G22" s="334"/>
    </row>
    <row r="23" spans="1:7">
      <c r="A23" s="642">
        <v>602400</v>
      </c>
      <c r="B23" s="193" t="s">
        <v>1483</v>
      </c>
      <c r="C23" s="42"/>
      <c r="D23" s="42"/>
      <c r="E23" s="42"/>
      <c r="F23" s="42"/>
      <c r="G23" s="334"/>
    </row>
    <row r="24" spans="1:7" ht="15" thickBot="1">
      <c r="A24" s="642">
        <v>602900</v>
      </c>
      <c r="B24" s="193" t="s">
        <v>265</v>
      </c>
      <c r="C24" s="42"/>
      <c r="D24" s="42"/>
      <c r="E24" s="42"/>
      <c r="F24" s="42"/>
      <c r="G24" s="341"/>
    </row>
    <row r="25" spans="1:7" s="640" customFormat="1" ht="20.100000000000001" customHeight="1" thickTop="1" thickBot="1">
      <c r="A25" s="643" t="s">
        <v>817</v>
      </c>
      <c r="B25" s="646"/>
      <c r="C25" s="644" t="s">
        <v>818</v>
      </c>
      <c r="D25" s="644"/>
      <c r="E25" s="644"/>
      <c r="F25" s="644"/>
      <c r="G25" s="912">
        <f>SUM(G20:G24)</f>
        <v>0</v>
      </c>
    </row>
    <row r="26" spans="1:7" ht="20.100000000000001" customHeight="1" thickTop="1" thickBot="1">
      <c r="A26" s="642">
        <v>603200</v>
      </c>
      <c r="B26" s="193" t="s">
        <v>269</v>
      </c>
      <c r="C26" s="42"/>
      <c r="D26" s="42"/>
      <c r="E26" s="42"/>
      <c r="F26" s="42"/>
      <c r="G26" s="341"/>
    </row>
    <row r="27" spans="1:7" s="640" customFormat="1" ht="20.100000000000001" customHeight="1" thickTop="1" thickBot="1">
      <c r="A27" s="643" t="s">
        <v>819</v>
      </c>
      <c r="B27" s="646"/>
      <c r="C27" s="644" t="s">
        <v>268</v>
      </c>
      <c r="D27" s="644"/>
      <c r="E27" s="644"/>
      <c r="F27" s="644"/>
      <c r="G27" s="912">
        <f>SUM(G26)</f>
        <v>0</v>
      </c>
    </row>
    <row r="28" spans="1:7" ht="15" thickTop="1">
      <c r="A28" s="642">
        <v>604100</v>
      </c>
      <c r="B28" s="193" t="s">
        <v>270</v>
      </c>
      <c r="C28" s="42"/>
      <c r="D28" s="42"/>
      <c r="E28" s="42"/>
      <c r="F28" s="42"/>
      <c r="G28" s="341"/>
    </row>
    <row r="29" spans="1:7">
      <c r="A29" s="642">
        <v>604200</v>
      </c>
      <c r="B29" s="193" t="s">
        <v>271</v>
      </c>
      <c r="C29" s="42"/>
      <c r="D29" s="42"/>
      <c r="E29" s="42"/>
      <c r="F29" s="42"/>
      <c r="G29" s="334"/>
    </row>
    <row r="30" spans="1:7">
      <c r="A30" s="642">
        <v>604300</v>
      </c>
      <c r="B30" s="193" t="s">
        <v>272</v>
      </c>
      <c r="C30" s="42"/>
      <c r="D30" s="42"/>
      <c r="E30" s="42"/>
      <c r="F30" s="42"/>
      <c r="G30" s="334"/>
    </row>
    <row r="31" spans="1:7">
      <c r="A31" s="642">
        <v>604400</v>
      </c>
      <c r="B31" s="193" t="s">
        <v>273</v>
      </c>
      <c r="C31" s="42"/>
      <c r="D31" s="42"/>
      <c r="E31" s="42"/>
      <c r="F31" s="42"/>
      <c r="G31" s="334"/>
    </row>
    <row r="32" spans="1:7">
      <c r="A32" s="642">
        <v>604600</v>
      </c>
      <c r="B32" s="193" t="s">
        <v>274</v>
      </c>
      <c r="C32" s="42"/>
      <c r="D32" s="42"/>
      <c r="E32" s="42"/>
      <c r="F32" s="42"/>
      <c r="G32" s="334"/>
    </row>
    <row r="33" spans="1:7">
      <c r="A33" s="642">
        <v>604700</v>
      </c>
      <c r="B33" s="193" t="s">
        <v>275</v>
      </c>
      <c r="C33" s="42"/>
      <c r="D33" s="42"/>
      <c r="E33" s="42"/>
      <c r="F33" s="42"/>
      <c r="G33" s="334"/>
    </row>
    <row r="34" spans="1:7">
      <c r="A34" s="642">
        <v>604900</v>
      </c>
      <c r="B34" s="193" t="s">
        <v>265</v>
      </c>
      <c r="C34" s="42"/>
      <c r="D34" s="42"/>
      <c r="E34" s="42"/>
      <c r="F34" s="42"/>
      <c r="G34" s="334"/>
    </row>
    <row r="35" spans="1:7">
      <c r="A35" s="642">
        <v>605100</v>
      </c>
      <c r="B35" s="193" t="s">
        <v>282</v>
      </c>
      <c r="C35" s="42"/>
      <c r="D35" s="42"/>
      <c r="E35" s="42"/>
      <c r="F35" s="42"/>
      <c r="G35" s="334"/>
    </row>
    <row r="36" spans="1:7">
      <c r="A36" s="642">
        <v>605200</v>
      </c>
      <c r="B36" s="193" t="s">
        <v>283</v>
      </c>
      <c r="C36" s="42"/>
      <c r="D36" s="42"/>
      <c r="E36" s="42"/>
      <c r="F36" s="42"/>
      <c r="G36" s="334"/>
    </row>
    <row r="37" spans="1:7">
      <c r="A37" s="642">
        <v>605300</v>
      </c>
      <c r="B37" s="193" t="s">
        <v>284</v>
      </c>
      <c r="C37" s="42"/>
      <c r="D37" s="42"/>
      <c r="E37" s="42"/>
      <c r="F37" s="42"/>
      <c r="G37" s="334"/>
    </row>
    <row r="38" spans="1:7">
      <c r="A38" s="642">
        <v>605400</v>
      </c>
      <c r="B38" s="193" t="s">
        <v>285</v>
      </c>
      <c r="C38" s="42"/>
      <c r="D38" s="42"/>
      <c r="E38" s="42"/>
      <c r="F38" s="42"/>
      <c r="G38" s="334"/>
    </row>
    <row r="39" spans="1:7">
      <c r="A39" s="642">
        <v>605500</v>
      </c>
      <c r="B39" s="193" t="s">
        <v>275</v>
      </c>
      <c r="C39" s="42"/>
      <c r="D39" s="42"/>
      <c r="E39" s="42"/>
      <c r="F39" s="42"/>
      <c r="G39" s="334"/>
    </row>
    <row r="40" spans="1:7">
      <c r="A40" s="642">
        <v>605600</v>
      </c>
      <c r="B40" s="193" t="s">
        <v>276</v>
      </c>
      <c r="C40" s="42"/>
      <c r="D40" s="42"/>
      <c r="E40" s="42"/>
      <c r="F40" s="42"/>
      <c r="G40" s="334"/>
    </row>
    <row r="41" spans="1:7">
      <c r="A41" s="642">
        <v>605700</v>
      </c>
      <c r="B41" s="193" t="s">
        <v>277</v>
      </c>
      <c r="C41" s="42"/>
      <c r="D41" s="42"/>
      <c r="E41" s="42"/>
      <c r="F41" s="42"/>
      <c r="G41" s="334"/>
    </row>
    <row r="42" spans="1:7">
      <c r="A42" s="642">
        <v>605800</v>
      </c>
      <c r="B42" s="193" t="s">
        <v>278</v>
      </c>
      <c r="C42" s="42"/>
      <c r="D42" s="42"/>
      <c r="E42" s="42"/>
      <c r="F42" s="42"/>
      <c r="G42" s="334"/>
    </row>
    <row r="43" spans="1:7">
      <c r="A43" s="642">
        <v>605900</v>
      </c>
      <c r="B43" s="193" t="s">
        <v>265</v>
      </c>
      <c r="C43" s="42"/>
      <c r="D43" s="42"/>
      <c r="E43" s="42"/>
      <c r="F43" s="42"/>
      <c r="G43" s="334"/>
    </row>
    <row r="44" spans="1:7">
      <c r="A44" s="642">
        <v>608100</v>
      </c>
      <c r="B44" s="193" t="s">
        <v>279</v>
      </c>
      <c r="C44" s="42"/>
      <c r="D44" s="42"/>
      <c r="E44" s="42"/>
      <c r="F44" s="42"/>
      <c r="G44" s="334"/>
    </row>
    <row r="45" spans="1:7">
      <c r="A45" s="642">
        <v>608200</v>
      </c>
      <c r="B45" s="193" t="s">
        <v>280</v>
      </c>
      <c r="C45" s="42"/>
      <c r="D45" s="42"/>
      <c r="E45" s="42"/>
      <c r="F45" s="42"/>
      <c r="G45" s="334"/>
    </row>
    <row r="46" spans="1:7">
      <c r="A46" s="642">
        <v>608300</v>
      </c>
      <c r="B46" s="193" t="s">
        <v>281</v>
      </c>
      <c r="C46" s="42"/>
      <c r="D46" s="42"/>
      <c r="E46" s="42"/>
      <c r="F46" s="42"/>
      <c r="G46" s="334"/>
    </row>
    <row r="47" spans="1:7" ht="15" thickBot="1">
      <c r="A47" s="642">
        <v>608900</v>
      </c>
      <c r="B47" s="193" t="s">
        <v>265</v>
      </c>
      <c r="C47" s="42"/>
      <c r="D47" s="42"/>
      <c r="E47" s="42"/>
      <c r="F47" s="42"/>
      <c r="G47" s="341"/>
    </row>
    <row r="48" spans="1:7" s="640" customFormat="1" ht="20.100000000000001" customHeight="1" thickTop="1" thickBot="1">
      <c r="A48" s="643" t="s">
        <v>821</v>
      </c>
      <c r="B48" s="646"/>
      <c r="C48" s="644" t="s">
        <v>822</v>
      </c>
      <c r="D48" s="644"/>
      <c r="E48" s="644"/>
      <c r="F48" s="644"/>
      <c r="G48" s="912">
        <f>SUM(G28:G47)</f>
        <v>0</v>
      </c>
    </row>
    <row r="49" spans="1:7" ht="20.100000000000001" customHeight="1" thickTop="1" thickBot="1">
      <c r="A49" s="642">
        <v>603300</v>
      </c>
      <c r="B49" s="193" t="s">
        <v>286</v>
      </c>
      <c r="C49" s="42"/>
      <c r="D49" s="42"/>
      <c r="E49" s="42"/>
      <c r="F49" s="42"/>
      <c r="G49" s="341"/>
    </row>
    <row r="50" spans="1:7" s="640" customFormat="1" ht="20.100000000000001" customHeight="1" thickTop="1" thickBot="1">
      <c r="A50" s="643" t="s">
        <v>823</v>
      </c>
      <c r="B50" s="646"/>
      <c r="C50" s="644" t="s">
        <v>268</v>
      </c>
      <c r="D50" s="644"/>
      <c r="E50" s="644"/>
      <c r="F50" s="644"/>
      <c r="G50" s="912">
        <f>SUM(G49)</f>
        <v>0</v>
      </c>
    </row>
    <row r="51" spans="1:7" ht="20.100000000000001" customHeight="1" thickTop="1">
      <c r="A51" s="645"/>
      <c r="B51" s="48"/>
      <c r="C51" s="47"/>
      <c r="D51" s="47"/>
      <c r="E51" s="47"/>
      <c r="F51" s="47"/>
      <c r="G51" s="913"/>
    </row>
    <row r="52" spans="1:7" ht="9.9499999999999993" customHeight="1">
      <c r="A52" s="655"/>
      <c r="B52" s="143"/>
      <c r="C52" s="143"/>
      <c r="D52" s="143"/>
      <c r="E52" s="143"/>
      <c r="F52" s="143"/>
      <c r="G52" s="151"/>
    </row>
    <row r="53" spans="1:7" ht="9.9499999999999993" customHeight="1">
      <c r="A53" s="645"/>
      <c r="B53" s="47"/>
      <c r="C53" s="42"/>
      <c r="D53" s="42"/>
      <c r="E53" s="42"/>
      <c r="F53" s="47"/>
      <c r="G53" s="61"/>
    </row>
    <row r="54" spans="1:7">
      <c r="A54" s="2052" t="s">
        <v>258</v>
      </c>
      <c r="B54" s="2054"/>
      <c r="C54" s="1487" t="s">
        <v>1383</v>
      </c>
      <c r="D54" s="1487"/>
      <c r="E54" s="1804"/>
      <c r="F54" s="1619" t="s">
        <v>231</v>
      </c>
      <c r="G54" s="1620"/>
    </row>
    <row r="55" spans="1:7" ht="15" customHeight="1">
      <c r="A55" s="675" t="s">
        <v>1107</v>
      </c>
      <c r="B55" s="416"/>
      <c r="C55" s="2058">
        <f>+'TAB 13 ACH PROD (2)'!B2</f>
        <v>0</v>
      </c>
      <c r="D55" s="2058"/>
      <c r="E55" s="2058"/>
      <c r="F55" s="2058"/>
      <c r="G55" s="2058"/>
    </row>
    <row r="56" spans="1:7">
      <c r="A56" s="417">
        <f>+A3</f>
        <v>0</v>
      </c>
      <c r="B56" s="439"/>
      <c r="C56" s="439"/>
      <c r="E56" s="156"/>
      <c r="F56" s="700" t="s">
        <v>1109</v>
      </c>
      <c r="G56" s="424">
        <f>+G3</f>
        <v>0</v>
      </c>
    </row>
    <row r="57" spans="1:7">
      <c r="A57" s="675" t="s">
        <v>586</v>
      </c>
      <c r="B57" s="416">
        <f>+B4</f>
        <v>0</v>
      </c>
      <c r="C57" s="476"/>
      <c r="D57" s="422"/>
      <c r="E57" s="180"/>
      <c r="F57" s="621"/>
    </row>
    <row r="58" spans="1:7">
      <c r="A58" s="675" t="s">
        <v>1131</v>
      </c>
      <c r="B58" s="523"/>
      <c r="C58" s="447">
        <f>+C5</f>
        <v>0</v>
      </c>
      <c r="D58" s="699" t="s">
        <v>1124</v>
      </c>
      <c r="E58" s="756">
        <f>+E5</f>
        <v>0</v>
      </c>
      <c r="F58" s="676" t="s">
        <v>1111</v>
      </c>
      <c r="G58" s="447">
        <f>+G5</f>
        <v>0</v>
      </c>
    </row>
    <row r="60" spans="1:7">
      <c r="A60" s="2055" t="s">
        <v>260</v>
      </c>
      <c r="B60" s="2056"/>
      <c r="C60" s="2056"/>
      <c r="D60" s="2056"/>
      <c r="E60" s="2056"/>
      <c r="F60" s="2056"/>
      <c r="G60" s="2057"/>
    </row>
    <row r="62" spans="1:7" ht="12" customHeight="1">
      <c r="A62" s="134"/>
      <c r="B62" s="143"/>
      <c r="C62" s="143"/>
      <c r="D62" s="143"/>
      <c r="E62" s="143"/>
      <c r="F62" s="151"/>
      <c r="G62" s="150"/>
    </row>
    <row r="63" spans="1:7" ht="12" customHeight="1">
      <c r="A63" s="1761" t="s">
        <v>1385</v>
      </c>
      <c r="B63" s="1485"/>
      <c r="C63" s="1485"/>
      <c r="D63" s="1485"/>
      <c r="E63" s="1485"/>
      <c r="F63" s="1762"/>
      <c r="G63" s="641" t="s">
        <v>632</v>
      </c>
    </row>
    <row r="64" spans="1:7" ht="12" customHeight="1">
      <c r="A64" s="48"/>
      <c r="B64" s="47"/>
      <c r="C64" s="47"/>
      <c r="D64" s="47"/>
      <c r="E64" s="47"/>
      <c r="F64" s="61"/>
      <c r="G64" s="142"/>
    </row>
    <row r="65" spans="1:7">
      <c r="A65" s="647">
        <v>611000</v>
      </c>
      <c r="B65" s="249" t="s">
        <v>289</v>
      </c>
      <c r="C65" s="143"/>
      <c r="D65" s="143"/>
      <c r="E65" s="143"/>
      <c r="F65" s="143"/>
      <c r="G65" s="343"/>
    </row>
    <row r="66" spans="1:7">
      <c r="A66" s="642">
        <v>612000</v>
      </c>
      <c r="B66" s="193" t="s">
        <v>290</v>
      </c>
      <c r="C66" s="42"/>
      <c r="D66" s="42"/>
      <c r="E66" s="42"/>
      <c r="F66" s="42"/>
      <c r="G66" s="334"/>
    </row>
    <row r="67" spans="1:7">
      <c r="A67" s="642">
        <v>613000</v>
      </c>
      <c r="B67" s="193" t="s">
        <v>291</v>
      </c>
      <c r="C67" s="42"/>
      <c r="D67" s="42"/>
      <c r="E67" s="42"/>
      <c r="F67" s="42"/>
      <c r="G67" s="334"/>
    </row>
    <row r="68" spans="1:7">
      <c r="A68" s="642">
        <v>614000</v>
      </c>
      <c r="B68" s="193" t="s">
        <v>292</v>
      </c>
      <c r="C68" s="42"/>
      <c r="D68" s="42"/>
      <c r="E68" s="42"/>
      <c r="F68" s="42"/>
      <c r="G68" s="334"/>
    </row>
    <row r="69" spans="1:7">
      <c r="A69" s="642">
        <v>616000</v>
      </c>
      <c r="B69" s="193" t="s">
        <v>293</v>
      </c>
      <c r="C69" s="42"/>
      <c r="D69" s="42"/>
      <c r="E69" s="42"/>
      <c r="F69" s="42"/>
      <c r="G69" s="334"/>
    </row>
    <row r="70" spans="1:7">
      <c r="A70" s="642">
        <v>618100</v>
      </c>
      <c r="B70" s="193" t="s">
        <v>287</v>
      </c>
      <c r="C70" s="42"/>
      <c r="D70" s="42"/>
      <c r="E70" s="42"/>
      <c r="F70" s="42"/>
      <c r="G70" s="334"/>
    </row>
    <row r="71" spans="1:7">
      <c r="A71" s="642">
        <v>618200</v>
      </c>
      <c r="B71" s="193" t="s">
        <v>288</v>
      </c>
      <c r="C71" s="42"/>
      <c r="D71" s="42"/>
      <c r="E71" s="42"/>
      <c r="F71" s="42"/>
      <c r="G71" s="334"/>
    </row>
    <row r="72" spans="1:7" ht="15" thickBot="1">
      <c r="A72" s="642">
        <v>618300</v>
      </c>
      <c r="B72" s="193" t="s">
        <v>294</v>
      </c>
      <c r="C72" s="42"/>
      <c r="D72" s="42"/>
      <c r="E72" s="42"/>
      <c r="F72" s="42"/>
      <c r="G72" s="341"/>
    </row>
    <row r="73" spans="1:7" s="640" customFormat="1" ht="20.100000000000001" customHeight="1" thickTop="1" thickBot="1">
      <c r="A73" s="643" t="s">
        <v>824</v>
      </c>
      <c r="B73" s="646"/>
      <c r="C73" s="644" t="s">
        <v>295</v>
      </c>
      <c r="D73" s="644"/>
      <c r="E73" s="644"/>
      <c r="F73" s="644"/>
      <c r="G73" s="912">
        <f>SUM(G65:G72)</f>
        <v>0</v>
      </c>
    </row>
    <row r="74" spans="1:7" ht="15" thickTop="1">
      <c r="A74" s="642">
        <v>621000</v>
      </c>
      <c r="B74" s="193" t="s">
        <v>296</v>
      </c>
      <c r="C74" s="42"/>
      <c r="D74" s="42"/>
      <c r="E74" s="42"/>
      <c r="F74" s="42"/>
      <c r="G74" s="341"/>
    </row>
    <row r="75" spans="1:7">
      <c r="A75" s="642">
        <v>622100</v>
      </c>
      <c r="B75" s="193" t="s">
        <v>298</v>
      </c>
      <c r="C75" s="42"/>
      <c r="D75" s="42"/>
      <c r="E75" s="42"/>
      <c r="F75" s="42"/>
      <c r="G75" s="334"/>
    </row>
    <row r="76" spans="1:7">
      <c r="A76" s="642">
        <v>622200</v>
      </c>
      <c r="B76" s="193" t="s">
        <v>299</v>
      </c>
      <c r="C76" s="42"/>
      <c r="D76" s="42"/>
      <c r="E76" s="42"/>
      <c r="F76" s="42"/>
      <c r="G76" s="334"/>
    </row>
    <row r="77" spans="1:7">
      <c r="A77" s="642">
        <v>622300</v>
      </c>
      <c r="B77" s="193" t="s">
        <v>300</v>
      </c>
      <c r="C77" s="42"/>
      <c r="D77" s="42"/>
      <c r="E77" s="42"/>
      <c r="F77" s="42"/>
      <c r="G77" s="334"/>
    </row>
    <row r="78" spans="1:7">
      <c r="A78" s="642">
        <v>622400</v>
      </c>
      <c r="B78" s="193" t="s">
        <v>297</v>
      </c>
      <c r="C78" s="42"/>
      <c r="D78" s="42"/>
      <c r="E78" s="42"/>
      <c r="F78" s="42"/>
      <c r="G78" s="334"/>
    </row>
    <row r="79" spans="1:7">
      <c r="A79" s="642">
        <v>622500</v>
      </c>
      <c r="B79" s="193" t="s">
        <v>301</v>
      </c>
      <c r="C79" s="42"/>
      <c r="D79" s="42"/>
      <c r="E79" s="42"/>
      <c r="F79" s="42"/>
      <c r="G79" s="334"/>
    </row>
    <row r="80" spans="1:7">
      <c r="A80" s="642">
        <v>622800</v>
      </c>
      <c r="B80" s="193" t="s">
        <v>302</v>
      </c>
      <c r="C80" s="42"/>
      <c r="D80" s="42"/>
      <c r="E80" s="42"/>
      <c r="F80" s="42"/>
      <c r="G80" s="334"/>
    </row>
    <row r="81" spans="1:7">
      <c r="A81" s="642">
        <v>623</v>
      </c>
      <c r="B81" s="193" t="s">
        <v>303</v>
      </c>
      <c r="C81" s="42"/>
      <c r="D81" s="42"/>
      <c r="E81" s="42"/>
      <c r="F81" s="42"/>
      <c r="G81" s="334"/>
    </row>
    <row r="82" spans="1:7">
      <c r="A82" s="642">
        <v>624100</v>
      </c>
      <c r="B82" s="193" t="s">
        <v>304</v>
      </c>
      <c r="C82" s="42"/>
      <c r="D82" s="42"/>
      <c r="E82" s="42"/>
      <c r="F82" s="42"/>
      <c r="G82" s="334"/>
    </row>
    <row r="83" spans="1:7">
      <c r="A83" s="642">
        <v>624200</v>
      </c>
      <c r="B83" s="193" t="s">
        <v>305</v>
      </c>
      <c r="C83" s="42"/>
      <c r="D83" s="42"/>
      <c r="E83" s="42"/>
      <c r="F83" s="42"/>
      <c r="G83" s="334"/>
    </row>
    <row r="84" spans="1:7">
      <c r="A84" s="642">
        <v>624300</v>
      </c>
      <c r="B84" s="193" t="s">
        <v>306</v>
      </c>
      <c r="C84" s="42"/>
      <c r="D84" s="42"/>
      <c r="E84" s="42"/>
      <c r="F84" s="42"/>
      <c r="G84" s="334"/>
    </row>
    <row r="85" spans="1:7">
      <c r="A85" s="642">
        <v>624800</v>
      </c>
      <c r="B85" s="193" t="s">
        <v>307</v>
      </c>
      <c r="C85" s="42"/>
      <c r="D85" s="42"/>
      <c r="E85" s="42"/>
      <c r="F85" s="42"/>
      <c r="G85" s="334"/>
    </row>
    <row r="86" spans="1:7">
      <c r="A86" s="642">
        <v>625</v>
      </c>
      <c r="B86" s="193" t="s">
        <v>308</v>
      </c>
      <c r="C86" s="42"/>
      <c r="D86" s="42"/>
      <c r="E86" s="42"/>
      <c r="F86" s="42"/>
      <c r="G86" s="334"/>
    </row>
    <row r="87" spans="1:7">
      <c r="A87" s="642">
        <v>626100</v>
      </c>
      <c r="B87" s="193" t="s">
        <v>309</v>
      </c>
      <c r="C87" s="42"/>
      <c r="D87" s="42"/>
      <c r="E87" s="42"/>
      <c r="F87" s="42"/>
      <c r="G87" s="334"/>
    </row>
    <row r="88" spans="1:7">
      <c r="A88" s="642">
        <v>626500</v>
      </c>
      <c r="B88" s="193" t="s">
        <v>310</v>
      </c>
      <c r="C88" s="42"/>
      <c r="D88" s="42"/>
      <c r="E88" s="42"/>
      <c r="F88" s="42"/>
      <c r="G88" s="334"/>
    </row>
    <row r="89" spans="1:7">
      <c r="A89" s="642">
        <v>626600</v>
      </c>
      <c r="B89" s="193" t="s">
        <v>208</v>
      </c>
      <c r="C89" s="42"/>
      <c r="D89" s="42"/>
      <c r="E89" s="42"/>
      <c r="F89" s="42"/>
      <c r="G89" s="334"/>
    </row>
    <row r="90" spans="1:7">
      <c r="A90" s="642">
        <v>627</v>
      </c>
      <c r="B90" s="193" t="s">
        <v>311</v>
      </c>
      <c r="C90" s="42"/>
      <c r="D90" s="42"/>
      <c r="E90" s="42"/>
      <c r="F90" s="42"/>
      <c r="G90" s="334"/>
    </row>
    <row r="91" spans="1:7">
      <c r="A91" s="642">
        <v>628000</v>
      </c>
      <c r="B91" s="193" t="s">
        <v>312</v>
      </c>
      <c r="C91" s="42"/>
      <c r="D91" s="42"/>
      <c r="E91" s="42"/>
      <c r="F91" s="42"/>
      <c r="G91" s="334"/>
    </row>
    <row r="92" spans="1:7">
      <c r="A92" s="642">
        <v>631</v>
      </c>
      <c r="B92" s="193" t="s">
        <v>313</v>
      </c>
      <c r="C92" s="42"/>
      <c r="D92" s="42"/>
      <c r="E92" s="42"/>
      <c r="F92" s="42"/>
      <c r="G92" s="334"/>
    </row>
    <row r="93" spans="1:7">
      <c r="A93" s="642">
        <v>632100</v>
      </c>
      <c r="B93" s="193" t="s">
        <v>314</v>
      </c>
      <c r="C93" s="42"/>
      <c r="D93" s="42"/>
      <c r="E93" s="42"/>
      <c r="F93" s="42"/>
      <c r="G93" s="334"/>
    </row>
    <row r="94" spans="1:7">
      <c r="A94" s="642">
        <v>632200</v>
      </c>
      <c r="B94" s="193" t="s">
        <v>315</v>
      </c>
      <c r="C94" s="42"/>
      <c r="D94" s="42"/>
      <c r="E94" s="42"/>
      <c r="F94" s="42"/>
      <c r="G94" s="334"/>
    </row>
    <row r="95" spans="1:7">
      <c r="A95" s="642">
        <v>632300</v>
      </c>
      <c r="B95" s="193" t="s">
        <v>316</v>
      </c>
      <c r="C95" s="42"/>
      <c r="D95" s="42"/>
      <c r="E95" s="42"/>
      <c r="F95" s="42"/>
      <c r="G95" s="334"/>
    </row>
    <row r="96" spans="1:7">
      <c r="A96" s="642">
        <v>632400</v>
      </c>
      <c r="B96" s="193" t="s">
        <v>317</v>
      </c>
      <c r="C96" s="42"/>
      <c r="D96" s="42"/>
      <c r="E96" s="42"/>
      <c r="F96" s="42"/>
      <c r="G96" s="334"/>
    </row>
    <row r="97" spans="1:7">
      <c r="A97" s="642">
        <v>632500</v>
      </c>
      <c r="B97" s="193" t="s">
        <v>318</v>
      </c>
      <c r="C97" s="42"/>
      <c r="D97" s="42"/>
      <c r="E97" s="42"/>
      <c r="F97" s="42"/>
      <c r="G97" s="334"/>
    </row>
    <row r="98" spans="1:7">
      <c r="A98" s="642">
        <v>632800</v>
      </c>
      <c r="B98" s="193" t="s">
        <v>319</v>
      </c>
      <c r="C98" s="42"/>
      <c r="D98" s="42"/>
      <c r="E98" s="42"/>
      <c r="F98" s="42"/>
      <c r="G98" s="334"/>
    </row>
    <row r="99" spans="1:7">
      <c r="A99" s="642">
        <v>632900</v>
      </c>
      <c r="B99" s="193" t="s">
        <v>320</v>
      </c>
      <c r="C99" s="42"/>
      <c r="D99" s="42"/>
      <c r="E99" s="42"/>
      <c r="F99" s="42"/>
      <c r="G99" s="334"/>
    </row>
    <row r="100" spans="1:7">
      <c r="A100" s="642">
        <v>633000</v>
      </c>
      <c r="B100" s="193" t="s">
        <v>321</v>
      </c>
      <c r="C100" s="42"/>
      <c r="D100" s="42"/>
      <c r="E100" s="42"/>
      <c r="F100" s="42"/>
      <c r="G100" s="334"/>
    </row>
    <row r="101" spans="1:7">
      <c r="A101" s="642">
        <v>634</v>
      </c>
      <c r="B101" s="193" t="s">
        <v>322</v>
      </c>
      <c r="C101" s="42"/>
      <c r="D101" s="42"/>
      <c r="E101" s="42"/>
      <c r="F101" s="42"/>
      <c r="G101" s="334"/>
    </row>
    <row r="102" spans="1:7">
      <c r="A102" s="642">
        <v>635</v>
      </c>
      <c r="B102" s="193" t="s">
        <v>1500</v>
      </c>
      <c r="C102" s="42"/>
      <c r="D102" s="42"/>
      <c r="E102" s="42"/>
      <c r="F102" s="42"/>
      <c r="G102" s="334"/>
    </row>
    <row r="103" spans="1:7">
      <c r="A103" s="642">
        <v>637</v>
      </c>
      <c r="B103" s="193" t="s">
        <v>323</v>
      </c>
      <c r="C103" s="42"/>
      <c r="D103" s="42"/>
      <c r="E103" s="42"/>
      <c r="F103" s="42"/>
      <c r="G103" s="334"/>
    </row>
    <row r="104" spans="1:7">
      <c r="A104" s="642">
        <v>638100</v>
      </c>
      <c r="B104" s="193" t="s">
        <v>324</v>
      </c>
      <c r="C104" s="42"/>
      <c r="D104" s="42"/>
      <c r="E104" s="42"/>
      <c r="F104" s="42"/>
      <c r="G104" s="334"/>
    </row>
    <row r="105" spans="1:7">
      <c r="A105" s="642">
        <v>638200</v>
      </c>
      <c r="B105" s="193" t="s">
        <v>325</v>
      </c>
      <c r="C105" s="42"/>
      <c r="D105" s="42"/>
      <c r="E105" s="42"/>
      <c r="F105" s="42"/>
      <c r="G105" s="334"/>
    </row>
    <row r="106" spans="1:7">
      <c r="A106" s="642">
        <v>638300</v>
      </c>
      <c r="B106" s="193" t="s">
        <v>327</v>
      </c>
      <c r="C106" s="42"/>
      <c r="D106" s="42"/>
      <c r="E106" s="42"/>
      <c r="F106" s="42"/>
      <c r="G106" s="334"/>
    </row>
    <row r="107" spans="1:7" ht="15" thickBot="1">
      <c r="A107" s="642">
        <v>638400</v>
      </c>
      <c r="B107" s="193" t="s">
        <v>326</v>
      </c>
      <c r="C107" s="42"/>
      <c r="D107" s="42"/>
      <c r="E107" s="42"/>
      <c r="F107" s="42"/>
      <c r="G107" s="341"/>
    </row>
    <row r="108" spans="1:7" s="640" customFormat="1" ht="20.100000000000001" customHeight="1" thickTop="1">
      <c r="A108" s="650" t="s">
        <v>826</v>
      </c>
      <c r="B108" s="651"/>
      <c r="C108" s="649" t="s">
        <v>827</v>
      </c>
      <c r="D108" s="649"/>
      <c r="E108" s="649"/>
      <c r="F108" s="649"/>
      <c r="G108" s="916">
        <f>SUM(G74:G107)</f>
        <v>0</v>
      </c>
    </row>
    <row r="109" spans="1:7" s="640" customFormat="1" ht="20.100000000000001" customHeight="1">
      <c r="A109" s="650"/>
      <c r="B109" s="649"/>
      <c r="C109" s="644"/>
      <c r="D109" s="644"/>
      <c r="E109" s="644"/>
      <c r="F109" s="649"/>
      <c r="G109" s="656"/>
    </row>
    <row r="110" spans="1:7" s="640" customFormat="1" ht="15" customHeight="1">
      <c r="A110" s="1766" t="s">
        <v>258</v>
      </c>
      <c r="B110" s="1768"/>
      <c r="C110" s="1487" t="s">
        <v>1384</v>
      </c>
      <c r="D110" s="1487"/>
      <c r="E110" s="1804"/>
      <c r="F110" s="1619" t="s">
        <v>230</v>
      </c>
      <c r="G110" s="1620"/>
    </row>
    <row r="111" spans="1:7" s="640" customFormat="1" ht="15" customHeight="1">
      <c r="A111" s="675" t="s">
        <v>1107</v>
      </c>
      <c r="B111" s="675"/>
      <c r="C111" s="455">
        <f>+C55</f>
        <v>0</v>
      </c>
      <c r="D111" s="411"/>
      <c r="E111" s="446"/>
      <c r="F111" s="50"/>
      <c r="G111" s="50"/>
    </row>
    <row r="112" spans="1:7" s="640" customFormat="1" ht="15" customHeight="1">
      <c r="A112" s="417">
        <f>+A56</f>
        <v>0</v>
      </c>
      <c r="B112" s="439"/>
      <c r="C112" s="439"/>
      <c r="D112" s="50"/>
      <c r="E112" s="156"/>
      <c r="F112" s="700" t="s">
        <v>1109</v>
      </c>
      <c r="G112" s="424">
        <f>+G56</f>
        <v>0</v>
      </c>
    </row>
    <row r="113" spans="1:7" s="640" customFormat="1" ht="15" customHeight="1">
      <c r="A113" s="675" t="s">
        <v>586</v>
      </c>
      <c r="B113" s="416">
        <f>+B57</f>
        <v>0</v>
      </c>
      <c r="C113" s="476"/>
      <c r="D113" s="422"/>
      <c r="E113" s="180"/>
      <c r="F113" s="621"/>
      <c r="G113" s="50"/>
    </row>
    <row r="114" spans="1:7" s="640" customFormat="1" ht="15" customHeight="1">
      <c r="A114" s="675" t="s">
        <v>1131</v>
      </c>
      <c r="B114" s="523"/>
      <c r="C114" s="447">
        <f>+C58</f>
        <v>0</v>
      </c>
      <c r="D114" s="699" t="s">
        <v>1124</v>
      </c>
      <c r="E114" s="756">
        <f>+E58</f>
        <v>0</v>
      </c>
      <c r="F114" s="676" t="s">
        <v>1111</v>
      </c>
      <c r="G114" s="447">
        <f>+G58</f>
        <v>0</v>
      </c>
    </row>
    <row r="115" spans="1:7" s="640" customFormat="1" ht="15" customHeight="1">
      <c r="A115" s="50"/>
      <c r="B115" s="50"/>
      <c r="C115" s="50"/>
      <c r="D115" s="50"/>
      <c r="E115" s="50"/>
      <c r="F115" s="50"/>
      <c r="G115" s="50"/>
    </row>
    <row r="116" spans="1:7" s="640" customFormat="1" ht="15" customHeight="1">
      <c r="A116" s="2055" t="s">
        <v>260</v>
      </c>
      <c r="B116" s="2056"/>
      <c r="C116" s="2056"/>
      <c r="D116" s="2056"/>
      <c r="E116" s="2056"/>
      <c r="F116" s="2056"/>
      <c r="G116" s="2057"/>
    </row>
    <row r="117" spans="1:7" s="640" customFormat="1" ht="15" customHeight="1">
      <c r="A117" s="50"/>
      <c r="B117" s="50"/>
      <c r="C117" s="50"/>
      <c r="D117" s="50"/>
      <c r="E117" s="50"/>
      <c r="F117" s="50"/>
      <c r="G117" s="50"/>
    </row>
    <row r="118" spans="1:7" s="640" customFormat="1" ht="12" customHeight="1">
      <c r="A118" s="134"/>
      <c r="B118" s="143"/>
      <c r="C118" s="143"/>
      <c r="D118" s="143"/>
      <c r="E118" s="143"/>
      <c r="F118" s="151"/>
      <c r="G118" s="150"/>
    </row>
    <row r="119" spans="1:7" s="640" customFormat="1" ht="12" customHeight="1">
      <c r="A119" s="1761" t="s">
        <v>1385</v>
      </c>
      <c r="B119" s="1485"/>
      <c r="C119" s="1485"/>
      <c r="D119" s="1485"/>
      <c r="E119" s="1485"/>
      <c r="F119" s="1762"/>
      <c r="G119" s="641" t="s">
        <v>632</v>
      </c>
    </row>
    <row r="120" spans="1:7" s="640" customFormat="1" ht="12" customHeight="1">
      <c r="A120" s="48"/>
      <c r="B120" s="47"/>
      <c r="C120" s="47"/>
      <c r="D120" s="47"/>
      <c r="E120" s="47"/>
      <c r="F120" s="61"/>
      <c r="G120" s="142"/>
    </row>
    <row r="121" spans="1:7">
      <c r="A121" s="647">
        <v>641100</v>
      </c>
      <c r="B121" s="249" t="s">
        <v>625</v>
      </c>
      <c r="C121" s="635"/>
      <c r="D121" s="143"/>
      <c r="E121" s="143"/>
      <c r="F121" s="151"/>
      <c r="G121" s="338"/>
    </row>
    <row r="122" spans="1:7">
      <c r="A122" s="642">
        <v>641200</v>
      </c>
      <c r="B122" s="193" t="s">
        <v>626</v>
      </c>
      <c r="C122" s="606"/>
      <c r="D122" s="42"/>
      <c r="E122" s="42"/>
      <c r="F122" s="129"/>
      <c r="G122" s="334"/>
    </row>
    <row r="123" spans="1:7">
      <c r="A123" s="642">
        <v>641310</v>
      </c>
      <c r="B123" s="193" t="s">
        <v>328</v>
      </c>
      <c r="C123" s="606"/>
      <c r="D123" s="42"/>
      <c r="E123" s="42"/>
      <c r="F123" s="129"/>
      <c r="G123" s="334"/>
    </row>
    <row r="124" spans="1:7">
      <c r="A124" s="642">
        <v>641320</v>
      </c>
      <c r="B124" s="193" t="s">
        <v>329</v>
      </c>
      <c r="C124" s="606"/>
      <c r="D124" s="42"/>
      <c r="E124" s="42"/>
      <c r="F124" s="129"/>
      <c r="G124" s="334"/>
    </row>
    <row r="125" spans="1:7">
      <c r="A125" s="642">
        <v>641800</v>
      </c>
      <c r="B125" s="193" t="s">
        <v>330</v>
      </c>
      <c r="C125" s="606"/>
      <c r="D125" s="42"/>
      <c r="E125" s="42"/>
      <c r="F125" s="129"/>
      <c r="G125" s="334"/>
    </row>
    <row r="126" spans="1:7">
      <c r="A126" s="642">
        <v>645000</v>
      </c>
      <c r="B126" s="193" t="s">
        <v>331</v>
      </c>
      <c r="C126" s="606"/>
      <c r="D126" s="42"/>
      <c r="E126" s="42"/>
      <c r="F126" s="129"/>
      <c r="G126" s="334"/>
    </row>
    <row r="127" spans="1:7">
      <c r="A127" s="642">
        <v>646</v>
      </c>
      <c r="B127" s="193" t="s">
        <v>332</v>
      </c>
      <c r="C127" s="606"/>
      <c r="D127" s="42"/>
      <c r="E127" s="42"/>
      <c r="F127" s="129"/>
      <c r="G127" s="334"/>
    </row>
    <row r="128" spans="1:7">
      <c r="A128" s="642">
        <v>647000</v>
      </c>
      <c r="B128" s="193" t="s">
        <v>333</v>
      </c>
      <c r="C128" s="606"/>
      <c r="D128" s="42"/>
      <c r="E128" s="42"/>
      <c r="F128" s="129"/>
      <c r="G128" s="334"/>
    </row>
    <row r="129" spans="1:7" ht="15" thickBot="1">
      <c r="A129" s="642">
        <v>648000</v>
      </c>
      <c r="B129" s="193" t="s">
        <v>330</v>
      </c>
      <c r="C129" s="606"/>
      <c r="D129" s="42"/>
      <c r="E129" s="42"/>
      <c r="F129" s="129"/>
      <c r="G129" s="341"/>
    </row>
    <row r="130" spans="1:7" s="640" customFormat="1" ht="20.100000000000001" customHeight="1" thickTop="1" thickBot="1">
      <c r="A130" s="643" t="s">
        <v>828</v>
      </c>
      <c r="B130" s="646"/>
      <c r="C130" s="644" t="s">
        <v>829</v>
      </c>
      <c r="D130" s="644"/>
      <c r="E130" s="644"/>
      <c r="F130" s="657"/>
      <c r="G130" s="912">
        <f>SUM(G121:G129)</f>
        <v>0</v>
      </c>
    </row>
    <row r="131" spans="1:7" ht="15" thickTop="1">
      <c r="A131" s="642">
        <v>651</v>
      </c>
      <c r="B131" s="193" t="s">
        <v>334</v>
      </c>
      <c r="C131" s="606"/>
      <c r="D131" s="42"/>
      <c r="E131" s="42"/>
      <c r="F131" s="129"/>
      <c r="G131" s="341"/>
    </row>
    <row r="132" spans="1:7">
      <c r="A132" s="642" t="s">
        <v>261</v>
      </c>
      <c r="B132" s="193" t="s">
        <v>335</v>
      </c>
      <c r="C132" s="606"/>
      <c r="D132" s="42"/>
      <c r="E132" s="42"/>
      <c r="F132" s="129"/>
      <c r="G132" s="334"/>
    </row>
    <row r="133" spans="1:7">
      <c r="A133" s="642">
        <v>654000</v>
      </c>
      <c r="B133" s="193" t="s">
        <v>336</v>
      </c>
      <c r="C133" s="606"/>
      <c r="D133" s="42"/>
      <c r="E133" s="42"/>
      <c r="F133" s="129"/>
      <c r="G133" s="334"/>
    </row>
    <row r="134" spans="1:7">
      <c r="A134" s="642">
        <v>658100</v>
      </c>
      <c r="B134" s="193" t="s">
        <v>337</v>
      </c>
      <c r="C134" s="606"/>
      <c r="D134" s="42"/>
      <c r="E134" s="42"/>
      <c r="F134" s="129"/>
      <c r="G134" s="334"/>
    </row>
    <row r="135" spans="1:7">
      <c r="A135" s="642">
        <v>658200</v>
      </c>
      <c r="B135" s="193" t="s">
        <v>338</v>
      </c>
      <c r="C135" s="606"/>
      <c r="D135" s="42"/>
      <c r="E135" s="42"/>
      <c r="F135" s="129"/>
      <c r="G135" s="334"/>
    </row>
    <row r="136" spans="1:7">
      <c r="A136" s="642">
        <v>658300</v>
      </c>
      <c r="B136" s="193" t="s">
        <v>339</v>
      </c>
      <c r="C136" s="606"/>
      <c r="D136" s="42"/>
      <c r="E136" s="42"/>
      <c r="F136" s="129"/>
      <c r="G136" s="334"/>
    </row>
    <row r="137" spans="1:7" ht="15" thickBot="1">
      <c r="A137" s="642">
        <v>659</v>
      </c>
      <c r="B137" s="193" t="s">
        <v>340</v>
      </c>
      <c r="C137" s="606"/>
      <c r="D137" s="42"/>
      <c r="E137" s="42"/>
      <c r="F137" s="129"/>
      <c r="G137" s="341"/>
    </row>
    <row r="138" spans="1:7" s="640" customFormat="1" ht="20.100000000000001" customHeight="1" thickTop="1" thickBot="1">
      <c r="A138" s="643" t="s">
        <v>830</v>
      </c>
      <c r="B138" s="646"/>
      <c r="C138" s="644" t="s">
        <v>831</v>
      </c>
      <c r="D138" s="644"/>
      <c r="E138" s="644"/>
      <c r="F138" s="657"/>
      <c r="G138" s="912">
        <f>SUM(G131:G137)</f>
        <v>0</v>
      </c>
    </row>
    <row r="139" spans="1:7" ht="15" thickTop="1">
      <c r="A139" s="642">
        <v>661</v>
      </c>
      <c r="B139" s="193" t="s">
        <v>341</v>
      </c>
      <c r="C139" s="606"/>
      <c r="D139" s="42"/>
      <c r="E139" s="42"/>
      <c r="F139" s="129"/>
      <c r="G139" s="341"/>
    </row>
    <row r="140" spans="1:7">
      <c r="A140" s="642">
        <v>662</v>
      </c>
      <c r="B140" s="193" t="s">
        <v>342</v>
      </c>
      <c r="C140" s="606"/>
      <c r="D140" s="42"/>
      <c r="E140" s="42"/>
      <c r="F140" s="129"/>
      <c r="G140" s="334"/>
    </row>
    <row r="141" spans="1:7">
      <c r="A141" s="642">
        <v>663</v>
      </c>
      <c r="B141" s="193" t="s">
        <v>343</v>
      </c>
      <c r="C141" s="606"/>
      <c r="D141" s="42"/>
      <c r="E141" s="42"/>
      <c r="F141" s="129"/>
      <c r="G141" s="334"/>
    </row>
    <row r="142" spans="1:7">
      <c r="A142" s="642" t="s">
        <v>487</v>
      </c>
      <c r="B142" s="193" t="s">
        <v>344</v>
      </c>
      <c r="C142" s="606"/>
      <c r="D142" s="42"/>
      <c r="E142" s="42"/>
      <c r="F142" s="129"/>
      <c r="G142" s="334"/>
    </row>
    <row r="143" spans="1:7">
      <c r="A143" s="642" t="s">
        <v>486</v>
      </c>
      <c r="B143" s="193" t="s">
        <v>345</v>
      </c>
      <c r="C143" s="606"/>
      <c r="D143" s="42"/>
      <c r="E143" s="42"/>
      <c r="F143" s="129"/>
      <c r="G143" s="334"/>
    </row>
    <row r="144" spans="1:7">
      <c r="A144" s="642">
        <v>666</v>
      </c>
      <c r="B144" s="193" t="s">
        <v>346</v>
      </c>
      <c r="C144" s="606"/>
      <c r="D144" s="42"/>
      <c r="E144" s="42"/>
      <c r="F144" s="129"/>
      <c r="G144" s="334"/>
    </row>
    <row r="145" spans="1:7">
      <c r="A145" s="642">
        <v>667</v>
      </c>
      <c r="B145" s="193" t="s">
        <v>347</v>
      </c>
      <c r="C145" s="606"/>
      <c r="D145" s="42"/>
      <c r="E145" s="42"/>
      <c r="F145" s="129"/>
      <c r="G145" s="334"/>
    </row>
    <row r="146" spans="1:7" ht="15" thickBot="1">
      <c r="A146" s="642">
        <v>668</v>
      </c>
      <c r="B146" s="193" t="s">
        <v>348</v>
      </c>
      <c r="C146" s="606"/>
      <c r="D146" s="42"/>
      <c r="E146" s="42"/>
      <c r="F146" s="129"/>
      <c r="G146" s="341"/>
    </row>
    <row r="147" spans="1:7" s="640" customFormat="1" ht="20.100000000000001" customHeight="1" thickTop="1" thickBot="1">
      <c r="A147" s="643" t="s">
        <v>832</v>
      </c>
      <c r="B147" s="646"/>
      <c r="C147" s="644" t="s">
        <v>349</v>
      </c>
      <c r="D147" s="644"/>
      <c r="E147" s="644"/>
      <c r="F147" s="657"/>
      <c r="G147" s="912">
        <f>SUM(G139:G146)</f>
        <v>0</v>
      </c>
    </row>
    <row r="148" spans="1:7" ht="15" thickTop="1">
      <c r="A148" s="642" t="s">
        <v>262</v>
      </c>
      <c r="B148" s="193" t="s">
        <v>350</v>
      </c>
      <c r="C148" s="606"/>
      <c r="D148" s="42"/>
      <c r="E148" s="42"/>
      <c r="F148" s="129"/>
      <c r="G148" s="341"/>
    </row>
    <row r="149" spans="1:7">
      <c r="A149" s="642">
        <v>677000</v>
      </c>
      <c r="B149" s="193" t="s">
        <v>351</v>
      </c>
      <c r="C149" s="606"/>
      <c r="D149" s="42"/>
      <c r="E149" s="42"/>
      <c r="F149" s="129"/>
      <c r="G149" s="334"/>
    </row>
    <row r="150" spans="1:7">
      <c r="A150" s="642">
        <v>678000</v>
      </c>
      <c r="B150" s="193" t="s">
        <v>352</v>
      </c>
      <c r="C150" s="606"/>
      <c r="D150" s="42"/>
      <c r="E150" s="42"/>
      <c r="F150" s="129"/>
      <c r="G150" s="334"/>
    </row>
    <row r="151" spans="1:7" ht="15" thickBot="1">
      <c r="A151" s="642">
        <v>679000</v>
      </c>
      <c r="B151" s="193" t="s">
        <v>353</v>
      </c>
      <c r="C151" s="606"/>
      <c r="D151" s="42"/>
      <c r="E151" s="42"/>
      <c r="F151" s="129"/>
      <c r="G151" s="341"/>
    </row>
    <row r="152" spans="1:7" s="639" customFormat="1" ht="20.100000000000001" customHeight="1" thickTop="1" thickBot="1">
      <c r="A152" s="643" t="s">
        <v>843</v>
      </c>
      <c r="B152" s="661"/>
      <c r="C152" s="644" t="s">
        <v>350</v>
      </c>
      <c r="D152" s="648"/>
      <c r="E152" s="648"/>
      <c r="F152" s="658"/>
      <c r="G152" s="912">
        <f>SUM(G148:G151)</f>
        <v>0</v>
      </c>
    </row>
    <row r="153" spans="1:7" ht="15.75" thickTop="1" thickBot="1">
      <c r="A153" s="642">
        <v>676000</v>
      </c>
      <c r="B153" s="193" t="s">
        <v>354</v>
      </c>
      <c r="C153" s="606"/>
      <c r="D153" s="42"/>
      <c r="E153" s="42"/>
      <c r="F153" s="129"/>
      <c r="G153" s="341"/>
    </row>
    <row r="154" spans="1:7" s="639" customFormat="1" ht="20.100000000000001" customHeight="1" thickTop="1" thickBot="1">
      <c r="A154" s="643" t="s">
        <v>845</v>
      </c>
      <c r="B154" s="661"/>
      <c r="C154" s="644" t="s">
        <v>354</v>
      </c>
      <c r="D154" s="648"/>
      <c r="E154" s="648"/>
      <c r="F154" s="658"/>
      <c r="G154" s="912">
        <f>SUM(G153)</f>
        <v>0</v>
      </c>
    </row>
    <row r="155" spans="1:7" ht="15" thickTop="1">
      <c r="A155" s="642">
        <v>681</v>
      </c>
      <c r="B155" s="193" t="s">
        <v>355</v>
      </c>
      <c r="C155" s="606"/>
      <c r="D155" s="42"/>
      <c r="E155" s="42"/>
      <c r="F155" s="129"/>
      <c r="G155" s="341"/>
    </row>
    <row r="156" spans="1:7" ht="15" thickBot="1">
      <c r="A156" s="642">
        <v>691</v>
      </c>
      <c r="B156" s="193" t="s">
        <v>356</v>
      </c>
      <c r="C156" s="606"/>
      <c r="D156" s="42"/>
      <c r="E156" s="42"/>
      <c r="F156" s="129"/>
      <c r="G156" s="915"/>
    </row>
    <row r="157" spans="1:7" ht="20.100000000000001" customHeight="1" thickTop="1" thickBot="1">
      <c r="A157" s="643" t="s">
        <v>836</v>
      </c>
      <c r="B157" s="132"/>
      <c r="C157" s="644" t="s">
        <v>357</v>
      </c>
      <c r="D157" s="42"/>
      <c r="E157" s="42"/>
      <c r="F157" s="129"/>
      <c r="G157" s="912">
        <f>SUM(G155:G156)</f>
        <v>0</v>
      </c>
    </row>
    <row r="158" spans="1:7" ht="15" thickTop="1">
      <c r="A158" s="642">
        <v>687</v>
      </c>
      <c r="B158" s="193" t="s">
        <v>359</v>
      </c>
      <c r="C158" s="606"/>
      <c r="D158" s="42"/>
      <c r="E158" s="42"/>
      <c r="F158" s="206"/>
      <c r="G158" s="341"/>
    </row>
    <row r="159" spans="1:7" ht="15" thickBot="1">
      <c r="A159" s="642">
        <v>697</v>
      </c>
      <c r="B159" s="193" t="s">
        <v>358</v>
      </c>
      <c r="C159" s="606"/>
      <c r="D159" s="42"/>
      <c r="E159" s="42"/>
      <c r="F159" s="206"/>
      <c r="G159" s="915"/>
    </row>
    <row r="160" spans="1:7" s="639" customFormat="1" ht="20.100000000000001" customHeight="1" thickTop="1" thickBot="1">
      <c r="A160" s="650" t="s">
        <v>847</v>
      </c>
      <c r="B160" s="651"/>
      <c r="C160" s="649" t="s">
        <v>360</v>
      </c>
      <c r="D160" s="659"/>
      <c r="E160" s="659"/>
      <c r="F160" s="660"/>
      <c r="G160" s="914">
        <f>SUM(G158:G159)</f>
        <v>0</v>
      </c>
    </row>
    <row r="161" spans="1:7" ht="11.1" customHeight="1" thickTop="1">
      <c r="A161" s="132"/>
      <c r="B161" s="42"/>
      <c r="C161" s="42"/>
      <c r="D161" s="42"/>
      <c r="E161" s="42"/>
      <c r="F161" s="42"/>
      <c r="G161" s="341"/>
    </row>
    <row r="162" spans="1:7" ht="20.100000000000001" customHeight="1" thickBot="1">
      <c r="A162" s="1569" t="s">
        <v>263</v>
      </c>
      <c r="B162" s="1570"/>
      <c r="C162" s="1570"/>
      <c r="D162" s="1570"/>
      <c r="E162" s="1570"/>
      <c r="F162" s="1571"/>
      <c r="G162" s="917">
        <f>+G17+G19+G25+G27+G48+G50+G73+G108+G130+G138+G147+G152+G154+G157+G160</f>
        <v>0</v>
      </c>
    </row>
    <row r="163" spans="1:7" ht="15" thickTop="1"/>
  </sheetData>
  <mergeCells count="20">
    <mergeCell ref="A162:F162"/>
    <mergeCell ref="A10:F10"/>
    <mergeCell ref="A54:B54"/>
    <mergeCell ref="C54:E54"/>
    <mergeCell ref="A116:G116"/>
    <mergeCell ref="A119:F119"/>
    <mergeCell ref="C110:E110"/>
    <mergeCell ref="F110:G110"/>
    <mergeCell ref="C55:G55"/>
    <mergeCell ref="F54:G54"/>
    <mergeCell ref="A60:G60"/>
    <mergeCell ref="A63:F63"/>
    <mergeCell ref="A110:B110"/>
    <mergeCell ref="A1:B1"/>
    <mergeCell ref="A7:G7"/>
    <mergeCell ref="B4:G4"/>
    <mergeCell ref="C2:G2"/>
    <mergeCell ref="A3:E3"/>
    <mergeCell ref="F1:G1"/>
    <mergeCell ref="C1:E1"/>
  </mergeCells>
  <phoneticPr fontId="48" type="noConversion"/>
  <pageMargins left="0.36" right="0.33" top="0.47" bottom="0.65" header="0.35" footer="0.4921259845"/>
  <pageSetup paperSize="9" scale="97" orientation="portrait" r:id="rId1"/>
  <headerFooter alignWithMargins="0"/>
  <rowBreaks count="2" manualBreakCount="2">
    <brk id="53" max="16383" man="1"/>
    <brk id="109" max="16383" man="1"/>
  </rowBreaks>
</worksheet>
</file>

<file path=xl/worksheets/sheet54.xml><?xml version="1.0" encoding="utf-8"?>
<worksheet xmlns="http://schemas.openxmlformats.org/spreadsheetml/2006/main" xmlns:r="http://schemas.openxmlformats.org/officeDocument/2006/relationships">
  <sheetPr>
    <tabColor indexed="15"/>
  </sheetPr>
  <dimension ref="A1:L42"/>
  <sheetViews>
    <sheetView showGridLines="0" showZeros="0" view="pageBreakPreview" topLeftCell="A22" workbookViewId="0">
      <selection activeCell="G14" sqref="G14"/>
    </sheetView>
  </sheetViews>
  <sheetFormatPr baseColWidth="10" defaultRowHeight="14.25"/>
  <cols>
    <col min="1" max="1" width="43.140625" style="50" customWidth="1"/>
    <col min="2" max="3" width="6.7109375" style="50" customWidth="1"/>
    <col min="4" max="5" width="13.7109375" style="50" customWidth="1"/>
    <col min="6" max="6" width="2.7109375" style="50" customWidth="1"/>
    <col min="7" max="7" width="14.7109375" style="50" customWidth="1"/>
    <col min="8" max="12" width="9.7109375" style="50" customWidth="1"/>
    <col min="13" max="16384" width="11.42578125" style="50"/>
  </cols>
  <sheetData>
    <row r="1" spans="1:12">
      <c r="A1" s="1803" t="s">
        <v>252</v>
      </c>
      <c r="B1" s="1803"/>
      <c r="C1" s="1803"/>
      <c r="D1" s="1803"/>
      <c r="E1" s="1803"/>
      <c r="F1" s="1803"/>
      <c r="G1" s="1803"/>
      <c r="H1" s="1803"/>
      <c r="I1" s="1803"/>
      <c r="J1" s="1803"/>
      <c r="K1" s="258"/>
    </row>
    <row r="2" spans="1:12" ht="15" customHeight="1">
      <c r="A2" s="675" t="s">
        <v>1107</v>
      </c>
      <c r="B2" s="416"/>
      <c r="C2" s="416"/>
      <c r="D2" s="1578">
        <f>+'ETAT COMP DGI-CN'!C2</f>
        <v>0</v>
      </c>
      <c r="E2" s="1578"/>
      <c r="F2" s="1578"/>
      <c r="G2" s="1578"/>
      <c r="H2" s="1578"/>
      <c r="I2" s="1903"/>
      <c r="J2" s="1799" t="s">
        <v>253</v>
      </c>
      <c r="K2" s="1800"/>
      <c r="L2" s="1801"/>
    </row>
    <row r="3" spans="1:12" ht="15" customHeight="1">
      <c r="A3" s="1535">
        <f>+'ETAT COMP DGI-CN'!A3</f>
        <v>0</v>
      </c>
      <c r="B3" s="1535"/>
      <c r="C3" s="1535"/>
      <c r="D3" s="1535"/>
      <c r="E3" s="1535"/>
      <c r="F3" s="1080"/>
      <c r="G3" s="700" t="s">
        <v>1109</v>
      </c>
      <c r="H3" s="1560">
        <f>+'ETAT COMP DGI-CN'!G3</f>
        <v>0</v>
      </c>
      <c r="I3" s="1561"/>
      <c r="J3" s="1521" t="s">
        <v>492</v>
      </c>
      <c r="K3" s="1522"/>
      <c r="L3" s="1523"/>
    </row>
    <row r="4" spans="1:12" ht="15" customHeight="1">
      <c r="A4" s="675" t="s">
        <v>586</v>
      </c>
      <c r="B4" s="1535">
        <f>+'ETAT COMP DGI-CN'!B4</f>
        <v>0</v>
      </c>
      <c r="C4" s="1535"/>
      <c r="D4" s="1535"/>
      <c r="E4" s="1535"/>
      <c r="F4" s="1535"/>
      <c r="G4" s="1535"/>
      <c r="H4" s="1535"/>
      <c r="I4" s="1535"/>
      <c r="J4" s="1535"/>
      <c r="K4" s="258"/>
    </row>
    <row r="5" spans="1:12" ht="15" customHeight="1">
      <c r="A5" s="675" t="s">
        <v>1131</v>
      </c>
      <c r="B5" s="1532">
        <f>+'ETAT COMP DGI-CN'!C5</f>
        <v>0</v>
      </c>
      <c r="C5" s="1532"/>
      <c r="D5" s="1532"/>
      <c r="E5" s="699" t="s">
        <v>1124</v>
      </c>
      <c r="F5" s="699"/>
      <c r="G5" s="607">
        <f>+'ETAT COMP DGI-CN'!E5</f>
        <v>0</v>
      </c>
      <c r="H5" s="1841" t="s">
        <v>1111</v>
      </c>
      <c r="I5" s="1841"/>
      <c r="J5" s="1560">
        <f>+'ETAT COMP DGI-CN'!G5</f>
        <v>0</v>
      </c>
      <c r="K5" s="1560"/>
      <c r="L5" s="1560"/>
    </row>
    <row r="6" spans="1:12" ht="24" customHeight="1">
      <c r="A6" s="2099" t="s">
        <v>493</v>
      </c>
      <c r="B6" s="2099"/>
      <c r="C6" s="2099"/>
      <c r="D6" s="2099"/>
      <c r="E6" s="2099"/>
      <c r="F6" s="2099"/>
      <c r="G6" s="2099"/>
      <c r="H6" s="2099"/>
      <c r="I6" s="2099"/>
      <c r="J6" s="2099"/>
      <c r="K6" s="2099"/>
      <c r="L6" s="2099"/>
    </row>
    <row r="7" spans="1:12">
      <c r="A7" s="2079" t="s">
        <v>512</v>
      </c>
      <c r="B7" s="2100"/>
      <c r="C7" s="2100"/>
      <c r="D7" s="2100"/>
      <c r="E7" s="2101"/>
      <c r="F7" s="1171"/>
      <c r="G7" s="2079" t="s">
        <v>513</v>
      </c>
      <c r="H7" s="2102"/>
      <c r="I7" s="2102"/>
      <c r="J7" s="2102"/>
      <c r="K7" s="2102"/>
      <c r="L7" s="2080"/>
    </row>
    <row r="8" spans="1:12" ht="3" customHeight="1">
      <c r="A8" s="1171"/>
      <c r="B8" s="1171"/>
      <c r="C8" s="1171"/>
      <c r="D8" s="1171"/>
      <c r="E8" s="1171"/>
      <c r="F8" s="1171"/>
      <c r="G8" s="1176"/>
      <c r="H8" s="1176"/>
      <c r="I8" s="1176"/>
      <c r="J8" s="1176"/>
      <c r="K8" s="1176"/>
      <c r="L8" s="1176"/>
    </row>
    <row r="9" spans="1:12">
      <c r="A9" s="2103" t="s">
        <v>511</v>
      </c>
      <c r="B9" s="2104"/>
      <c r="C9" s="2105"/>
      <c r="D9" s="2118" t="s">
        <v>519</v>
      </c>
      <c r="E9" s="2118" t="s">
        <v>517</v>
      </c>
      <c r="F9" s="1171"/>
      <c r="G9" s="2118" t="s">
        <v>516</v>
      </c>
      <c r="H9" s="2118" t="s">
        <v>515</v>
      </c>
      <c r="I9" s="2112" t="s">
        <v>518</v>
      </c>
      <c r="J9" s="2113"/>
      <c r="K9" s="2112" t="s">
        <v>514</v>
      </c>
      <c r="L9" s="2113"/>
    </row>
    <row r="10" spans="1:12">
      <c r="A10" s="2106"/>
      <c r="B10" s="2107"/>
      <c r="C10" s="2108"/>
      <c r="D10" s="2119"/>
      <c r="E10" s="2119"/>
      <c r="F10" s="1171"/>
      <c r="G10" s="2119"/>
      <c r="H10" s="2119"/>
      <c r="I10" s="2114"/>
      <c r="J10" s="2115"/>
      <c r="K10" s="2114"/>
      <c r="L10" s="2115"/>
    </row>
    <row r="11" spans="1:12">
      <c r="A11" s="2109"/>
      <c r="B11" s="2110"/>
      <c r="C11" s="2111"/>
      <c r="D11" s="2120"/>
      <c r="E11" s="2120"/>
      <c r="F11" s="1171"/>
      <c r="G11" s="2119"/>
      <c r="H11" s="2119"/>
      <c r="I11" s="2116"/>
      <c r="J11" s="2117"/>
      <c r="K11" s="2116"/>
      <c r="L11" s="2117"/>
    </row>
    <row r="12" spans="1:12" ht="12.95" customHeight="1">
      <c r="A12" s="1169"/>
      <c r="B12" s="1177"/>
      <c r="C12" s="1170"/>
      <c r="D12" s="1192"/>
      <c r="E12" s="1192"/>
      <c r="F12" s="1171"/>
      <c r="G12" s="2120"/>
      <c r="H12" s="2120"/>
      <c r="I12" s="1200" t="s">
        <v>1310</v>
      </c>
      <c r="J12" s="1200" t="s">
        <v>1309</v>
      </c>
      <c r="K12" s="1200" t="s">
        <v>1310</v>
      </c>
      <c r="L12" s="1200" t="s">
        <v>1309</v>
      </c>
    </row>
    <row r="13" spans="1:12" ht="14.1" customHeight="1">
      <c r="A13" s="2062" t="s">
        <v>494</v>
      </c>
      <c r="B13" s="2063"/>
      <c r="C13" s="2064"/>
      <c r="D13" s="1193"/>
      <c r="E13" s="1193"/>
      <c r="F13" s="1171"/>
      <c r="G13" s="1179"/>
      <c r="H13" s="1189"/>
      <c r="I13" s="1189"/>
      <c r="J13" s="1189"/>
      <c r="K13" s="1189"/>
      <c r="L13" s="1189"/>
    </row>
    <row r="14" spans="1:12" ht="14.1" customHeight="1">
      <c r="A14" s="1172"/>
      <c r="B14" s="1178"/>
      <c r="C14" s="1173"/>
      <c r="D14" s="1193"/>
      <c r="E14" s="1193"/>
      <c r="F14" s="1171"/>
      <c r="G14" s="1180"/>
      <c r="H14" s="1190"/>
      <c r="I14" s="1190"/>
      <c r="J14" s="1190"/>
      <c r="K14" s="1190"/>
      <c r="L14" s="1190"/>
    </row>
    <row r="15" spans="1:12" ht="14.1" customHeight="1">
      <c r="A15" s="2124" t="s">
        <v>2547</v>
      </c>
      <c r="B15" s="2125"/>
      <c r="C15" s="2126"/>
      <c r="D15" s="2130"/>
      <c r="E15" s="2130"/>
      <c r="F15" s="1171"/>
      <c r="G15" s="1180"/>
      <c r="H15" s="1190"/>
      <c r="I15" s="1190"/>
      <c r="J15" s="1190"/>
      <c r="K15" s="1190"/>
      <c r="L15" s="1190"/>
    </row>
    <row r="16" spans="1:12" ht="14.1" customHeight="1">
      <c r="A16" s="2124"/>
      <c r="B16" s="2125"/>
      <c r="C16" s="2126"/>
      <c r="D16" s="2131"/>
      <c r="E16" s="2131"/>
      <c r="F16" s="1171"/>
      <c r="G16" s="1180"/>
      <c r="H16" s="1190"/>
      <c r="I16" s="1190"/>
      <c r="J16" s="1190"/>
      <c r="K16" s="1190"/>
      <c r="L16" s="1190"/>
    </row>
    <row r="17" spans="1:12" ht="14.1" customHeight="1">
      <c r="A17" s="1172"/>
      <c r="B17" s="1178"/>
      <c r="C17" s="1173"/>
      <c r="D17" s="1190"/>
      <c r="E17" s="1190"/>
      <c r="F17" s="1171"/>
      <c r="G17" s="1180"/>
      <c r="H17" s="1190"/>
      <c r="I17" s="1190"/>
      <c r="J17" s="1190"/>
      <c r="K17" s="1190"/>
      <c r="L17" s="1190"/>
    </row>
    <row r="18" spans="1:12" ht="14.1" customHeight="1">
      <c r="A18" s="1790" t="s">
        <v>495</v>
      </c>
      <c r="B18" s="1791"/>
      <c r="C18" s="1792"/>
      <c r="D18" s="1190"/>
      <c r="E18" s="1190"/>
      <c r="F18" s="1171"/>
      <c r="G18" s="1180"/>
      <c r="H18" s="1190"/>
      <c r="I18" s="1190"/>
      <c r="J18" s="1190"/>
      <c r="K18" s="1190"/>
      <c r="L18" s="1190"/>
    </row>
    <row r="19" spans="1:12" ht="14.1" customHeight="1">
      <c r="A19" s="1172"/>
      <c r="B19" s="1178"/>
      <c r="C19" s="1173"/>
      <c r="D19" s="1193"/>
      <c r="E19" s="1193"/>
      <c r="F19" s="1171"/>
      <c r="G19" s="1180"/>
      <c r="H19" s="1190"/>
      <c r="I19" s="1190"/>
      <c r="J19" s="1190"/>
      <c r="K19" s="1190"/>
      <c r="L19" s="1190"/>
    </row>
    <row r="20" spans="1:12" ht="14.1" customHeight="1">
      <c r="A20" s="2062" t="s">
        <v>496</v>
      </c>
      <c r="B20" s="2063"/>
      <c r="C20" s="2064"/>
      <c r="D20" s="1193"/>
      <c r="E20" s="1193"/>
      <c r="F20" s="1171"/>
      <c r="G20" s="1180"/>
      <c r="H20" s="1190"/>
      <c r="I20" s="1190"/>
      <c r="J20" s="1190"/>
      <c r="K20" s="1190"/>
      <c r="L20" s="1190"/>
    </row>
    <row r="21" spans="1:12" ht="14.1" customHeight="1">
      <c r="A21" s="1172"/>
      <c r="B21" s="1178"/>
      <c r="C21" s="1173"/>
      <c r="D21" s="1193"/>
      <c r="E21" s="1193"/>
      <c r="F21" s="1171"/>
      <c r="G21" s="1180"/>
      <c r="H21" s="1190"/>
      <c r="I21" s="1190"/>
      <c r="J21" s="1190"/>
      <c r="K21" s="1190"/>
      <c r="L21" s="1190"/>
    </row>
    <row r="22" spans="1:12" ht="14.1" customHeight="1">
      <c r="A22" s="2059"/>
      <c r="B22" s="2060"/>
      <c r="C22" s="2061"/>
      <c r="D22" s="1190"/>
      <c r="E22" s="1190"/>
      <c r="F22" s="1171"/>
      <c r="G22" s="1180"/>
      <c r="H22" s="1190"/>
      <c r="I22" s="1190"/>
      <c r="J22" s="1190"/>
      <c r="K22" s="1190"/>
      <c r="L22" s="1190"/>
    </row>
    <row r="23" spans="1:12" ht="14.1" customHeight="1">
      <c r="A23" s="2059"/>
      <c r="B23" s="2060"/>
      <c r="C23" s="2061"/>
      <c r="D23" s="1190"/>
      <c r="E23" s="1190"/>
      <c r="F23" s="1171"/>
      <c r="G23" s="1180"/>
      <c r="H23" s="1190"/>
      <c r="I23" s="1190"/>
      <c r="J23" s="1190"/>
      <c r="K23" s="1190"/>
      <c r="L23" s="1190"/>
    </row>
    <row r="24" spans="1:12" ht="14.1" customHeight="1">
      <c r="A24" s="2059"/>
      <c r="B24" s="2060"/>
      <c r="C24" s="2061"/>
      <c r="D24" s="1190"/>
      <c r="E24" s="1190"/>
      <c r="F24" s="1171"/>
      <c r="G24" s="1180"/>
      <c r="H24" s="1190"/>
      <c r="I24" s="1190"/>
      <c r="J24" s="1190"/>
      <c r="K24" s="1190"/>
      <c r="L24" s="1190"/>
    </row>
    <row r="25" spans="1:12" ht="14.1" customHeight="1">
      <c r="A25" s="2059"/>
      <c r="B25" s="2060"/>
      <c r="C25" s="2061"/>
      <c r="D25" s="1190"/>
      <c r="E25" s="1190"/>
      <c r="F25" s="1171"/>
      <c r="G25" s="1180"/>
      <c r="H25" s="1190"/>
      <c r="I25" s="1190"/>
      <c r="J25" s="1190"/>
      <c r="K25" s="1190"/>
      <c r="L25" s="1190"/>
    </row>
    <row r="26" spans="1:12" ht="14.1" customHeight="1">
      <c r="A26" s="2059"/>
      <c r="B26" s="2060"/>
      <c r="C26" s="2061"/>
      <c r="D26" s="1190"/>
      <c r="E26" s="1190"/>
      <c r="F26" s="1171"/>
      <c r="G26" s="1180"/>
      <c r="H26" s="1190"/>
      <c r="I26" s="1190"/>
      <c r="J26" s="1190"/>
      <c r="K26" s="1190"/>
      <c r="L26" s="1190"/>
    </row>
    <row r="27" spans="1:12" ht="14.1" customHeight="1">
      <c r="A27" s="2059"/>
      <c r="B27" s="2060"/>
      <c r="C27" s="2061"/>
      <c r="D27" s="1190"/>
      <c r="E27" s="1190"/>
      <c r="F27" s="1171"/>
      <c r="G27" s="1180"/>
      <c r="H27" s="1190"/>
      <c r="I27" s="1190"/>
      <c r="J27" s="1190"/>
      <c r="K27" s="1190"/>
      <c r="L27" s="1190"/>
    </row>
    <row r="28" spans="1:12" ht="14.1" customHeight="1">
      <c r="A28" s="2059"/>
      <c r="B28" s="2060"/>
      <c r="C28" s="2061"/>
      <c r="D28" s="1190"/>
      <c r="E28" s="1190"/>
      <c r="F28" s="1171"/>
      <c r="G28" s="1180"/>
      <c r="H28" s="1190"/>
      <c r="I28" s="1190"/>
      <c r="J28" s="1190"/>
      <c r="K28" s="1190"/>
      <c r="L28" s="1190"/>
    </row>
    <row r="29" spans="1:12" ht="14.1" customHeight="1">
      <c r="A29" s="2059"/>
      <c r="B29" s="2060"/>
      <c r="C29" s="2061"/>
      <c r="D29" s="1190"/>
      <c r="E29" s="1190"/>
      <c r="F29" s="1171"/>
      <c r="G29" s="1180"/>
      <c r="H29" s="1190"/>
      <c r="I29" s="1190"/>
      <c r="J29" s="1190"/>
      <c r="K29" s="1190"/>
      <c r="L29" s="1190"/>
    </row>
    <row r="30" spans="1:12" ht="14.1" customHeight="1">
      <c r="A30" s="2059"/>
      <c r="B30" s="2060"/>
      <c r="C30" s="2061"/>
      <c r="D30" s="1190"/>
      <c r="E30" s="1190"/>
      <c r="F30" s="1171"/>
      <c r="G30" s="1180"/>
      <c r="H30" s="1190"/>
      <c r="I30" s="1190"/>
      <c r="J30" s="1190"/>
      <c r="K30" s="1190"/>
      <c r="L30" s="1190"/>
    </row>
    <row r="31" spans="1:12" ht="14.1" customHeight="1" thickBot="1">
      <c r="A31" s="2065"/>
      <c r="B31" s="2066"/>
      <c r="C31" s="2067"/>
      <c r="D31" s="1194"/>
      <c r="E31" s="1194"/>
      <c r="F31" s="1171"/>
      <c r="G31" s="1181"/>
      <c r="H31" s="1191"/>
      <c r="I31" s="1191"/>
      <c r="J31" s="1191"/>
      <c r="K31" s="1191"/>
      <c r="L31" s="1191"/>
    </row>
    <row r="32" spans="1:12" ht="3.75" customHeight="1">
      <c r="A32" s="1171"/>
      <c r="B32" s="1171"/>
      <c r="C32" s="1171"/>
      <c r="D32" s="1171"/>
      <c r="E32" s="1171"/>
      <c r="F32" s="1171"/>
      <c r="G32" s="1171"/>
      <c r="H32" s="1171"/>
      <c r="I32" s="1171"/>
      <c r="J32" s="1171"/>
      <c r="K32" s="1171"/>
      <c r="L32" s="1171"/>
    </row>
    <row r="33" spans="1:12" ht="14.1" customHeight="1">
      <c r="A33" s="1187" t="s">
        <v>497</v>
      </c>
      <c r="B33" s="2079" t="s">
        <v>498</v>
      </c>
      <c r="C33" s="2102"/>
      <c r="D33" s="2102"/>
      <c r="E33" s="2080"/>
      <c r="F33" s="1171"/>
      <c r="G33" s="2073" t="s">
        <v>504</v>
      </c>
      <c r="H33" s="2123"/>
      <c r="I33" s="2123"/>
      <c r="J33" s="2074"/>
      <c r="K33" s="2073" t="s">
        <v>632</v>
      </c>
      <c r="L33" s="2074"/>
    </row>
    <row r="34" spans="1:12" ht="14.1" customHeight="1">
      <c r="A34" s="2121" t="s">
        <v>499</v>
      </c>
      <c r="B34" s="2079" t="s">
        <v>550</v>
      </c>
      <c r="C34" s="2080"/>
      <c r="D34" s="2079" t="s">
        <v>557</v>
      </c>
      <c r="E34" s="2080"/>
      <c r="F34" s="1171"/>
      <c r="G34" s="2127" t="s">
        <v>264</v>
      </c>
      <c r="H34" s="2128"/>
      <c r="I34" s="2128"/>
      <c r="J34" s="2129"/>
      <c r="K34" s="2081"/>
      <c r="L34" s="2082"/>
    </row>
    <row r="35" spans="1:12" ht="14.1" customHeight="1">
      <c r="A35" s="2122"/>
      <c r="B35" s="1187" t="s">
        <v>552</v>
      </c>
      <c r="C35" s="1187" t="s">
        <v>553</v>
      </c>
      <c r="D35" s="1187" t="s">
        <v>552</v>
      </c>
      <c r="E35" s="1187" t="s">
        <v>553</v>
      </c>
      <c r="F35" s="1171"/>
      <c r="G35" s="2124" t="s">
        <v>506</v>
      </c>
      <c r="H35" s="2125"/>
      <c r="I35" s="2125"/>
      <c r="J35" s="2126"/>
      <c r="K35" s="2068"/>
      <c r="L35" s="2069"/>
    </row>
    <row r="36" spans="1:12" ht="14.1" customHeight="1">
      <c r="A36" s="1182" t="s">
        <v>500</v>
      </c>
      <c r="B36" s="1195"/>
      <c r="C36" s="1195"/>
      <c r="D36" s="1195"/>
      <c r="E36" s="1195"/>
      <c r="F36" s="1171"/>
      <c r="G36" s="1172" t="s">
        <v>505</v>
      </c>
      <c r="H36" s="1178"/>
      <c r="I36" s="1178"/>
      <c r="J36" s="1173"/>
      <c r="K36" s="2075"/>
      <c r="L36" s="2076"/>
    </row>
    <row r="37" spans="1:12" ht="14.1" customHeight="1" thickBot="1">
      <c r="A37" s="1183" t="s">
        <v>501</v>
      </c>
      <c r="B37" s="1196"/>
      <c r="C37" s="1196"/>
      <c r="D37" s="1196"/>
      <c r="E37" s="1196"/>
      <c r="F37" s="1171"/>
      <c r="G37" s="2070" t="s">
        <v>266</v>
      </c>
      <c r="H37" s="2071"/>
      <c r="I37" s="2071"/>
      <c r="J37" s="2072"/>
      <c r="K37" s="2095">
        <f>SUM(K34:L36)</f>
        <v>0</v>
      </c>
      <c r="L37" s="2096"/>
    </row>
    <row r="38" spans="1:12" ht="14.1" customHeight="1">
      <c r="A38" s="1183" t="s">
        <v>502</v>
      </c>
      <c r="B38" s="1196"/>
      <c r="C38" s="1196"/>
      <c r="D38" s="1196"/>
      <c r="E38" s="1196"/>
      <c r="F38" s="1171"/>
      <c r="G38" s="2086" t="s">
        <v>508</v>
      </c>
      <c r="H38" s="2087"/>
      <c r="I38" s="2087"/>
      <c r="J38" s="2088"/>
      <c r="K38" s="2097"/>
      <c r="L38" s="2098"/>
    </row>
    <row r="39" spans="1:12" ht="14.1" customHeight="1">
      <c r="A39" s="1184" t="s">
        <v>503</v>
      </c>
      <c r="B39" s="1197"/>
      <c r="C39" s="1197"/>
      <c r="D39" s="1197"/>
      <c r="E39" s="1197"/>
      <c r="F39" s="1171"/>
      <c r="G39" s="2089" t="s">
        <v>505</v>
      </c>
      <c r="H39" s="2090"/>
      <c r="I39" s="2090"/>
      <c r="J39" s="2091"/>
      <c r="K39" s="2068"/>
      <c r="L39" s="2069"/>
    </row>
    <row r="40" spans="1:12" ht="14.1" customHeight="1">
      <c r="A40" s="1188" t="s">
        <v>1248</v>
      </c>
      <c r="B40" s="1198">
        <f>SUM(B36:B39)</f>
        <v>0</v>
      </c>
      <c r="C40" s="1198">
        <f>SUM(C36:C39)</f>
        <v>0</v>
      </c>
      <c r="D40" s="1198">
        <f>SUM(D36:D39)</f>
        <v>0</v>
      </c>
      <c r="E40" s="1198">
        <f>SUM(E36:E39)</f>
        <v>0</v>
      </c>
      <c r="F40" s="1171"/>
      <c r="G40" s="2089" t="s">
        <v>509</v>
      </c>
      <c r="H40" s="2090"/>
      <c r="I40" s="2090"/>
      <c r="J40" s="2091"/>
      <c r="K40" s="2068"/>
      <c r="L40" s="2069"/>
    </row>
    <row r="41" spans="1:12" ht="14.1" customHeight="1">
      <c r="A41" s="1185" t="s">
        <v>545</v>
      </c>
      <c r="B41" s="1198"/>
      <c r="C41" s="1198"/>
      <c r="D41" s="1198"/>
      <c r="E41" s="1198"/>
      <c r="F41" s="1171"/>
      <c r="G41" s="2092" t="s">
        <v>510</v>
      </c>
      <c r="H41" s="2093"/>
      <c r="I41" s="2093"/>
      <c r="J41" s="2094"/>
      <c r="K41" s="2075"/>
      <c r="L41" s="2076"/>
    </row>
    <row r="42" spans="1:12" ht="14.1" customHeight="1" thickBot="1">
      <c r="A42" s="1186" t="s">
        <v>4</v>
      </c>
      <c r="B42" s="1199">
        <f>+B40-B41</f>
        <v>0</v>
      </c>
      <c r="C42" s="1199">
        <f>+C40-C41</f>
        <v>0</v>
      </c>
      <c r="D42" s="1199">
        <f>+D40-D41</f>
        <v>0</v>
      </c>
      <c r="E42" s="1199">
        <f>+E40-E41</f>
        <v>0</v>
      </c>
      <c r="G42" s="2083" t="s">
        <v>507</v>
      </c>
      <c r="H42" s="2084"/>
      <c r="I42" s="2084"/>
      <c r="J42" s="2085"/>
      <c r="K42" s="2077">
        <f>SUM(K38:L41)</f>
        <v>0</v>
      </c>
      <c r="L42" s="2078"/>
    </row>
  </sheetData>
  <mergeCells count="59">
    <mergeCell ref="A1:J1"/>
    <mergeCell ref="D2:I2"/>
    <mergeCell ref="A3:E3"/>
    <mergeCell ref="H3:I3"/>
    <mergeCell ref="B4:J4"/>
    <mergeCell ref="A15:C16"/>
    <mergeCell ref="D15:D16"/>
    <mergeCell ref="E15:E16"/>
    <mergeCell ref="J2:L2"/>
    <mergeCell ref="J3:L3"/>
    <mergeCell ref="J5:L5"/>
    <mergeCell ref="H5:I5"/>
    <mergeCell ref="B5:D5"/>
    <mergeCell ref="A6:L6"/>
    <mergeCell ref="A7:E7"/>
    <mergeCell ref="G7:L7"/>
    <mergeCell ref="A13:C13"/>
    <mergeCell ref="A9:C11"/>
    <mergeCell ref="K9:L11"/>
    <mergeCell ref="E9:E11"/>
    <mergeCell ref="G9:G12"/>
    <mergeCell ref="H9:H12"/>
    <mergeCell ref="I9:J11"/>
    <mergeCell ref="D9:D11"/>
    <mergeCell ref="K40:L40"/>
    <mergeCell ref="K41:L41"/>
    <mergeCell ref="K42:L42"/>
    <mergeCell ref="B34:C34"/>
    <mergeCell ref="D34:E34"/>
    <mergeCell ref="K34:L34"/>
    <mergeCell ref="G42:J42"/>
    <mergeCell ref="G38:J38"/>
    <mergeCell ref="G39:J39"/>
    <mergeCell ref="G40:J40"/>
    <mergeCell ref="G41:J41"/>
    <mergeCell ref="K36:L36"/>
    <mergeCell ref="K37:L37"/>
    <mergeCell ref="K38:L38"/>
    <mergeCell ref="K39:L39"/>
    <mergeCell ref="G35:J35"/>
    <mergeCell ref="A29:C29"/>
    <mergeCell ref="A30:C30"/>
    <mergeCell ref="A31:C31"/>
    <mergeCell ref="K35:L35"/>
    <mergeCell ref="G37:J37"/>
    <mergeCell ref="K33:L33"/>
    <mergeCell ref="A34:A35"/>
    <mergeCell ref="G33:J33"/>
    <mergeCell ref="G34:J34"/>
    <mergeCell ref="B33:E33"/>
    <mergeCell ref="A27:C27"/>
    <mergeCell ref="A28:C28"/>
    <mergeCell ref="A20:C20"/>
    <mergeCell ref="A18:C18"/>
    <mergeCell ref="A22:C22"/>
    <mergeCell ref="A23:C23"/>
    <mergeCell ref="A24:C24"/>
    <mergeCell ref="A25:C25"/>
    <mergeCell ref="A26:C26"/>
  </mergeCells>
  <phoneticPr fontId="48" type="noConversion"/>
  <pageMargins left="0.39" right="0.23" top="0.43" bottom="0.47" header="0.32" footer="0.4"/>
  <pageSetup paperSize="9" scale="95" orientation="landscape" horizontalDpi="300" verticalDpi="30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sheetPr codeName="Feuil53">
    <tabColor indexed="15"/>
  </sheetPr>
  <dimension ref="A1:I47"/>
  <sheetViews>
    <sheetView showGridLines="0" showZeros="0" view="pageBreakPreview" topLeftCell="A4" workbookViewId="0">
      <selection activeCell="F39" sqref="F39:G39"/>
    </sheetView>
  </sheetViews>
  <sheetFormatPr baseColWidth="10" defaultRowHeight="14.25"/>
  <cols>
    <col min="1" max="1" width="20.7109375" style="50" customWidth="1"/>
    <col min="2" max="2" width="12.7109375" style="50" customWidth="1"/>
    <col min="3" max="4" width="17.7109375" style="50" customWidth="1"/>
    <col min="5" max="5" width="20.7109375" style="50" customWidth="1"/>
    <col min="6" max="6" width="7.7109375" style="50" customWidth="1"/>
    <col min="7" max="7" width="13.7109375" style="50" customWidth="1"/>
    <col min="8" max="8" width="24.7109375" style="50" customWidth="1"/>
    <col min="9" max="16384" width="11.42578125" style="50"/>
  </cols>
  <sheetData>
    <row r="1" spans="1:9">
      <c r="A1" s="1803" t="s">
        <v>254</v>
      </c>
      <c r="B1" s="1803"/>
      <c r="C1" s="1803"/>
      <c r="D1" s="1803"/>
      <c r="E1" s="1803"/>
      <c r="F1" s="1803"/>
      <c r="G1" s="1803"/>
      <c r="H1" s="1803"/>
      <c r="I1" s="258"/>
    </row>
    <row r="2" spans="1:9" ht="8.1" customHeight="1">
      <c r="A2" s="602"/>
      <c r="B2" s="602"/>
      <c r="C2" s="602"/>
      <c r="D2" s="602"/>
      <c r="E2" s="602"/>
      <c r="F2" s="602"/>
      <c r="G2" s="602"/>
      <c r="H2" s="636"/>
      <c r="I2" s="258"/>
    </row>
    <row r="3" spans="1:9" ht="15" customHeight="1">
      <c r="A3" s="675" t="s">
        <v>1107</v>
      </c>
      <c r="B3" s="416"/>
      <c r="C3" s="1578">
        <f>+'ETAT COMP DGI-CN'!C2</f>
        <v>0</v>
      </c>
      <c r="D3" s="1578"/>
      <c r="E3" s="1578"/>
      <c r="F3" s="1578"/>
      <c r="G3" s="1903"/>
      <c r="H3" s="637" t="s">
        <v>228</v>
      </c>
      <c r="I3" s="258"/>
    </row>
    <row r="4" spans="1:9" ht="15" customHeight="1">
      <c r="A4" s="1535">
        <f>+'ETAT COMP DGI-CN'!A3</f>
        <v>0</v>
      </c>
      <c r="B4" s="1535"/>
      <c r="C4" s="1535"/>
      <c r="D4" s="1535"/>
      <c r="E4" s="700" t="s">
        <v>1109</v>
      </c>
      <c r="F4" s="1560">
        <f>+'ETAT COMP DGI-CN'!G3</f>
        <v>0</v>
      </c>
      <c r="G4" s="1561"/>
      <c r="H4" s="442"/>
      <c r="I4" s="258"/>
    </row>
    <row r="5" spans="1:9" ht="15" customHeight="1">
      <c r="A5" s="675" t="s">
        <v>586</v>
      </c>
      <c r="B5" s="1535">
        <f>+'ETAT COMP DGI-CN'!B4</f>
        <v>0</v>
      </c>
      <c r="C5" s="1535"/>
      <c r="D5" s="1535"/>
      <c r="E5" s="1535"/>
      <c r="F5" s="1535"/>
      <c r="G5" s="1535"/>
      <c r="H5" s="1535"/>
      <c r="I5" s="258"/>
    </row>
    <row r="6" spans="1:9" ht="15" customHeight="1">
      <c r="A6" s="675" t="s">
        <v>1131</v>
      </c>
      <c r="B6" s="1532">
        <f>+'ETAT COMP DGI-CN'!C5</f>
        <v>0</v>
      </c>
      <c r="C6" s="1532"/>
      <c r="D6" s="699" t="s">
        <v>1124</v>
      </c>
      <c r="E6" s="1580">
        <f>+'ETAT COMP DGI-CN'!E5</f>
        <v>0</v>
      </c>
      <c r="F6" s="1580"/>
      <c r="G6" s="700" t="s">
        <v>1111</v>
      </c>
      <c r="H6" s="591">
        <f>+'ETAT COMP DGI-CN'!G5</f>
        <v>0</v>
      </c>
      <c r="I6" s="258"/>
    </row>
    <row r="7" spans="1:9">
      <c r="A7" s="258"/>
      <c r="B7" s="258"/>
      <c r="C7" s="258"/>
      <c r="D7" s="258"/>
      <c r="E7" s="258"/>
      <c r="F7" s="258"/>
      <c r="G7" s="258"/>
      <c r="H7" s="258"/>
      <c r="I7" s="258"/>
    </row>
    <row r="8" spans="1:9">
      <c r="B8" s="199"/>
      <c r="C8" s="2147" t="s">
        <v>570</v>
      </c>
      <c r="D8" s="2148"/>
      <c r="E8" s="281"/>
      <c r="F8" s="281"/>
    </row>
    <row r="9" spans="1:9">
      <c r="B9" s="199"/>
      <c r="C9" s="1805" t="s">
        <v>571</v>
      </c>
      <c r="D9" s="1807"/>
      <c r="E9" s="281"/>
      <c r="F9" s="281"/>
    </row>
    <row r="10" spans="1:9">
      <c r="A10" s="42"/>
      <c r="B10" s="54"/>
      <c r="C10" s="282"/>
      <c r="D10" s="282"/>
      <c r="E10" s="282"/>
      <c r="F10" s="282"/>
      <c r="G10" s="42"/>
      <c r="H10" s="42"/>
    </row>
    <row r="11" spans="1:9" s="1174" customFormat="1" ht="25.5" customHeight="1">
      <c r="A11" s="2141" t="s">
        <v>2548</v>
      </c>
      <c r="B11" s="2142"/>
      <c r="C11" s="2138" t="s">
        <v>2549</v>
      </c>
      <c r="D11" s="2138" t="s">
        <v>2550</v>
      </c>
      <c r="E11" s="2138" t="s">
        <v>2551</v>
      </c>
      <c r="F11" s="2141" t="s">
        <v>489</v>
      </c>
      <c r="G11" s="2142"/>
      <c r="H11" s="2138" t="s">
        <v>2552</v>
      </c>
    </row>
    <row r="12" spans="1:9" s="1174" customFormat="1">
      <c r="A12" s="2143"/>
      <c r="B12" s="2144"/>
      <c r="C12" s="2139"/>
      <c r="D12" s="2139"/>
      <c r="E12" s="2139"/>
      <c r="F12" s="2143"/>
      <c r="G12" s="2144"/>
      <c r="H12" s="2139"/>
      <c r="I12" s="1175"/>
    </row>
    <row r="13" spans="1:9" s="1174" customFormat="1">
      <c r="A13" s="2143"/>
      <c r="B13" s="2144"/>
      <c r="C13" s="2139"/>
      <c r="D13" s="2139"/>
      <c r="E13" s="2139"/>
      <c r="F13" s="2143"/>
      <c r="G13" s="2144"/>
      <c r="H13" s="2139"/>
      <c r="I13" s="1175"/>
    </row>
    <row r="14" spans="1:9" s="1174" customFormat="1">
      <c r="A14" s="2143"/>
      <c r="B14" s="2144"/>
      <c r="C14" s="2139"/>
      <c r="D14" s="2139"/>
      <c r="E14" s="2139"/>
      <c r="F14" s="2143"/>
      <c r="G14" s="2144"/>
      <c r="H14" s="2139"/>
    </row>
    <row r="15" spans="1:9" s="1174" customFormat="1">
      <c r="A15" s="2143"/>
      <c r="B15" s="2144"/>
      <c r="C15" s="2139"/>
      <c r="D15" s="2139"/>
      <c r="E15" s="2139"/>
      <c r="F15" s="2143"/>
      <c r="G15" s="2144"/>
      <c r="H15" s="2139"/>
    </row>
    <row r="16" spans="1:9" s="1174" customFormat="1">
      <c r="A16" s="2145"/>
      <c r="B16" s="2146"/>
      <c r="C16" s="2140"/>
      <c r="D16" s="2140"/>
      <c r="E16" s="2140"/>
      <c r="F16" s="2145"/>
      <c r="G16" s="2146"/>
      <c r="H16" s="2140"/>
    </row>
    <row r="17" spans="1:8">
      <c r="A17" s="1872" t="s">
        <v>1025</v>
      </c>
      <c r="B17" s="1874"/>
      <c r="C17" s="276"/>
      <c r="D17" s="206"/>
      <c r="E17" s="200"/>
      <c r="F17" s="1881"/>
      <c r="G17" s="1883"/>
      <c r="H17" s="341"/>
    </row>
    <row r="18" spans="1:8" ht="15" customHeight="1">
      <c r="A18" s="2132" t="s">
        <v>1025</v>
      </c>
      <c r="B18" s="2133"/>
      <c r="C18" s="273"/>
      <c r="D18" s="365"/>
      <c r="E18" s="201"/>
      <c r="F18" s="1875"/>
      <c r="G18" s="1877"/>
      <c r="H18" s="334"/>
    </row>
    <row r="19" spans="1:8">
      <c r="A19" s="2132" t="s">
        <v>1025</v>
      </c>
      <c r="B19" s="2133"/>
      <c r="C19" s="273"/>
      <c r="D19" s="365"/>
      <c r="E19" s="201"/>
      <c r="F19" s="1875"/>
      <c r="G19" s="1877"/>
      <c r="H19" s="334"/>
    </row>
    <row r="20" spans="1:8">
      <c r="A20" s="2132" t="s">
        <v>1025</v>
      </c>
      <c r="B20" s="2133"/>
      <c r="C20" s="273"/>
      <c r="D20" s="365"/>
      <c r="E20" s="201"/>
      <c r="F20" s="1875"/>
      <c r="G20" s="1877"/>
      <c r="H20" s="334"/>
    </row>
    <row r="21" spans="1:8">
      <c r="A21" s="2132" t="s">
        <v>1025</v>
      </c>
      <c r="B21" s="2133"/>
      <c r="C21" s="273"/>
      <c r="D21" s="365"/>
      <c r="E21" s="201"/>
      <c r="F21" s="1875"/>
      <c r="G21" s="1877"/>
      <c r="H21" s="334"/>
    </row>
    <row r="22" spans="1:8">
      <c r="A22" s="2132" t="s">
        <v>1025</v>
      </c>
      <c r="B22" s="2133"/>
      <c r="C22" s="273"/>
      <c r="D22" s="365"/>
      <c r="E22" s="201"/>
      <c r="F22" s="1875"/>
      <c r="G22" s="1877"/>
      <c r="H22" s="334"/>
    </row>
    <row r="23" spans="1:8">
      <c r="A23" s="2132" t="s">
        <v>1025</v>
      </c>
      <c r="B23" s="2133"/>
      <c r="C23" s="273"/>
      <c r="D23" s="365"/>
      <c r="E23" s="201"/>
      <c r="F23" s="1875"/>
      <c r="G23" s="1877"/>
      <c r="H23" s="334"/>
    </row>
    <row r="24" spans="1:8">
      <c r="A24" s="2132" t="s">
        <v>1025</v>
      </c>
      <c r="B24" s="2133"/>
      <c r="C24" s="273"/>
      <c r="D24" s="365"/>
      <c r="E24" s="201"/>
      <c r="F24" s="1875"/>
      <c r="G24" s="1877"/>
      <c r="H24" s="334"/>
    </row>
    <row r="25" spans="1:8">
      <c r="A25" s="2132" t="s">
        <v>1025</v>
      </c>
      <c r="B25" s="2133"/>
      <c r="C25" s="273"/>
      <c r="D25" s="365"/>
      <c r="E25" s="201"/>
      <c r="F25" s="1875"/>
      <c r="G25" s="1877"/>
      <c r="H25" s="334"/>
    </row>
    <row r="26" spans="1:8">
      <c r="A26" s="2132" t="s">
        <v>1025</v>
      </c>
      <c r="B26" s="2133"/>
      <c r="C26" s="273"/>
      <c r="D26" s="365"/>
      <c r="E26" s="201"/>
      <c r="F26" s="1875"/>
      <c r="G26" s="1877"/>
      <c r="H26" s="334"/>
    </row>
    <row r="27" spans="1:8">
      <c r="A27" s="2132" t="s">
        <v>1025</v>
      </c>
      <c r="B27" s="2133"/>
      <c r="C27" s="273"/>
      <c r="D27" s="365"/>
      <c r="E27" s="201"/>
      <c r="F27" s="1875"/>
      <c r="G27" s="1877"/>
      <c r="H27" s="334"/>
    </row>
    <row r="28" spans="1:8">
      <c r="A28" s="2132" t="s">
        <v>1025</v>
      </c>
      <c r="B28" s="2133"/>
      <c r="C28" s="273"/>
      <c r="D28" s="365"/>
      <c r="E28" s="201"/>
      <c r="F28" s="1875"/>
      <c r="G28" s="1877"/>
      <c r="H28" s="334"/>
    </row>
    <row r="29" spans="1:8">
      <c r="A29" s="2132"/>
      <c r="B29" s="2133"/>
      <c r="C29" s="273"/>
      <c r="D29" s="365"/>
      <c r="E29" s="201"/>
      <c r="F29" s="1875"/>
      <c r="G29" s="1877"/>
      <c r="H29" s="334"/>
    </row>
    <row r="30" spans="1:8">
      <c r="A30" s="2132" t="s">
        <v>1025</v>
      </c>
      <c r="B30" s="2133"/>
      <c r="C30" s="273"/>
      <c r="D30" s="365"/>
      <c r="E30" s="201"/>
      <c r="F30" s="1875"/>
      <c r="G30" s="1877"/>
      <c r="H30" s="334"/>
    </row>
    <row r="31" spans="1:8">
      <c r="A31" s="2132" t="s">
        <v>207</v>
      </c>
      <c r="B31" s="2133"/>
      <c r="C31" s="273"/>
      <c r="D31" s="365"/>
      <c r="E31" s="201"/>
      <c r="F31" s="1875"/>
      <c r="G31" s="1877"/>
      <c r="H31" s="334"/>
    </row>
    <row r="32" spans="1:8">
      <c r="A32" s="2132"/>
      <c r="B32" s="2133"/>
      <c r="C32" s="273"/>
      <c r="D32" s="365"/>
      <c r="E32" s="201"/>
      <c r="F32" s="1875"/>
      <c r="G32" s="1877"/>
      <c r="H32" s="334"/>
    </row>
    <row r="33" spans="1:8">
      <c r="A33" s="2132"/>
      <c r="B33" s="2133"/>
      <c r="C33" s="273"/>
      <c r="D33" s="365"/>
      <c r="E33" s="201"/>
      <c r="F33" s="1875"/>
      <c r="G33" s="1877"/>
      <c r="H33" s="334"/>
    </row>
    <row r="34" spans="1:8">
      <c r="A34" s="2132"/>
      <c r="B34" s="2133"/>
      <c r="C34" s="273"/>
      <c r="D34" s="365"/>
      <c r="E34" s="201"/>
      <c r="F34" s="1875"/>
      <c r="G34" s="1877"/>
      <c r="H34" s="334"/>
    </row>
    <row r="35" spans="1:8">
      <c r="A35" s="2132"/>
      <c r="B35" s="2133"/>
      <c r="C35" s="273"/>
      <c r="D35" s="365"/>
      <c r="E35" s="201"/>
      <c r="F35" s="1875"/>
      <c r="G35" s="1877"/>
      <c r="H35" s="334"/>
    </row>
    <row r="36" spans="1:8">
      <c r="A36" s="2132"/>
      <c r="B36" s="2133"/>
      <c r="C36" s="273"/>
      <c r="D36" s="365"/>
      <c r="E36" s="201"/>
      <c r="F36" s="1875"/>
      <c r="G36" s="1877"/>
      <c r="H36" s="334"/>
    </row>
    <row r="37" spans="1:8">
      <c r="A37" s="2132"/>
      <c r="B37" s="2133"/>
      <c r="C37" s="273"/>
      <c r="D37" s="365"/>
      <c r="E37" s="201"/>
      <c r="F37" s="1875"/>
      <c r="G37" s="1877"/>
      <c r="H37" s="334"/>
    </row>
    <row r="38" spans="1:8">
      <c r="A38" s="2134"/>
      <c r="B38" s="2135"/>
      <c r="C38" s="276"/>
      <c r="D38" s="206"/>
      <c r="E38" s="200"/>
      <c r="F38" s="2136"/>
      <c r="G38" s="2137"/>
      <c r="H38" s="341"/>
    </row>
    <row r="39" spans="1:8" ht="30" customHeight="1">
      <c r="A39" s="237"/>
      <c r="B39" s="140"/>
      <c r="C39" s="140"/>
      <c r="D39" s="216" t="s">
        <v>1533</v>
      </c>
      <c r="E39" s="370"/>
      <c r="F39" s="1827"/>
      <c r="G39" s="1829"/>
      <c r="H39" s="355"/>
    </row>
    <row r="40" spans="1:8">
      <c r="A40" s="42"/>
      <c r="B40" s="42"/>
      <c r="C40" s="42"/>
      <c r="D40" s="42"/>
      <c r="E40" s="42"/>
      <c r="F40" s="42"/>
      <c r="G40" s="42"/>
      <c r="H40" s="42"/>
    </row>
    <row r="41" spans="1:8">
      <c r="A41" s="42"/>
      <c r="B41" s="42"/>
      <c r="C41" s="42"/>
      <c r="D41" s="42"/>
      <c r="E41" s="42"/>
      <c r="F41" s="42"/>
      <c r="G41" s="42"/>
      <c r="H41" s="42"/>
    </row>
    <row r="42" spans="1:8">
      <c r="A42" s="42"/>
      <c r="B42" s="42"/>
      <c r="C42" s="42"/>
      <c r="D42" s="42"/>
      <c r="E42" s="42"/>
      <c r="F42" s="42"/>
      <c r="G42" s="42"/>
      <c r="H42" s="42"/>
    </row>
    <row r="43" spans="1:8">
      <c r="A43" s="42"/>
      <c r="B43" s="42"/>
      <c r="C43" s="42"/>
      <c r="D43" s="42"/>
      <c r="E43" s="42"/>
      <c r="F43" s="42"/>
      <c r="G43" s="42"/>
      <c r="H43" s="42"/>
    </row>
    <row r="44" spans="1:8">
      <c r="A44" s="42"/>
      <c r="B44" s="42"/>
      <c r="C44" s="42"/>
      <c r="D44" s="42"/>
      <c r="E44" s="42"/>
      <c r="F44" s="42"/>
      <c r="G44" s="42"/>
      <c r="H44" s="42"/>
    </row>
    <row r="47" spans="1:8">
      <c r="B47" s="50">
        <f>'TAB 12 PRD EXO'!B1:J1</f>
        <v>0</v>
      </c>
    </row>
  </sheetData>
  <mergeCells count="60">
    <mergeCell ref="H11:H16"/>
    <mergeCell ref="C8:D8"/>
    <mergeCell ref="C9:D9"/>
    <mergeCell ref="F11:G16"/>
    <mergeCell ref="A1:H1"/>
    <mergeCell ref="B5:H5"/>
    <mergeCell ref="C3:G3"/>
    <mergeCell ref="A4:D4"/>
    <mergeCell ref="F4:G4"/>
    <mergeCell ref="E6:F6"/>
    <mergeCell ref="B6:C6"/>
    <mergeCell ref="A17:B17"/>
    <mergeCell ref="A18:B18"/>
    <mergeCell ref="A19:B19"/>
    <mergeCell ref="D11:D16"/>
    <mergeCell ref="E11:E16"/>
    <mergeCell ref="C11:C16"/>
    <mergeCell ref="A11:B16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F17:G17"/>
    <mergeCell ref="F38:G38"/>
    <mergeCell ref="F29:G29"/>
    <mergeCell ref="F30:G30"/>
    <mergeCell ref="F31:G31"/>
    <mergeCell ref="F32:G32"/>
    <mergeCell ref="F33:G33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A35:B35"/>
    <mergeCell ref="A36:B36"/>
    <mergeCell ref="A37:B37"/>
    <mergeCell ref="A38:B38"/>
    <mergeCell ref="F39:G39"/>
    <mergeCell ref="F37:G37"/>
    <mergeCell ref="F27:G27"/>
    <mergeCell ref="F28:G28"/>
    <mergeCell ref="F34:G34"/>
    <mergeCell ref="F35:G35"/>
    <mergeCell ref="F36:G36"/>
  </mergeCells>
  <phoneticPr fontId="48" type="noConversion"/>
  <pageMargins left="0.73" right="0.48" top="0.39" bottom="0.36" header="0.28000000000000003" footer="0.28000000000000003"/>
  <pageSetup paperSize="9" scale="99" orientation="landscape" horizontalDpi="300" verticalDpi="300" r:id="rId1"/>
  <headerFooter alignWithMargins="0"/>
  <rowBreaks count="1" manualBreakCount="1">
    <brk id="39" max="16383" man="1"/>
  </rowBreaks>
</worksheet>
</file>

<file path=xl/worksheets/sheet56.xml><?xml version="1.0" encoding="utf-8"?>
<worksheet xmlns="http://schemas.openxmlformats.org/spreadsheetml/2006/main" xmlns:r="http://schemas.openxmlformats.org/officeDocument/2006/relationships">
  <sheetPr>
    <tabColor indexed="15"/>
  </sheetPr>
  <dimension ref="A1:R52"/>
  <sheetViews>
    <sheetView showGridLines="0" showZeros="0" view="pageBreakPreview" topLeftCell="A16" workbookViewId="0">
      <selection activeCell="E51" sqref="E51"/>
    </sheetView>
  </sheetViews>
  <sheetFormatPr baseColWidth="10" defaultRowHeight="14.25"/>
  <cols>
    <col min="1" max="1" width="8.140625" style="947" customWidth="1"/>
    <col min="2" max="2" width="11.7109375" style="947" customWidth="1"/>
    <col min="3" max="3" width="6.7109375" style="947" customWidth="1"/>
    <col min="4" max="4" width="8.7109375" style="947" customWidth="1"/>
    <col min="5" max="6" width="6.7109375" style="947" customWidth="1"/>
    <col min="7" max="8" width="10.85546875" style="947" customWidth="1"/>
    <col min="9" max="9" width="7.7109375" style="947" customWidth="1"/>
    <col min="10" max="10" width="8.28515625" style="947" customWidth="1"/>
    <col min="11" max="11" width="9.28515625" style="947" customWidth="1"/>
    <col min="12" max="12" width="10.140625" style="947" customWidth="1"/>
    <col min="13" max="13" width="10.5703125" style="947" customWidth="1"/>
    <col min="14" max="14" width="9.7109375" style="947" customWidth="1"/>
    <col min="15" max="15" width="8.140625" style="947" customWidth="1"/>
    <col min="16" max="16" width="8.7109375" style="947" customWidth="1"/>
    <col min="17" max="17" width="9.28515625" style="947" customWidth="1"/>
    <col min="18" max="16384" width="11.42578125" style="947"/>
  </cols>
  <sheetData>
    <row r="1" spans="1:18" ht="15" customHeight="1">
      <c r="A1" s="1803" t="s">
        <v>1313</v>
      </c>
      <c r="B1" s="1803"/>
      <c r="C1" s="1803"/>
      <c r="D1" s="1803"/>
      <c r="E1" s="1803"/>
      <c r="F1" s="1803"/>
      <c r="G1" s="1803"/>
      <c r="H1" s="1803"/>
      <c r="I1" s="1803"/>
      <c r="J1" s="1803"/>
      <c r="K1" s="1803"/>
      <c r="L1" s="1803"/>
      <c r="M1" s="1803"/>
      <c r="N1" s="1803"/>
      <c r="O1" s="1803"/>
      <c r="P1" s="1803"/>
      <c r="Q1" s="1803"/>
    </row>
    <row r="2" spans="1:18" ht="15" customHeight="1">
      <c r="A2" s="675" t="s">
        <v>1107</v>
      </c>
      <c r="B2" s="416"/>
      <c r="C2" s="416"/>
      <c r="D2" s="446"/>
      <c r="E2" s="1578">
        <f>+'RESULT STE PERS'!C3</f>
        <v>0</v>
      </c>
      <c r="F2" s="1578"/>
      <c r="G2" s="1578"/>
      <c r="H2" s="1578"/>
      <c r="I2" s="1578"/>
      <c r="J2" s="1578"/>
      <c r="K2" s="1578"/>
      <c r="L2" s="1578"/>
      <c r="M2" s="1578"/>
      <c r="N2" s="1903"/>
      <c r="O2" s="2161" t="s">
        <v>237</v>
      </c>
      <c r="P2" s="2162"/>
      <c r="Q2" s="2163"/>
    </row>
    <row r="3" spans="1:18" ht="15" customHeight="1">
      <c r="A3" s="2172">
        <f>+'RESULT STE PERS'!A4</f>
        <v>0</v>
      </c>
      <c r="B3" s="2172"/>
      <c r="C3" s="2172"/>
      <c r="D3" s="2172"/>
      <c r="E3" s="2172"/>
      <c r="F3" s="2172"/>
      <c r="G3" s="2172"/>
      <c r="H3" s="2172"/>
      <c r="I3" s="2172"/>
      <c r="J3" s="2172"/>
      <c r="K3" s="2172"/>
      <c r="L3" s="700" t="s">
        <v>943</v>
      </c>
      <c r="M3" s="1579">
        <f>+'RESULT STE PERS'!F4</f>
        <v>0</v>
      </c>
      <c r="N3" s="2167"/>
      <c r="O3" s="2164" t="s">
        <v>227</v>
      </c>
      <c r="P3" s="2165"/>
      <c r="Q3" s="2166"/>
    </row>
    <row r="4" spans="1:18" ht="15" customHeight="1">
      <c r="A4" s="675" t="s">
        <v>586</v>
      </c>
      <c r="B4" s="1535">
        <f>+'RESULT STE PERS'!B5</f>
        <v>0</v>
      </c>
      <c r="C4" s="1535"/>
      <c r="D4" s="1535"/>
      <c r="E4" s="1535"/>
      <c r="F4" s="1535"/>
      <c r="G4" s="1535"/>
      <c r="H4" s="1535"/>
      <c r="I4" s="1535"/>
      <c r="J4" s="1535"/>
      <c r="K4" s="1535"/>
      <c r="L4" s="1535"/>
      <c r="M4" s="1535"/>
      <c r="N4" s="1535"/>
      <c r="O4" s="1535"/>
      <c r="P4" s="1535"/>
      <c r="Q4" s="1535"/>
    </row>
    <row r="5" spans="1:18" ht="15" customHeight="1">
      <c r="A5" s="675" t="s">
        <v>1131</v>
      </c>
      <c r="B5" s="522"/>
      <c r="C5" s="1560">
        <f>+'RESULT STE PERS'!B6</f>
        <v>0</v>
      </c>
      <c r="D5" s="1560"/>
      <c r="E5" s="1560"/>
      <c r="F5" s="1560"/>
      <c r="G5" s="1560"/>
      <c r="H5" s="1560"/>
      <c r="I5" s="1560"/>
      <c r="J5" s="1841" t="s">
        <v>1124</v>
      </c>
      <c r="K5" s="1841"/>
      <c r="L5" s="1580">
        <f>+'RESULT STE PERS'!E6</f>
        <v>0</v>
      </c>
      <c r="M5" s="1579"/>
      <c r="N5" s="1841" t="s">
        <v>1111</v>
      </c>
      <c r="O5" s="1841"/>
      <c r="P5" s="1579">
        <f>+'RESULT STE PERS'!H6</f>
        <v>0</v>
      </c>
      <c r="Q5" s="1579"/>
    </row>
    <row r="6" spans="1:18" ht="9.9499999999999993" customHeight="1">
      <c r="E6" s="948"/>
      <c r="F6" s="948"/>
      <c r="G6" s="948"/>
      <c r="H6" s="948"/>
      <c r="I6" s="948"/>
      <c r="J6" s="948"/>
      <c r="K6" s="948"/>
      <c r="L6" s="948"/>
      <c r="M6" s="948"/>
      <c r="N6" s="948"/>
      <c r="O6" s="948"/>
      <c r="P6" s="948"/>
    </row>
    <row r="7" spans="1:18" ht="15">
      <c r="A7" s="2173" t="s">
        <v>1343</v>
      </c>
      <c r="B7" s="2173"/>
      <c r="C7" s="2173"/>
      <c r="D7" s="2173"/>
      <c r="E7" s="2173"/>
      <c r="F7" s="2173"/>
      <c r="G7" s="2173"/>
      <c r="H7" s="2173"/>
      <c r="I7" s="2173"/>
      <c r="J7" s="2173"/>
      <c r="K7" s="2173"/>
      <c r="L7" s="2173"/>
      <c r="M7" s="2174"/>
      <c r="N7" s="1234" t="s">
        <v>220</v>
      </c>
      <c r="O7" s="1238" t="str">
        <f>+'Fiche iden'!M11</f>
        <v>01/01/2016</v>
      </c>
      <c r="P7" s="1235" t="s">
        <v>221</v>
      </c>
      <c r="Q7" s="1239" t="str">
        <f>+'Fiche iden'!W11</f>
        <v>31/12/2016</v>
      </c>
    </row>
    <row r="8" spans="1:18" ht="15">
      <c r="A8" s="1202"/>
      <c r="B8" s="1202"/>
      <c r="C8" s="1202"/>
      <c r="D8" s="1202"/>
      <c r="E8" s="1202"/>
      <c r="F8" s="1202"/>
      <c r="G8" s="1202"/>
      <c r="H8" s="1202"/>
      <c r="I8" s="1202"/>
      <c r="J8" s="1202"/>
      <c r="K8" s="1202"/>
      <c r="L8" s="1202"/>
      <c r="M8" s="1202"/>
      <c r="N8" s="1236"/>
      <c r="O8" s="1237"/>
      <c r="P8" s="1236"/>
      <c r="Q8" s="1237"/>
    </row>
    <row r="9" spans="1:18" s="1242" customFormat="1" ht="12">
      <c r="A9" s="1243" t="s">
        <v>223</v>
      </c>
      <c r="B9" s="1244"/>
      <c r="C9" s="1240" t="s">
        <v>222</v>
      </c>
      <c r="D9" s="1240"/>
      <c r="E9" s="1240"/>
      <c r="F9" s="1240"/>
      <c r="G9" s="1240" t="s">
        <v>224</v>
      </c>
      <c r="H9" s="1240"/>
      <c r="I9" s="1240"/>
      <c r="J9" s="1240" t="s">
        <v>225</v>
      </c>
      <c r="K9" s="1240"/>
      <c r="L9" s="1240"/>
      <c r="M9" s="1240"/>
      <c r="N9" s="1240"/>
      <c r="O9" s="1241"/>
      <c r="P9" s="1240"/>
      <c r="Q9" s="1241" t="s">
        <v>226</v>
      </c>
    </row>
    <row r="10" spans="1:18" ht="15" customHeight="1" thickBot="1">
      <c r="E10" s="949"/>
      <c r="G10" s="950"/>
      <c r="H10" s="950"/>
      <c r="I10" s="949"/>
      <c r="J10" s="949"/>
      <c r="K10" s="949"/>
    </row>
    <row r="11" spans="1:18" ht="12.75" customHeight="1">
      <c r="A11" s="1203" t="s">
        <v>809</v>
      </c>
      <c r="B11" s="2194" t="s">
        <v>944</v>
      </c>
      <c r="C11" s="2195"/>
      <c r="D11" s="2196"/>
      <c r="E11" s="1204" t="s">
        <v>945</v>
      </c>
      <c r="F11" s="1205" t="s">
        <v>1538</v>
      </c>
      <c r="G11" s="2177" t="s">
        <v>946</v>
      </c>
      <c r="H11" s="2178"/>
      <c r="I11" s="2189" t="s">
        <v>66</v>
      </c>
      <c r="J11" s="2189"/>
      <c r="K11" s="2189"/>
      <c r="L11" s="2189"/>
      <c r="M11" s="2189"/>
      <c r="N11" s="2200" t="s">
        <v>947</v>
      </c>
      <c r="O11" s="2201"/>
      <c r="P11" s="2171" t="s">
        <v>948</v>
      </c>
      <c r="Q11" s="2197" t="s">
        <v>949</v>
      </c>
    </row>
    <row r="12" spans="1:18" ht="9.9499999999999993" customHeight="1">
      <c r="A12" s="1206" t="s">
        <v>1036</v>
      </c>
      <c r="B12" s="951"/>
      <c r="C12" s="951" t="s">
        <v>950</v>
      </c>
      <c r="D12" s="951"/>
      <c r="E12" s="952" t="s">
        <v>951</v>
      </c>
      <c r="F12" s="953" t="s">
        <v>952</v>
      </c>
      <c r="G12" s="2179" t="s">
        <v>953</v>
      </c>
      <c r="H12" s="2180"/>
      <c r="I12" s="2190"/>
      <c r="J12" s="2190"/>
      <c r="K12" s="2190"/>
      <c r="L12" s="2190"/>
      <c r="M12" s="2190"/>
      <c r="N12" s="2202"/>
      <c r="O12" s="2203"/>
      <c r="P12" s="2169"/>
      <c r="Q12" s="2198"/>
      <c r="R12" s="954"/>
    </row>
    <row r="13" spans="1:18" ht="12" customHeight="1">
      <c r="A13" s="1206" t="s">
        <v>1392</v>
      </c>
      <c r="B13" s="2191"/>
      <c r="C13" s="2192"/>
      <c r="D13" s="2193"/>
      <c r="E13" s="952" t="s">
        <v>954</v>
      </c>
      <c r="F13" s="1201" t="s">
        <v>955</v>
      </c>
      <c r="G13" s="2181" t="s">
        <v>956</v>
      </c>
      <c r="H13" s="2182"/>
      <c r="I13" s="2168" t="s">
        <v>957</v>
      </c>
      <c r="J13" s="2183" t="s">
        <v>958</v>
      </c>
      <c r="K13" s="2183" t="s">
        <v>1248</v>
      </c>
      <c r="L13" s="2183" t="s">
        <v>959</v>
      </c>
      <c r="M13" s="2186" t="s">
        <v>960</v>
      </c>
      <c r="N13" s="2202"/>
      <c r="O13" s="2203"/>
      <c r="P13" s="2169"/>
      <c r="Q13" s="2198"/>
    </row>
    <row r="14" spans="1:18" ht="12" customHeight="1">
      <c r="A14" s="1206" t="s">
        <v>951</v>
      </c>
      <c r="B14" s="951" t="s">
        <v>1295</v>
      </c>
      <c r="C14" s="951"/>
      <c r="D14" s="951"/>
      <c r="E14" s="952" t="s">
        <v>961</v>
      </c>
      <c r="F14" s="1201" t="s">
        <v>962</v>
      </c>
      <c r="G14" s="2175" t="s">
        <v>963</v>
      </c>
      <c r="H14" s="1208" t="s">
        <v>964</v>
      </c>
      <c r="I14" s="2169"/>
      <c r="J14" s="2184"/>
      <c r="K14" s="2184"/>
      <c r="L14" s="2184"/>
      <c r="M14" s="2187"/>
      <c r="N14" s="2175" t="s">
        <v>963</v>
      </c>
      <c r="O14" s="2204" t="s">
        <v>965</v>
      </c>
      <c r="P14" s="2169"/>
      <c r="Q14" s="2198"/>
    </row>
    <row r="15" spans="1:18" ht="12" customHeight="1" thickBot="1">
      <c r="A15" s="1209" t="s">
        <v>966</v>
      </c>
      <c r="B15" s="1210" t="s">
        <v>967</v>
      </c>
      <c r="C15" s="1210"/>
      <c r="D15" s="1210"/>
      <c r="E15" s="1211" t="s">
        <v>968</v>
      </c>
      <c r="F15" s="1212" t="s">
        <v>1534</v>
      </c>
      <c r="G15" s="2176"/>
      <c r="H15" s="1207" t="s">
        <v>969</v>
      </c>
      <c r="I15" s="2170"/>
      <c r="J15" s="2185"/>
      <c r="K15" s="2185"/>
      <c r="L15" s="2185"/>
      <c r="M15" s="2188"/>
      <c r="N15" s="2176"/>
      <c r="O15" s="2205"/>
      <c r="P15" s="2170"/>
      <c r="Q15" s="2199"/>
    </row>
    <row r="16" spans="1:18" ht="11.1" customHeight="1" thickTop="1">
      <c r="A16" s="1213"/>
      <c r="B16" s="2158"/>
      <c r="C16" s="2159"/>
      <c r="D16" s="2160"/>
      <c r="E16" s="955"/>
      <c r="F16" s="1246"/>
      <c r="G16" s="1214"/>
      <c r="H16" s="1215"/>
      <c r="I16" s="1216"/>
      <c r="J16" s="956"/>
      <c r="K16" s="956">
        <f>SUM(I16:J16)</f>
        <v>0</v>
      </c>
      <c r="L16" s="956"/>
      <c r="M16" s="1217">
        <f>+K16-L16</f>
        <v>0</v>
      </c>
      <c r="N16" s="1214">
        <f>+G16-K16</f>
        <v>0</v>
      </c>
      <c r="O16" s="1215">
        <f>+H16-L16</f>
        <v>0</v>
      </c>
      <c r="P16" s="1216"/>
      <c r="Q16" s="1218">
        <f>+P16-O16</f>
        <v>0</v>
      </c>
    </row>
    <row r="17" spans="1:17" ht="11.1" customHeight="1">
      <c r="A17" s="1219"/>
      <c r="B17" s="2152"/>
      <c r="C17" s="2153"/>
      <c r="D17" s="2154"/>
      <c r="E17" s="1252"/>
      <c r="F17" s="1247"/>
      <c r="G17" s="1220"/>
      <c r="H17" s="958"/>
      <c r="I17" s="1221"/>
      <c r="J17" s="957"/>
      <c r="K17" s="957">
        <f>+I17+J17</f>
        <v>0</v>
      </c>
      <c r="L17" s="957"/>
      <c r="M17" s="1222">
        <f>+K17-L17</f>
        <v>0</v>
      </c>
      <c r="N17" s="1220">
        <f>+G17-K17</f>
        <v>0</v>
      </c>
      <c r="O17" s="958">
        <f>+H17-L17</f>
        <v>0</v>
      </c>
      <c r="P17" s="1221"/>
      <c r="Q17" s="1223">
        <f>+P17-O17</f>
        <v>0</v>
      </c>
    </row>
    <row r="18" spans="1:17" ht="11.1" customHeight="1">
      <c r="A18" s="1219"/>
      <c r="B18" s="2152"/>
      <c r="C18" s="2153"/>
      <c r="D18" s="2154"/>
      <c r="E18" s="1252"/>
      <c r="F18" s="1247"/>
      <c r="G18" s="1220"/>
      <c r="H18" s="958"/>
      <c r="I18" s="1221"/>
      <c r="J18" s="957"/>
      <c r="K18" s="957">
        <f t="shared" ref="K18:K49" si="0">+I18+J18</f>
        <v>0</v>
      </c>
      <c r="L18" s="957"/>
      <c r="M18" s="1222">
        <f t="shared" ref="M18:M49" si="1">+K18-L18</f>
        <v>0</v>
      </c>
      <c r="N18" s="1220">
        <f t="shared" ref="N18:N49" si="2">+G18-K18</f>
        <v>0</v>
      </c>
      <c r="O18" s="958">
        <f t="shared" ref="O18:O49" si="3">+H18-L18</f>
        <v>0</v>
      </c>
      <c r="P18" s="1221"/>
      <c r="Q18" s="1223">
        <f t="shared" ref="Q18:Q49" si="4">+P18-O18</f>
        <v>0</v>
      </c>
    </row>
    <row r="19" spans="1:17" ht="11.1" customHeight="1">
      <c r="A19" s="1219"/>
      <c r="B19" s="2152"/>
      <c r="C19" s="2153"/>
      <c r="D19" s="2154"/>
      <c r="E19" s="1252"/>
      <c r="F19" s="1247"/>
      <c r="G19" s="1220"/>
      <c r="H19" s="958"/>
      <c r="I19" s="1221"/>
      <c r="J19" s="957"/>
      <c r="K19" s="957">
        <f t="shared" si="0"/>
        <v>0</v>
      </c>
      <c r="L19" s="957"/>
      <c r="M19" s="1222">
        <f t="shared" si="1"/>
        <v>0</v>
      </c>
      <c r="N19" s="1220">
        <f t="shared" si="2"/>
        <v>0</v>
      </c>
      <c r="O19" s="958">
        <f t="shared" si="3"/>
        <v>0</v>
      </c>
      <c r="P19" s="1221"/>
      <c r="Q19" s="1223">
        <f t="shared" si="4"/>
        <v>0</v>
      </c>
    </row>
    <row r="20" spans="1:17" ht="11.1" customHeight="1">
      <c r="A20" s="1219"/>
      <c r="B20" s="2152"/>
      <c r="C20" s="2153"/>
      <c r="D20" s="2154"/>
      <c r="E20" s="1252"/>
      <c r="F20" s="1247"/>
      <c r="G20" s="1220"/>
      <c r="H20" s="958"/>
      <c r="I20" s="1221"/>
      <c r="J20" s="957"/>
      <c r="K20" s="957">
        <f t="shared" si="0"/>
        <v>0</v>
      </c>
      <c r="L20" s="957"/>
      <c r="M20" s="1222">
        <f t="shared" si="1"/>
        <v>0</v>
      </c>
      <c r="N20" s="1220">
        <f t="shared" si="2"/>
        <v>0</v>
      </c>
      <c r="O20" s="958">
        <f t="shared" si="3"/>
        <v>0</v>
      </c>
      <c r="P20" s="1221"/>
      <c r="Q20" s="1223">
        <f t="shared" si="4"/>
        <v>0</v>
      </c>
    </row>
    <row r="21" spans="1:17" ht="11.1" customHeight="1">
      <c r="A21" s="1219"/>
      <c r="B21" s="2152"/>
      <c r="C21" s="2153"/>
      <c r="D21" s="2154"/>
      <c r="E21" s="1252"/>
      <c r="F21" s="1247"/>
      <c r="G21" s="1220"/>
      <c r="H21" s="958"/>
      <c r="I21" s="1221"/>
      <c r="J21" s="957"/>
      <c r="K21" s="957">
        <f t="shared" si="0"/>
        <v>0</v>
      </c>
      <c r="L21" s="957"/>
      <c r="M21" s="1222">
        <f t="shared" si="1"/>
        <v>0</v>
      </c>
      <c r="N21" s="1220">
        <f t="shared" si="2"/>
        <v>0</v>
      </c>
      <c r="O21" s="958">
        <f t="shared" si="3"/>
        <v>0</v>
      </c>
      <c r="P21" s="1221"/>
      <c r="Q21" s="1223">
        <f t="shared" si="4"/>
        <v>0</v>
      </c>
    </row>
    <row r="22" spans="1:17" ht="11.1" customHeight="1">
      <c r="A22" s="1219"/>
      <c r="B22" s="2152"/>
      <c r="C22" s="2153"/>
      <c r="D22" s="2154"/>
      <c r="E22" s="1252"/>
      <c r="F22" s="1247"/>
      <c r="G22" s="1220"/>
      <c r="H22" s="958"/>
      <c r="I22" s="1221"/>
      <c r="J22" s="957"/>
      <c r="K22" s="957">
        <f t="shared" si="0"/>
        <v>0</v>
      </c>
      <c r="L22" s="957"/>
      <c r="M22" s="1222">
        <f t="shared" si="1"/>
        <v>0</v>
      </c>
      <c r="N22" s="1220">
        <f t="shared" si="2"/>
        <v>0</v>
      </c>
      <c r="O22" s="958">
        <f t="shared" si="3"/>
        <v>0</v>
      </c>
      <c r="P22" s="1221"/>
      <c r="Q22" s="1223">
        <f t="shared" si="4"/>
        <v>0</v>
      </c>
    </row>
    <row r="23" spans="1:17" ht="11.1" customHeight="1">
      <c r="A23" s="1219"/>
      <c r="B23" s="2152"/>
      <c r="C23" s="2153"/>
      <c r="D23" s="2154"/>
      <c r="E23" s="1252"/>
      <c r="F23" s="1247"/>
      <c r="G23" s="1220"/>
      <c r="H23" s="958"/>
      <c r="I23" s="1221"/>
      <c r="J23" s="957"/>
      <c r="K23" s="957">
        <f t="shared" si="0"/>
        <v>0</v>
      </c>
      <c r="L23" s="957"/>
      <c r="M23" s="1222">
        <f t="shared" si="1"/>
        <v>0</v>
      </c>
      <c r="N23" s="1220">
        <f t="shared" si="2"/>
        <v>0</v>
      </c>
      <c r="O23" s="958">
        <f t="shared" si="3"/>
        <v>0</v>
      </c>
      <c r="P23" s="1221"/>
      <c r="Q23" s="1223">
        <f t="shared" si="4"/>
        <v>0</v>
      </c>
    </row>
    <row r="24" spans="1:17" ht="11.1" customHeight="1">
      <c r="A24" s="1219"/>
      <c r="B24" s="2152"/>
      <c r="C24" s="2153"/>
      <c r="D24" s="2154"/>
      <c r="E24" s="1252"/>
      <c r="F24" s="1247"/>
      <c r="G24" s="1220"/>
      <c r="H24" s="958"/>
      <c r="I24" s="1221"/>
      <c r="J24" s="957"/>
      <c r="K24" s="957">
        <f t="shared" si="0"/>
        <v>0</v>
      </c>
      <c r="L24" s="957"/>
      <c r="M24" s="1222">
        <f t="shared" si="1"/>
        <v>0</v>
      </c>
      <c r="N24" s="1220">
        <f t="shared" si="2"/>
        <v>0</v>
      </c>
      <c r="O24" s="958">
        <f t="shared" si="3"/>
        <v>0</v>
      </c>
      <c r="P24" s="1221"/>
      <c r="Q24" s="1223">
        <f t="shared" si="4"/>
        <v>0</v>
      </c>
    </row>
    <row r="25" spans="1:17" ht="11.1" customHeight="1">
      <c r="A25" s="1219"/>
      <c r="B25" s="2152"/>
      <c r="C25" s="2153"/>
      <c r="D25" s="2154"/>
      <c r="E25" s="1252"/>
      <c r="F25" s="1247"/>
      <c r="G25" s="1220"/>
      <c r="H25" s="958"/>
      <c r="I25" s="1221"/>
      <c r="J25" s="957"/>
      <c r="K25" s="957">
        <f t="shared" si="0"/>
        <v>0</v>
      </c>
      <c r="L25" s="957"/>
      <c r="M25" s="1222">
        <f t="shared" si="1"/>
        <v>0</v>
      </c>
      <c r="N25" s="1220">
        <f t="shared" si="2"/>
        <v>0</v>
      </c>
      <c r="O25" s="958">
        <f t="shared" si="3"/>
        <v>0</v>
      </c>
      <c r="P25" s="1221"/>
      <c r="Q25" s="1223">
        <f t="shared" si="4"/>
        <v>0</v>
      </c>
    </row>
    <row r="26" spans="1:17" ht="11.1" customHeight="1">
      <c r="A26" s="1219"/>
      <c r="B26" s="2152"/>
      <c r="C26" s="2153"/>
      <c r="D26" s="2154"/>
      <c r="E26" s="1252"/>
      <c r="F26" s="1247"/>
      <c r="G26" s="1220"/>
      <c r="H26" s="958"/>
      <c r="I26" s="1221"/>
      <c r="J26" s="957"/>
      <c r="K26" s="957">
        <f t="shared" si="0"/>
        <v>0</v>
      </c>
      <c r="L26" s="957"/>
      <c r="M26" s="1222">
        <f t="shared" si="1"/>
        <v>0</v>
      </c>
      <c r="N26" s="1220">
        <f t="shared" si="2"/>
        <v>0</v>
      </c>
      <c r="O26" s="958">
        <f t="shared" si="3"/>
        <v>0</v>
      </c>
      <c r="P26" s="1221"/>
      <c r="Q26" s="1223">
        <f t="shared" si="4"/>
        <v>0</v>
      </c>
    </row>
    <row r="27" spans="1:17" ht="11.1" customHeight="1">
      <c r="A27" s="1219"/>
      <c r="B27" s="2152"/>
      <c r="C27" s="2153"/>
      <c r="D27" s="2154"/>
      <c r="E27" s="1252"/>
      <c r="F27" s="1247"/>
      <c r="G27" s="1220"/>
      <c r="H27" s="958"/>
      <c r="I27" s="1221"/>
      <c r="J27" s="957"/>
      <c r="K27" s="957">
        <f t="shared" si="0"/>
        <v>0</v>
      </c>
      <c r="L27" s="957"/>
      <c r="M27" s="1222">
        <f t="shared" si="1"/>
        <v>0</v>
      </c>
      <c r="N27" s="1220">
        <f t="shared" si="2"/>
        <v>0</v>
      </c>
      <c r="O27" s="958">
        <f t="shared" si="3"/>
        <v>0</v>
      </c>
      <c r="P27" s="1221"/>
      <c r="Q27" s="1223">
        <f t="shared" si="4"/>
        <v>0</v>
      </c>
    </row>
    <row r="28" spans="1:17" ht="11.1" customHeight="1">
      <c r="A28" s="1219"/>
      <c r="B28" s="2152"/>
      <c r="C28" s="2153"/>
      <c r="D28" s="2154"/>
      <c r="E28" s="1252"/>
      <c r="F28" s="1247"/>
      <c r="G28" s="1220"/>
      <c r="H28" s="958"/>
      <c r="I28" s="1221"/>
      <c r="J28" s="957"/>
      <c r="K28" s="957">
        <f t="shared" si="0"/>
        <v>0</v>
      </c>
      <c r="L28" s="957"/>
      <c r="M28" s="1222">
        <f t="shared" si="1"/>
        <v>0</v>
      </c>
      <c r="N28" s="1220">
        <f t="shared" si="2"/>
        <v>0</v>
      </c>
      <c r="O28" s="958">
        <f t="shared" si="3"/>
        <v>0</v>
      </c>
      <c r="P28" s="1221"/>
      <c r="Q28" s="1223">
        <f t="shared" si="4"/>
        <v>0</v>
      </c>
    </row>
    <row r="29" spans="1:17" ht="11.1" customHeight="1">
      <c r="A29" s="1219"/>
      <c r="B29" s="2152"/>
      <c r="C29" s="2153"/>
      <c r="D29" s="2154"/>
      <c r="E29" s="1252"/>
      <c r="F29" s="1247"/>
      <c r="G29" s="1220"/>
      <c r="H29" s="958"/>
      <c r="I29" s="1221"/>
      <c r="J29" s="957"/>
      <c r="K29" s="957">
        <f t="shared" si="0"/>
        <v>0</v>
      </c>
      <c r="L29" s="957"/>
      <c r="M29" s="1222">
        <f t="shared" si="1"/>
        <v>0</v>
      </c>
      <c r="N29" s="1220">
        <f t="shared" si="2"/>
        <v>0</v>
      </c>
      <c r="O29" s="958">
        <f t="shared" si="3"/>
        <v>0</v>
      </c>
      <c r="P29" s="1221"/>
      <c r="Q29" s="1223">
        <f t="shared" si="4"/>
        <v>0</v>
      </c>
    </row>
    <row r="30" spans="1:17" ht="11.1" customHeight="1">
      <c r="A30" s="1219"/>
      <c r="B30" s="2152"/>
      <c r="C30" s="2153"/>
      <c r="D30" s="2154"/>
      <c r="E30" s="1252"/>
      <c r="F30" s="1247"/>
      <c r="G30" s="1220"/>
      <c r="H30" s="958"/>
      <c r="I30" s="1221"/>
      <c r="J30" s="957"/>
      <c r="K30" s="957">
        <f t="shared" si="0"/>
        <v>0</v>
      </c>
      <c r="L30" s="957"/>
      <c r="M30" s="1222">
        <f t="shared" si="1"/>
        <v>0</v>
      </c>
      <c r="N30" s="1220">
        <f t="shared" si="2"/>
        <v>0</v>
      </c>
      <c r="O30" s="958">
        <f t="shared" si="3"/>
        <v>0</v>
      </c>
      <c r="P30" s="1221"/>
      <c r="Q30" s="1223">
        <f t="shared" si="4"/>
        <v>0</v>
      </c>
    </row>
    <row r="31" spans="1:17" ht="11.1" customHeight="1">
      <c r="A31" s="1219"/>
      <c r="B31" s="2152"/>
      <c r="C31" s="2153"/>
      <c r="D31" s="2154"/>
      <c r="E31" s="1252"/>
      <c r="F31" s="1247"/>
      <c r="G31" s="1220"/>
      <c r="H31" s="958"/>
      <c r="I31" s="1221"/>
      <c r="J31" s="957"/>
      <c r="K31" s="957">
        <f t="shared" si="0"/>
        <v>0</v>
      </c>
      <c r="L31" s="957"/>
      <c r="M31" s="1222">
        <f t="shared" si="1"/>
        <v>0</v>
      </c>
      <c r="N31" s="1220">
        <f t="shared" si="2"/>
        <v>0</v>
      </c>
      <c r="O31" s="958">
        <f t="shared" si="3"/>
        <v>0</v>
      </c>
      <c r="P31" s="1221"/>
      <c r="Q31" s="1223">
        <f t="shared" si="4"/>
        <v>0</v>
      </c>
    </row>
    <row r="32" spans="1:17" ht="11.1" customHeight="1">
      <c r="A32" s="1219"/>
      <c r="B32" s="2152"/>
      <c r="C32" s="2153"/>
      <c r="D32" s="2154"/>
      <c r="E32" s="1252"/>
      <c r="F32" s="1247"/>
      <c r="G32" s="1220"/>
      <c r="H32" s="958"/>
      <c r="I32" s="1221"/>
      <c r="J32" s="957"/>
      <c r="K32" s="957">
        <f t="shared" si="0"/>
        <v>0</v>
      </c>
      <c r="L32" s="957"/>
      <c r="M32" s="1222">
        <f t="shared" si="1"/>
        <v>0</v>
      </c>
      <c r="N32" s="1220">
        <f t="shared" si="2"/>
        <v>0</v>
      </c>
      <c r="O32" s="958">
        <f t="shared" si="3"/>
        <v>0</v>
      </c>
      <c r="P32" s="1221"/>
      <c r="Q32" s="1223">
        <f t="shared" si="4"/>
        <v>0</v>
      </c>
    </row>
    <row r="33" spans="1:17" ht="11.1" customHeight="1">
      <c r="A33" s="1219"/>
      <c r="B33" s="2152"/>
      <c r="C33" s="2153"/>
      <c r="D33" s="2154"/>
      <c r="E33" s="1252"/>
      <c r="F33" s="1247"/>
      <c r="G33" s="1220"/>
      <c r="H33" s="958"/>
      <c r="I33" s="1221"/>
      <c r="J33" s="957"/>
      <c r="K33" s="957">
        <f t="shared" si="0"/>
        <v>0</v>
      </c>
      <c r="L33" s="957"/>
      <c r="M33" s="1222">
        <f t="shared" si="1"/>
        <v>0</v>
      </c>
      <c r="N33" s="1220">
        <f t="shared" si="2"/>
        <v>0</v>
      </c>
      <c r="O33" s="958">
        <f t="shared" si="3"/>
        <v>0</v>
      </c>
      <c r="P33" s="1221"/>
      <c r="Q33" s="1223">
        <f t="shared" si="4"/>
        <v>0</v>
      </c>
    </row>
    <row r="34" spans="1:17" ht="11.1" customHeight="1">
      <c r="A34" s="1219"/>
      <c r="B34" s="2152"/>
      <c r="C34" s="2153"/>
      <c r="D34" s="2154"/>
      <c r="E34" s="1252"/>
      <c r="F34" s="1247"/>
      <c r="G34" s="1220"/>
      <c r="H34" s="958"/>
      <c r="I34" s="1221"/>
      <c r="J34" s="957"/>
      <c r="K34" s="957">
        <f t="shared" si="0"/>
        <v>0</v>
      </c>
      <c r="L34" s="957"/>
      <c r="M34" s="1222">
        <f t="shared" si="1"/>
        <v>0</v>
      </c>
      <c r="N34" s="1220">
        <f t="shared" si="2"/>
        <v>0</v>
      </c>
      <c r="O34" s="958">
        <f t="shared" si="3"/>
        <v>0</v>
      </c>
      <c r="P34" s="1221"/>
      <c r="Q34" s="1223">
        <f t="shared" si="4"/>
        <v>0</v>
      </c>
    </row>
    <row r="35" spans="1:17" ht="11.1" customHeight="1">
      <c r="A35" s="1219"/>
      <c r="B35" s="2152"/>
      <c r="C35" s="2153"/>
      <c r="D35" s="2154"/>
      <c r="E35" s="1252"/>
      <c r="F35" s="1247"/>
      <c r="G35" s="1220"/>
      <c r="H35" s="958"/>
      <c r="I35" s="1221"/>
      <c r="J35" s="957"/>
      <c r="K35" s="957">
        <f t="shared" si="0"/>
        <v>0</v>
      </c>
      <c r="L35" s="957"/>
      <c r="M35" s="1222">
        <f t="shared" si="1"/>
        <v>0</v>
      </c>
      <c r="N35" s="1220">
        <f t="shared" si="2"/>
        <v>0</v>
      </c>
      <c r="O35" s="958">
        <f t="shared" si="3"/>
        <v>0</v>
      </c>
      <c r="P35" s="1221"/>
      <c r="Q35" s="1223">
        <f t="shared" si="4"/>
        <v>0</v>
      </c>
    </row>
    <row r="36" spans="1:17" ht="11.1" customHeight="1">
      <c r="A36" s="1219"/>
      <c r="B36" s="2152"/>
      <c r="C36" s="2153"/>
      <c r="D36" s="2154"/>
      <c r="E36" s="1252"/>
      <c r="F36" s="1247"/>
      <c r="G36" s="1220"/>
      <c r="H36" s="958"/>
      <c r="I36" s="1221"/>
      <c r="J36" s="957"/>
      <c r="K36" s="957">
        <f t="shared" si="0"/>
        <v>0</v>
      </c>
      <c r="L36" s="957"/>
      <c r="M36" s="1222">
        <f t="shared" si="1"/>
        <v>0</v>
      </c>
      <c r="N36" s="1220">
        <f t="shared" si="2"/>
        <v>0</v>
      </c>
      <c r="O36" s="958">
        <f t="shared" si="3"/>
        <v>0</v>
      </c>
      <c r="P36" s="1221"/>
      <c r="Q36" s="1223">
        <f t="shared" si="4"/>
        <v>0</v>
      </c>
    </row>
    <row r="37" spans="1:17" ht="11.1" customHeight="1">
      <c r="A37" s="1219"/>
      <c r="B37" s="2152"/>
      <c r="C37" s="2153"/>
      <c r="D37" s="2154"/>
      <c r="E37" s="1252"/>
      <c r="F37" s="1247"/>
      <c r="G37" s="1220"/>
      <c r="H37" s="958"/>
      <c r="I37" s="1221"/>
      <c r="J37" s="957"/>
      <c r="K37" s="957">
        <f t="shared" si="0"/>
        <v>0</v>
      </c>
      <c r="L37" s="957"/>
      <c r="M37" s="1222">
        <f t="shared" si="1"/>
        <v>0</v>
      </c>
      <c r="N37" s="1220">
        <f t="shared" si="2"/>
        <v>0</v>
      </c>
      <c r="O37" s="958">
        <f t="shared" si="3"/>
        <v>0</v>
      </c>
      <c r="P37" s="1221"/>
      <c r="Q37" s="1223">
        <f t="shared" si="4"/>
        <v>0</v>
      </c>
    </row>
    <row r="38" spans="1:17" ht="11.1" customHeight="1">
      <c r="A38" s="1219"/>
      <c r="B38" s="2152"/>
      <c r="C38" s="2153"/>
      <c r="D38" s="2154"/>
      <c r="E38" s="1252"/>
      <c r="F38" s="1247"/>
      <c r="G38" s="1220"/>
      <c r="H38" s="958"/>
      <c r="I38" s="1221"/>
      <c r="J38" s="957"/>
      <c r="K38" s="957">
        <f t="shared" si="0"/>
        <v>0</v>
      </c>
      <c r="L38" s="957"/>
      <c r="M38" s="1222">
        <f t="shared" si="1"/>
        <v>0</v>
      </c>
      <c r="N38" s="1220">
        <f t="shared" si="2"/>
        <v>0</v>
      </c>
      <c r="O38" s="958">
        <f t="shared" si="3"/>
        <v>0</v>
      </c>
      <c r="P38" s="1221"/>
      <c r="Q38" s="1223">
        <f t="shared" si="4"/>
        <v>0</v>
      </c>
    </row>
    <row r="39" spans="1:17" ht="11.1" customHeight="1">
      <c r="A39" s="1219"/>
      <c r="B39" s="2152"/>
      <c r="C39" s="2153"/>
      <c r="D39" s="2154"/>
      <c r="E39" s="1252"/>
      <c r="F39" s="1247"/>
      <c r="G39" s="1220"/>
      <c r="H39" s="958"/>
      <c r="I39" s="1221"/>
      <c r="J39" s="957"/>
      <c r="K39" s="957">
        <f t="shared" si="0"/>
        <v>0</v>
      </c>
      <c r="L39" s="957"/>
      <c r="M39" s="1222">
        <f t="shared" si="1"/>
        <v>0</v>
      </c>
      <c r="N39" s="1220">
        <f t="shared" si="2"/>
        <v>0</v>
      </c>
      <c r="O39" s="958">
        <f t="shared" si="3"/>
        <v>0</v>
      </c>
      <c r="P39" s="1221"/>
      <c r="Q39" s="1223">
        <f t="shared" si="4"/>
        <v>0</v>
      </c>
    </row>
    <row r="40" spans="1:17" ht="11.1" customHeight="1">
      <c r="A40" s="1219"/>
      <c r="B40" s="2152"/>
      <c r="C40" s="2153"/>
      <c r="D40" s="2154"/>
      <c r="E40" s="1252"/>
      <c r="F40" s="1247"/>
      <c r="G40" s="1220"/>
      <c r="H40" s="958"/>
      <c r="I40" s="1221"/>
      <c r="J40" s="957"/>
      <c r="K40" s="957">
        <f t="shared" si="0"/>
        <v>0</v>
      </c>
      <c r="L40" s="957"/>
      <c r="M40" s="1222">
        <f t="shared" si="1"/>
        <v>0</v>
      </c>
      <c r="N40" s="1220">
        <f t="shared" si="2"/>
        <v>0</v>
      </c>
      <c r="O40" s="958">
        <f t="shared" si="3"/>
        <v>0</v>
      </c>
      <c r="P40" s="1221"/>
      <c r="Q40" s="1223">
        <f t="shared" si="4"/>
        <v>0</v>
      </c>
    </row>
    <row r="41" spans="1:17" ht="11.1" customHeight="1">
      <c r="A41" s="1219"/>
      <c r="B41" s="2152"/>
      <c r="C41" s="2153"/>
      <c r="D41" s="2154"/>
      <c r="E41" s="1252"/>
      <c r="F41" s="1247"/>
      <c r="G41" s="1220"/>
      <c r="H41" s="958"/>
      <c r="I41" s="1221"/>
      <c r="J41" s="957"/>
      <c r="K41" s="957">
        <f t="shared" si="0"/>
        <v>0</v>
      </c>
      <c r="L41" s="957"/>
      <c r="M41" s="1222">
        <f t="shared" si="1"/>
        <v>0</v>
      </c>
      <c r="N41" s="1220">
        <f t="shared" si="2"/>
        <v>0</v>
      </c>
      <c r="O41" s="958">
        <f t="shared" si="3"/>
        <v>0</v>
      </c>
      <c r="P41" s="1221"/>
      <c r="Q41" s="1223">
        <f t="shared" si="4"/>
        <v>0</v>
      </c>
    </row>
    <row r="42" spans="1:17" ht="11.1" customHeight="1">
      <c r="A42" s="1219"/>
      <c r="B42" s="2152"/>
      <c r="C42" s="2153"/>
      <c r="D42" s="2154"/>
      <c r="E42" s="1252"/>
      <c r="F42" s="1247"/>
      <c r="G42" s="1220"/>
      <c r="H42" s="958"/>
      <c r="I42" s="1221"/>
      <c r="J42" s="957"/>
      <c r="K42" s="957">
        <f t="shared" si="0"/>
        <v>0</v>
      </c>
      <c r="L42" s="957"/>
      <c r="M42" s="1222">
        <f t="shared" si="1"/>
        <v>0</v>
      </c>
      <c r="N42" s="1220">
        <f t="shared" si="2"/>
        <v>0</v>
      </c>
      <c r="O42" s="958">
        <f t="shared" si="3"/>
        <v>0</v>
      </c>
      <c r="P42" s="1221"/>
      <c r="Q42" s="1223">
        <f t="shared" si="4"/>
        <v>0</v>
      </c>
    </row>
    <row r="43" spans="1:17" ht="11.1" customHeight="1">
      <c r="A43" s="1219"/>
      <c r="B43" s="2152"/>
      <c r="C43" s="2153"/>
      <c r="D43" s="2154"/>
      <c r="E43" s="1252"/>
      <c r="F43" s="1247"/>
      <c r="G43" s="1220"/>
      <c r="H43" s="958"/>
      <c r="I43" s="1221"/>
      <c r="J43" s="957"/>
      <c r="K43" s="957">
        <f t="shared" si="0"/>
        <v>0</v>
      </c>
      <c r="L43" s="957"/>
      <c r="M43" s="1222">
        <f t="shared" si="1"/>
        <v>0</v>
      </c>
      <c r="N43" s="1220">
        <f t="shared" si="2"/>
        <v>0</v>
      </c>
      <c r="O43" s="958">
        <f t="shared" si="3"/>
        <v>0</v>
      </c>
      <c r="P43" s="1221"/>
      <c r="Q43" s="1223">
        <f t="shared" si="4"/>
        <v>0</v>
      </c>
    </row>
    <row r="44" spans="1:17" ht="11.1" customHeight="1">
      <c r="A44" s="1219"/>
      <c r="B44" s="2152"/>
      <c r="C44" s="2153"/>
      <c r="D44" s="2154"/>
      <c r="E44" s="1252"/>
      <c r="F44" s="1247"/>
      <c r="G44" s="1220"/>
      <c r="H44" s="958"/>
      <c r="I44" s="1221"/>
      <c r="J44" s="957"/>
      <c r="K44" s="957">
        <f t="shared" si="0"/>
        <v>0</v>
      </c>
      <c r="L44" s="957"/>
      <c r="M44" s="1222">
        <f t="shared" si="1"/>
        <v>0</v>
      </c>
      <c r="N44" s="1220">
        <f t="shared" si="2"/>
        <v>0</v>
      </c>
      <c r="O44" s="958">
        <f t="shared" si="3"/>
        <v>0</v>
      </c>
      <c r="P44" s="1221"/>
      <c r="Q44" s="1223">
        <f t="shared" si="4"/>
        <v>0</v>
      </c>
    </row>
    <row r="45" spans="1:17" ht="11.1" customHeight="1">
      <c r="A45" s="1219"/>
      <c r="B45" s="2152"/>
      <c r="C45" s="2153"/>
      <c r="D45" s="2154"/>
      <c r="E45" s="1252"/>
      <c r="F45" s="1247"/>
      <c r="G45" s="1220"/>
      <c r="H45" s="958"/>
      <c r="I45" s="1221"/>
      <c r="J45" s="957"/>
      <c r="K45" s="957">
        <f t="shared" si="0"/>
        <v>0</v>
      </c>
      <c r="L45" s="957"/>
      <c r="M45" s="1222">
        <f t="shared" si="1"/>
        <v>0</v>
      </c>
      <c r="N45" s="1220">
        <f t="shared" si="2"/>
        <v>0</v>
      </c>
      <c r="O45" s="958">
        <f t="shared" si="3"/>
        <v>0</v>
      </c>
      <c r="P45" s="1221"/>
      <c r="Q45" s="1223">
        <f t="shared" si="4"/>
        <v>0</v>
      </c>
    </row>
    <row r="46" spans="1:17" ht="11.1" customHeight="1">
      <c r="A46" s="1219"/>
      <c r="B46" s="2152"/>
      <c r="C46" s="2153"/>
      <c r="D46" s="2154"/>
      <c r="E46" s="1252"/>
      <c r="F46" s="1247"/>
      <c r="G46" s="1220"/>
      <c r="H46" s="958"/>
      <c r="I46" s="1221"/>
      <c r="J46" s="957"/>
      <c r="K46" s="957">
        <f t="shared" si="0"/>
        <v>0</v>
      </c>
      <c r="L46" s="957"/>
      <c r="M46" s="1222">
        <f t="shared" si="1"/>
        <v>0</v>
      </c>
      <c r="N46" s="1220">
        <f t="shared" si="2"/>
        <v>0</v>
      </c>
      <c r="O46" s="958">
        <f t="shared" si="3"/>
        <v>0</v>
      </c>
      <c r="P46" s="1221"/>
      <c r="Q46" s="1223">
        <f t="shared" si="4"/>
        <v>0</v>
      </c>
    </row>
    <row r="47" spans="1:17" ht="11.1" customHeight="1">
      <c r="A47" s="1219"/>
      <c r="B47" s="2152"/>
      <c r="C47" s="2153"/>
      <c r="D47" s="2154"/>
      <c r="E47" s="1252"/>
      <c r="F47" s="1247"/>
      <c r="G47" s="1220"/>
      <c r="H47" s="958"/>
      <c r="I47" s="1221"/>
      <c r="J47" s="957"/>
      <c r="K47" s="957">
        <f t="shared" si="0"/>
        <v>0</v>
      </c>
      <c r="L47" s="957"/>
      <c r="M47" s="1222">
        <f t="shared" si="1"/>
        <v>0</v>
      </c>
      <c r="N47" s="1220">
        <f t="shared" si="2"/>
        <v>0</v>
      </c>
      <c r="O47" s="958">
        <f t="shared" si="3"/>
        <v>0</v>
      </c>
      <c r="P47" s="1221"/>
      <c r="Q47" s="1223">
        <f t="shared" si="4"/>
        <v>0</v>
      </c>
    </row>
    <row r="48" spans="1:17" ht="11.1" customHeight="1">
      <c r="A48" s="1219"/>
      <c r="B48" s="2152"/>
      <c r="C48" s="2153"/>
      <c r="D48" s="2154"/>
      <c r="E48" s="1252"/>
      <c r="F48" s="1247"/>
      <c r="G48" s="1220"/>
      <c r="H48" s="958"/>
      <c r="I48" s="1221"/>
      <c r="J48" s="957"/>
      <c r="K48" s="957">
        <f t="shared" si="0"/>
        <v>0</v>
      </c>
      <c r="L48" s="957"/>
      <c r="M48" s="1222">
        <f t="shared" si="1"/>
        <v>0</v>
      </c>
      <c r="N48" s="1220">
        <f t="shared" si="2"/>
        <v>0</v>
      </c>
      <c r="O48" s="958">
        <f t="shared" si="3"/>
        <v>0</v>
      </c>
      <c r="P48" s="1221"/>
      <c r="Q48" s="1223">
        <f t="shared" si="4"/>
        <v>0</v>
      </c>
    </row>
    <row r="49" spans="1:17" ht="11.1" customHeight="1">
      <c r="A49" s="1219"/>
      <c r="B49" s="2152"/>
      <c r="C49" s="2153"/>
      <c r="D49" s="2154"/>
      <c r="E49" s="1252"/>
      <c r="F49" s="1247"/>
      <c r="G49" s="1220"/>
      <c r="H49" s="958"/>
      <c r="I49" s="1221"/>
      <c r="J49" s="957"/>
      <c r="K49" s="957">
        <f t="shared" si="0"/>
        <v>0</v>
      </c>
      <c r="L49" s="957"/>
      <c r="M49" s="1222">
        <f t="shared" si="1"/>
        <v>0</v>
      </c>
      <c r="N49" s="1220">
        <f t="shared" si="2"/>
        <v>0</v>
      </c>
      <c r="O49" s="958">
        <f t="shared" si="3"/>
        <v>0</v>
      </c>
      <c r="P49" s="1221"/>
      <c r="Q49" s="1223">
        <f t="shared" si="4"/>
        <v>0</v>
      </c>
    </row>
    <row r="50" spans="1:17" ht="11.1" customHeight="1" thickBot="1">
      <c r="A50" s="1224"/>
      <c r="B50" s="2155"/>
      <c r="C50" s="2156"/>
      <c r="D50" s="2157"/>
      <c r="E50" s="959"/>
      <c r="F50" s="1248"/>
      <c r="G50" s="1225"/>
      <c r="H50" s="961"/>
      <c r="I50" s="1226"/>
      <c r="J50" s="960"/>
      <c r="K50" s="957">
        <f>+I50+J50</f>
        <v>0</v>
      </c>
      <c r="L50" s="960"/>
      <c r="M50" s="1222">
        <f>+K50-L50</f>
        <v>0</v>
      </c>
      <c r="N50" s="1220">
        <f>+G50-K50</f>
        <v>0</v>
      </c>
      <c r="O50" s="958">
        <f>+H50-L50</f>
        <v>0</v>
      </c>
      <c r="P50" s="1226"/>
      <c r="Q50" s="1223">
        <f>+P50-O50</f>
        <v>0</v>
      </c>
    </row>
    <row r="51" spans="1:17" ht="15.75" customHeight="1" thickBot="1">
      <c r="A51" s="1227"/>
      <c r="B51" s="2149"/>
      <c r="C51" s="2150"/>
      <c r="D51" s="2151"/>
      <c r="E51" s="1228"/>
      <c r="F51" s="1229"/>
      <c r="G51" s="1230">
        <f t="shared" ref="G51:O51" si="5">G49+G40+G17</f>
        <v>0</v>
      </c>
      <c r="H51" s="1232">
        <f t="shared" si="5"/>
        <v>0</v>
      </c>
      <c r="I51" s="1231">
        <f t="shared" si="5"/>
        <v>0</v>
      </c>
      <c r="J51" s="1231">
        <f t="shared" si="5"/>
        <v>0</v>
      </c>
      <c r="K51" s="1231">
        <f t="shared" si="5"/>
        <v>0</v>
      </c>
      <c r="L51" s="1231">
        <f t="shared" si="5"/>
        <v>0</v>
      </c>
      <c r="M51" s="1231">
        <f t="shared" si="5"/>
        <v>0</v>
      </c>
      <c r="N51" s="1230">
        <f t="shared" si="5"/>
        <v>0</v>
      </c>
      <c r="O51" s="1232">
        <f t="shared" si="5"/>
        <v>0</v>
      </c>
      <c r="P51" s="1231">
        <f>SUM(P17:P50)</f>
        <v>0</v>
      </c>
      <c r="Q51" s="1233">
        <f>SUM(Q17:Q50)</f>
        <v>0</v>
      </c>
    </row>
    <row r="52" spans="1:17">
      <c r="J52" s="1254">
        <f>J51-J17</f>
        <v>0</v>
      </c>
    </row>
  </sheetData>
  <mergeCells count="66">
    <mergeCell ref="Q11:Q15"/>
    <mergeCell ref="N11:O13"/>
    <mergeCell ref="N14:N15"/>
    <mergeCell ref="O14:O15"/>
    <mergeCell ref="J13:J15"/>
    <mergeCell ref="K13:K15"/>
    <mergeCell ref="I13:I15"/>
    <mergeCell ref="P11:P15"/>
    <mergeCell ref="E2:N2"/>
    <mergeCell ref="A3:K3"/>
    <mergeCell ref="A7:M7"/>
    <mergeCell ref="G14:G15"/>
    <mergeCell ref="G11:H11"/>
    <mergeCell ref="G12:H12"/>
    <mergeCell ref="G13:H13"/>
    <mergeCell ref="L13:L15"/>
    <mergeCell ref="M13:M15"/>
    <mergeCell ref="I11:M12"/>
    <mergeCell ref="B13:D13"/>
    <mergeCell ref="B11:D11"/>
    <mergeCell ref="A1:Q1"/>
    <mergeCell ref="P5:Q5"/>
    <mergeCell ref="B4:Q4"/>
    <mergeCell ref="J5:K5"/>
    <mergeCell ref="L5:M5"/>
    <mergeCell ref="N5:O5"/>
    <mergeCell ref="C5:I5"/>
    <mergeCell ref="O2:Q2"/>
    <mergeCell ref="O3:Q3"/>
    <mergeCell ref="M3:N3"/>
    <mergeCell ref="B23:D23"/>
    <mergeCell ref="B24:D24"/>
    <mergeCell ref="B25:D25"/>
    <mergeCell ref="B16:D16"/>
    <mergeCell ref="B17:D17"/>
    <mergeCell ref="B18:D18"/>
    <mergeCell ref="B19:D19"/>
    <mergeCell ref="B20:D20"/>
    <mergeCell ref="B21:D21"/>
    <mergeCell ref="B22:D22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51:D51"/>
    <mergeCell ref="B46:D46"/>
    <mergeCell ref="B47:D47"/>
    <mergeCell ref="B48:D48"/>
    <mergeCell ref="B49:D49"/>
    <mergeCell ref="B50:D50"/>
  </mergeCells>
  <phoneticPr fontId="48" type="noConversion"/>
  <pageMargins left="0.2" right="0.21" top="0.39" bottom="0.39" header="0.3" footer="0.23"/>
  <pageSetup paperSize="9" scale="95" orientation="landscape" r:id="rId1"/>
  <headerFooter alignWithMargins="0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>
  <sheetPr codeName="Feuil54">
    <tabColor indexed="15"/>
  </sheetPr>
  <dimension ref="A1:O32"/>
  <sheetViews>
    <sheetView showGridLines="0" showZeros="0" view="pageBreakPreview" topLeftCell="A10" workbookViewId="0">
      <selection activeCell="A19" sqref="A19:H21"/>
    </sheetView>
  </sheetViews>
  <sheetFormatPr baseColWidth="10" defaultRowHeight="14.25"/>
  <cols>
    <col min="1" max="1" width="25.7109375" style="50" customWidth="1"/>
    <col min="2" max="2" width="6.7109375" style="50" customWidth="1"/>
    <col min="3" max="3" width="10.7109375" style="50" customWidth="1"/>
    <col min="4" max="4" width="5.7109375" style="50" customWidth="1"/>
    <col min="5" max="5" width="13.7109375" style="50" customWidth="1"/>
    <col min="6" max="6" width="11.7109375" style="50" customWidth="1"/>
    <col min="7" max="7" width="10.7109375" style="50" customWidth="1"/>
    <col min="8" max="8" width="13.7109375" style="50" customWidth="1"/>
    <col min="9" max="9" width="10.7109375" style="50" customWidth="1"/>
    <col min="10" max="10" width="28.7109375" style="50" customWidth="1"/>
    <col min="11" max="11" width="18.28515625" style="50" customWidth="1"/>
    <col min="12" max="16384" width="11.42578125" style="50"/>
  </cols>
  <sheetData>
    <row r="1" spans="1:15" ht="15" customHeight="1">
      <c r="A1" s="1803" t="s">
        <v>491</v>
      </c>
      <c r="B1" s="1803"/>
      <c r="C1" s="1803"/>
      <c r="D1" s="1803"/>
      <c r="E1" s="1803"/>
      <c r="F1" s="1803"/>
      <c r="G1" s="1803"/>
      <c r="H1" s="1803"/>
      <c r="I1" s="1803"/>
      <c r="J1" s="1803"/>
      <c r="K1" s="143"/>
      <c r="L1" s="42"/>
    </row>
    <row r="2" spans="1:15" ht="8.1" customHeight="1">
      <c r="A2" s="602"/>
      <c r="B2" s="602"/>
      <c r="C2" s="602"/>
      <c r="D2" s="602"/>
      <c r="E2" s="602"/>
      <c r="F2" s="602"/>
      <c r="G2" s="602"/>
      <c r="H2" s="602"/>
      <c r="I2" s="602"/>
      <c r="J2" s="636"/>
      <c r="K2" s="42"/>
      <c r="L2" s="42"/>
    </row>
    <row r="3" spans="1:15" ht="15" customHeight="1">
      <c r="A3" s="675" t="s">
        <v>1107</v>
      </c>
      <c r="B3" s="416"/>
      <c r="C3" s="1578">
        <f>+'RESULT STE PERS'!C3</f>
        <v>0</v>
      </c>
      <c r="D3" s="1578"/>
      <c r="E3" s="1578"/>
      <c r="F3" s="1578"/>
      <c r="G3" s="1578"/>
      <c r="H3" s="1578"/>
      <c r="I3" s="1903"/>
      <c r="J3" s="116" t="s">
        <v>490</v>
      </c>
      <c r="K3" s="42"/>
      <c r="L3" s="42"/>
    </row>
    <row r="4" spans="1:15" ht="15" customHeight="1">
      <c r="A4" s="1535">
        <f>+'RESULT STE PERS'!A4</f>
        <v>0</v>
      </c>
      <c r="B4" s="1535"/>
      <c r="C4" s="1535"/>
      <c r="D4" s="1535"/>
      <c r="E4" s="1535"/>
      <c r="F4" s="700" t="s">
        <v>1109</v>
      </c>
      <c r="G4" s="1532">
        <f>+'RESULT STE PERS'!F4</f>
        <v>0</v>
      </c>
      <c r="H4" s="1532"/>
      <c r="I4" s="1952"/>
      <c r="J4" s="638"/>
      <c r="K4" s="42"/>
      <c r="L4" s="42"/>
    </row>
    <row r="5" spans="1:15" ht="15" customHeight="1">
      <c r="A5" s="675" t="s">
        <v>586</v>
      </c>
      <c r="B5" s="1535">
        <f>+'RESULT STE PERS'!B5</f>
        <v>0</v>
      </c>
      <c r="C5" s="1535"/>
      <c r="D5" s="1535"/>
      <c r="E5" s="1535"/>
      <c r="F5" s="1535"/>
      <c r="G5" s="1535"/>
      <c r="H5" s="1535"/>
      <c r="I5" s="1535"/>
      <c r="J5" s="1535"/>
      <c r="K5" s="42"/>
      <c r="L5" s="42"/>
    </row>
    <row r="6" spans="1:15" ht="15" customHeight="1">
      <c r="A6" s="675" t="s">
        <v>1131</v>
      </c>
      <c r="B6" s="1532">
        <f>+'RESULT STE PERS'!B6</f>
        <v>0</v>
      </c>
      <c r="C6" s="1532"/>
      <c r="D6" s="1532"/>
      <c r="E6" s="699" t="s">
        <v>1124</v>
      </c>
      <c r="F6" s="1580">
        <f>+'RESULT STE PERS'!E6</f>
        <v>0</v>
      </c>
      <c r="G6" s="1580"/>
      <c r="H6" s="676" t="s">
        <v>1111</v>
      </c>
      <c r="I6" s="1560">
        <f>+'RESULT STE PERS'!H6</f>
        <v>0</v>
      </c>
      <c r="J6" s="1560"/>
      <c r="K6" s="42"/>
      <c r="L6" s="42"/>
    </row>
    <row r="7" spans="1:15">
      <c r="J7" s="42"/>
    </row>
    <row r="8" spans="1:15" ht="15" customHeight="1">
      <c r="A8" s="1486" t="s">
        <v>255</v>
      </c>
      <c r="B8" s="1486"/>
      <c r="C8" s="1486"/>
      <c r="D8" s="1486"/>
      <c r="E8" s="1486"/>
      <c r="F8" s="1486"/>
      <c r="G8" s="1486"/>
      <c r="H8" s="1486"/>
      <c r="I8" s="1486"/>
      <c r="J8" s="1486"/>
    </row>
    <row r="9" spans="1:15" ht="15" customHeight="1">
      <c r="A9" s="1486" t="s">
        <v>256</v>
      </c>
      <c r="B9" s="1486"/>
      <c r="C9" s="1486"/>
      <c r="D9" s="1486"/>
      <c r="E9" s="1486"/>
      <c r="F9" s="1486"/>
      <c r="G9" s="1486"/>
      <c r="H9" s="1486"/>
      <c r="I9" s="1486"/>
      <c r="J9" s="1486"/>
    </row>
    <row r="10" spans="1:15">
      <c r="J10" s="42"/>
    </row>
    <row r="11" spans="1:15" ht="15">
      <c r="E11" s="217"/>
      <c r="F11" s="217"/>
      <c r="G11" s="217"/>
      <c r="J11" s="42"/>
    </row>
    <row r="12" spans="1:15" ht="15" customHeight="1">
      <c r="A12" s="652"/>
      <c r="B12" s="652"/>
      <c r="C12" s="652"/>
      <c r="D12" s="652"/>
      <c r="E12" s="1485" t="s">
        <v>257</v>
      </c>
      <c r="F12" s="1485"/>
      <c r="G12" s="1485"/>
      <c r="H12" s="652"/>
      <c r="I12" s="652"/>
      <c r="J12" s="652"/>
    </row>
    <row r="13" spans="1:15">
      <c r="J13" s="42"/>
    </row>
    <row r="14" spans="1:15">
      <c r="A14" s="50" t="s">
        <v>713</v>
      </c>
      <c r="J14" s="42"/>
    </row>
    <row r="15" spans="1:15">
      <c r="K15" s="42"/>
      <c r="L15" s="42"/>
      <c r="M15" s="42"/>
      <c r="N15" s="42"/>
      <c r="O15" s="42"/>
    </row>
    <row r="16" spans="1:15" ht="15.95" customHeight="1">
      <c r="A16" s="1719" t="s">
        <v>1451</v>
      </c>
      <c r="B16" s="1719"/>
      <c r="C16" s="1719"/>
      <c r="D16" s="1719"/>
      <c r="E16" s="1719"/>
      <c r="F16" s="1719"/>
      <c r="G16" s="1719"/>
      <c r="H16" s="1720"/>
      <c r="I16" s="1539"/>
      <c r="J16" s="1541"/>
      <c r="K16" s="42"/>
      <c r="L16" s="42"/>
      <c r="M16" s="42"/>
      <c r="N16" s="42"/>
      <c r="O16" s="42"/>
    </row>
    <row r="17" spans="1:15">
      <c r="A17" s="1722"/>
      <c r="B17" s="1722"/>
      <c r="C17" s="1722"/>
      <c r="D17" s="1722"/>
      <c r="E17" s="1722"/>
      <c r="F17" s="1722"/>
      <c r="G17" s="1722"/>
      <c r="H17" s="1723"/>
      <c r="I17" s="1862"/>
      <c r="J17" s="1863"/>
      <c r="K17" s="42"/>
      <c r="L17" s="42"/>
      <c r="M17" s="42"/>
      <c r="N17" s="42"/>
      <c r="O17" s="42"/>
    </row>
    <row r="18" spans="1:15">
      <c r="A18" s="1725"/>
      <c r="B18" s="1725"/>
      <c r="C18" s="1725"/>
      <c r="D18" s="1725"/>
      <c r="E18" s="1725"/>
      <c r="F18" s="1725"/>
      <c r="G18" s="1725"/>
      <c r="H18" s="1726"/>
      <c r="I18" s="1542"/>
      <c r="J18" s="1544"/>
      <c r="K18" s="42"/>
      <c r="L18" s="42"/>
      <c r="M18" s="42"/>
      <c r="N18" s="42"/>
      <c r="O18" s="42"/>
    </row>
    <row r="19" spans="1:15" ht="15" customHeight="1">
      <c r="A19" s="1718" t="s">
        <v>1452</v>
      </c>
      <c r="B19" s="1719"/>
      <c r="C19" s="1719"/>
      <c r="D19" s="1719"/>
      <c r="E19" s="1719"/>
      <c r="F19" s="1719"/>
      <c r="G19" s="1719"/>
      <c r="H19" s="1720"/>
      <c r="I19" s="2206" t="e">
        <f>+#REF!</f>
        <v>#REF!</v>
      </c>
      <c r="J19" s="2207"/>
      <c r="K19" s="42"/>
      <c r="L19" s="42"/>
      <c r="M19" s="42"/>
      <c r="N19" s="42"/>
      <c r="O19" s="42"/>
    </row>
    <row r="20" spans="1:15">
      <c r="A20" s="1721"/>
      <c r="B20" s="1722"/>
      <c r="C20" s="1722"/>
      <c r="D20" s="1722"/>
      <c r="E20" s="1722"/>
      <c r="F20" s="1722"/>
      <c r="G20" s="1722"/>
      <c r="H20" s="1723"/>
      <c r="I20" s="2208"/>
      <c r="J20" s="2209"/>
      <c r="K20" s="42"/>
      <c r="L20" s="42"/>
      <c r="M20" s="42"/>
      <c r="N20" s="42"/>
      <c r="O20" s="42"/>
    </row>
    <row r="21" spans="1:15">
      <c r="A21" s="1724"/>
      <c r="B21" s="1725"/>
      <c r="C21" s="1725"/>
      <c r="D21" s="1725"/>
      <c r="E21" s="1725"/>
      <c r="F21" s="1725"/>
      <c r="G21" s="1725"/>
      <c r="H21" s="1726"/>
      <c r="I21" s="2210"/>
      <c r="J21" s="2211"/>
    </row>
    <row r="22" spans="1:15" ht="15" customHeight="1">
      <c r="A22" s="1718" t="s">
        <v>1453</v>
      </c>
      <c r="B22" s="1719"/>
      <c r="C22" s="1719"/>
      <c r="D22" s="1719"/>
      <c r="E22" s="1719"/>
      <c r="F22" s="1719"/>
      <c r="G22" s="1719"/>
      <c r="H22" s="1720"/>
      <c r="I22" s="1539"/>
      <c r="J22" s="1541"/>
    </row>
    <row r="23" spans="1:15">
      <c r="A23" s="1721"/>
      <c r="B23" s="1722"/>
      <c r="C23" s="1722"/>
      <c r="D23" s="1722"/>
      <c r="E23" s="1722"/>
      <c r="F23" s="1722"/>
      <c r="G23" s="1722"/>
      <c r="H23" s="1723"/>
      <c r="I23" s="1862"/>
      <c r="J23" s="1863"/>
    </row>
    <row r="24" spans="1:15">
      <c r="A24" s="1724"/>
      <c r="B24" s="1725"/>
      <c r="C24" s="1725"/>
      <c r="D24" s="1725"/>
      <c r="E24" s="1725"/>
      <c r="F24" s="1725"/>
      <c r="G24" s="1725"/>
      <c r="H24" s="1726"/>
      <c r="I24" s="1542"/>
      <c r="J24" s="1544"/>
    </row>
    <row r="25" spans="1:15" ht="15" customHeight="1">
      <c r="A25" s="1718" t="s">
        <v>1454</v>
      </c>
      <c r="B25" s="1719"/>
      <c r="C25" s="1719"/>
      <c r="D25" s="1719"/>
      <c r="E25" s="1719"/>
      <c r="F25" s="1719"/>
      <c r="G25" s="1719"/>
      <c r="H25" s="1720"/>
      <c r="I25" s="1539"/>
      <c r="J25" s="1541"/>
    </row>
    <row r="26" spans="1:15">
      <c r="A26" s="1721"/>
      <c r="B26" s="1722"/>
      <c r="C26" s="1722"/>
      <c r="D26" s="1722"/>
      <c r="E26" s="1722"/>
      <c r="F26" s="1722"/>
      <c r="G26" s="1722"/>
      <c r="H26" s="1723"/>
      <c r="I26" s="1862"/>
      <c r="J26" s="1863"/>
    </row>
    <row r="27" spans="1:15">
      <c r="A27" s="1724"/>
      <c r="B27" s="1725"/>
      <c r="C27" s="1725"/>
      <c r="D27" s="1725"/>
      <c r="E27" s="1725"/>
      <c r="F27" s="1725"/>
      <c r="G27" s="1725"/>
      <c r="H27" s="1726"/>
      <c r="I27" s="1542"/>
      <c r="J27" s="1544"/>
    </row>
    <row r="32" spans="1:15">
      <c r="B32" s="386">
        <f>'TAB 13 ACH PROD'!B1:G1</f>
        <v>0</v>
      </c>
      <c r="C32" s="386"/>
      <c r="D32" s="386"/>
      <c r="E32" s="386"/>
      <c r="F32" s="386"/>
      <c r="G32" s="386"/>
      <c r="H32" s="386"/>
    </row>
  </sheetData>
  <mergeCells count="19">
    <mergeCell ref="A1:J1"/>
    <mergeCell ref="G4:I4"/>
    <mergeCell ref="C3:I3"/>
    <mergeCell ref="A4:E4"/>
    <mergeCell ref="E12:G12"/>
    <mergeCell ref="B6:D6"/>
    <mergeCell ref="B5:J5"/>
    <mergeCell ref="I6:J6"/>
    <mergeCell ref="F6:G6"/>
    <mergeCell ref="A8:J8"/>
    <mergeCell ref="A9:J9"/>
    <mergeCell ref="I22:J24"/>
    <mergeCell ref="I25:J27"/>
    <mergeCell ref="I16:J18"/>
    <mergeCell ref="I19:J21"/>
    <mergeCell ref="A25:H27"/>
    <mergeCell ref="A22:H24"/>
    <mergeCell ref="A19:H21"/>
    <mergeCell ref="A16:H18"/>
  </mergeCells>
  <phoneticPr fontId="48" type="noConversion"/>
  <pageMargins left="0.46" right="0.32" top="0.984251969" bottom="0.984251969" header="0.4921259845" footer="0.4921259845"/>
  <pageSetup paperSize="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Feuil5">
    <tabColor indexed="15"/>
  </sheetPr>
  <dimension ref="A1:AB67"/>
  <sheetViews>
    <sheetView showGridLines="0" showZeros="0" view="pageBreakPreview" topLeftCell="A50" zoomScale="110" zoomScaleSheetLayoutView="110" workbookViewId="0">
      <selection activeCell="V56" sqref="V56:AA56"/>
    </sheetView>
  </sheetViews>
  <sheetFormatPr baseColWidth="10" defaultRowHeight="14.25"/>
  <cols>
    <col min="1" max="1" width="3.7109375" style="50" customWidth="1"/>
    <col min="2" max="4" width="1.7109375" style="50" customWidth="1"/>
    <col min="5" max="5" width="6.7109375" style="50" customWidth="1"/>
    <col min="6" max="6" width="7.7109375" style="50" customWidth="1"/>
    <col min="7" max="7" width="3.7109375" style="50" customWidth="1"/>
    <col min="8" max="8" width="4.7109375" style="50" customWidth="1"/>
    <col min="9" max="9" width="2.7109375" style="50" customWidth="1"/>
    <col min="10" max="10" width="3.7109375" style="50" customWidth="1"/>
    <col min="11" max="11" width="4.7109375" style="50" customWidth="1"/>
    <col min="12" max="12" width="2.7109375" style="50" customWidth="1"/>
    <col min="13" max="13" width="3.7109375" style="50" customWidth="1"/>
    <col min="14" max="14" width="5.7109375" style="50" customWidth="1"/>
    <col min="15" max="18" width="1.7109375" style="50" customWidth="1"/>
    <col min="19" max="19" width="2.7109375" style="50" customWidth="1"/>
    <col min="20" max="26" width="3.7109375" style="50" customWidth="1"/>
    <col min="27" max="27" width="6" style="50" customWidth="1"/>
    <col min="28" max="28" width="2.7109375" style="50" customWidth="1"/>
    <col min="29" max="16384" width="11.42578125" style="50"/>
  </cols>
  <sheetData>
    <row r="1" spans="1:28" ht="15">
      <c r="A1" s="1538" t="s">
        <v>1118</v>
      </c>
      <c r="B1" s="1538"/>
      <c r="C1" s="1538"/>
      <c r="D1" s="1538"/>
      <c r="E1" s="1538"/>
      <c r="F1" s="1538"/>
      <c r="G1" s="1538"/>
      <c r="H1" s="1538"/>
      <c r="I1" s="1538"/>
      <c r="J1" s="1538"/>
      <c r="K1" s="1538"/>
      <c r="L1" s="1538"/>
      <c r="M1" s="1538"/>
      <c r="N1" s="1538"/>
      <c r="O1" s="1538"/>
      <c r="P1" s="1538"/>
      <c r="Q1" s="1538"/>
      <c r="R1" s="1538"/>
      <c r="S1" s="1538"/>
      <c r="T1" s="1538"/>
      <c r="U1" s="1538"/>
      <c r="V1" s="1538"/>
      <c r="W1" s="1538"/>
      <c r="X1" s="1538"/>
      <c r="Y1" s="1538"/>
      <c r="Z1" s="1538"/>
      <c r="AA1" s="1538"/>
      <c r="AB1" s="1538"/>
    </row>
    <row r="2" spans="1:28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1539" t="s">
        <v>1116</v>
      </c>
      <c r="Y2" s="1540"/>
      <c r="Z2" s="1540"/>
      <c r="AA2" s="1541"/>
      <c r="AB2" s="42"/>
    </row>
    <row r="3" spans="1:28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1542" t="s">
        <v>1117</v>
      </c>
      <c r="Y3" s="1543"/>
      <c r="Z3" s="1543"/>
      <c r="AA3" s="1544"/>
      <c r="AB3" s="42"/>
    </row>
    <row r="4" spans="1:28" ht="18" customHeight="1">
      <c r="A4" s="1545" t="s">
        <v>1206</v>
      </c>
      <c r="B4" s="1545"/>
      <c r="C4" s="1545"/>
      <c r="D4" s="1545"/>
      <c r="E4" s="1545"/>
      <c r="F4" s="1545"/>
      <c r="G4" s="1545"/>
      <c r="H4" s="1545"/>
      <c r="I4" s="1545"/>
      <c r="J4" s="1545"/>
      <c r="K4" s="1545"/>
      <c r="L4" s="1545"/>
      <c r="M4" s="1545"/>
      <c r="N4" s="1545"/>
      <c r="O4" s="1545"/>
      <c r="P4" s="1545"/>
      <c r="Q4" s="1545"/>
      <c r="R4" s="1545"/>
      <c r="S4" s="1545"/>
      <c r="T4" s="1545"/>
      <c r="U4" s="1545"/>
      <c r="V4" s="1545"/>
      <c r="W4" s="1545"/>
      <c r="X4" s="1545"/>
      <c r="Y4" s="1545"/>
      <c r="Z4" s="1545"/>
      <c r="AA4" s="1545"/>
      <c r="AB4" s="1545"/>
    </row>
    <row r="5" spans="1:28" ht="5.0999999999999996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ht="15" customHeight="1">
      <c r="A6" s="588" t="s">
        <v>1107</v>
      </c>
      <c r="B6" s="393"/>
      <c r="C6" s="393"/>
      <c r="D6" s="393"/>
      <c r="E6" s="393"/>
      <c r="F6" s="393"/>
      <c r="G6" s="393"/>
      <c r="H6" s="430"/>
      <c r="I6" s="1535" t="s">
        <v>2555</v>
      </c>
      <c r="J6" s="1535"/>
      <c r="K6" s="1535"/>
      <c r="L6" s="1535"/>
      <c r="M6" s="1535"/>
      <c r="N6" s="1535"/>
      <c r="O6" s="1535"/>
      <c r="P6" s="1535"/>
      <c r="Q6" s="1535"/>
      <c r="R6" s="1535"/>
      <c r="S6" s="1535"/>
      <c r="T6" s="1535"/>
      <c r="U6" s="1535"/>
      <c r="V6" s="1535"/>
      <c r="W6" s="1535"/>
      <c r="X6" s="1535"/>
      <c r="Y6" s="1535"/>
      <c r="Z6" s="1535"/>
      <c r="AA6" s="1535"/>
      <c r="AB6" s="42"/>
    </row>
    <row r="7" spans="1:28" ht="15" customHeight="1">
      <c r="A7" s="1535" t="s">
        <v>1025</v>
      </c>
      <c r="B7" s="1535"/>
      <c r="C7" s="1535"/>
      <c r="D7" s="1535"/>
      <c r="E7" s="1535"/>
      <c r="F7" s="1535"/>
      <c r="G7" s="1535"/>
      <c r="H7" s="1535"/>
      <c r="I7" s="1535"/>
      <c r="J7" s="1535"/>
      <c r="K7" s="1535"/>
      <c r="L7" s="1535"/>
      <c r="M7" s="1535"/>
      <c r="N7" s="1535"/>
      <c r="O7" s="1535"/>
      <c r="P7" s="1535"/>
      <c r="Q7" s="1535"/>
      <c r="R7" s="395" t="s">
        <v>1109</v>
      </c>
      <c r="S7" s="393"/>
      <c r="T7" s="393"/>
      <c r="U7" s="393"/>
      <c r="V7" s="1532" t="s">
        <v>2556</v>
      </c>
      <c r="W7" s="1532"/>
      <c r="X7" s="1532"/>
      <c r="Y7" s="1532"/>
      <c r="Z7" s="1532"/>
      <c r="AA7" s="1532"/>
      <c r="AB7" s="42"/>
    </row>
    <row r="8" spans="1:28" ht="15" customHeight="1">
      <c r="A8" s="588" t="s">
        <v>1119</v>
      </c>
      <c r="B8" s="393"/>
      <c r="C8" s="962"/>
      <c r="D8" s="963"/>
      <c r="E8" s="1535" t="s">
        <v>2557</v>
      </c>
      <c r="F8" s="1535"/>
      <c r="G8" s="1535"/>
      <c r="H8" s="1535"/>
      <c r="I8" s="1535"/>
      <c r="J8" s="1535"/>
      <c r="K8" s="1535"/>
      <c r="L8" s="1535"/>
      <c r="M8" s="1535"/>
      <c r="N8" s="1535"/>
      <c r="O8" s="1535"/>
      <c r="P8" s="1535"/>
      <c r="Q8" s="1535"/>
      <c r="R8" s="1535"/>
      <c r="S8" s="1535"/>
      <c r="T8" s="1535"/>
      <c r="U8" s="1535"/>
      <c r="V8" s="1535"/>
      <c r="W8" s="1535"/>
      <c r="X8" s="1535"/>
      <c r="Y8" s="1535"/>
      <c r="Z8" s="1535"/>
      <c r="AA8" s="1535"/>
      <c r="AB8" s="305"/>
    </row>
    <row r="9" spans="1:28" ht="15" customHeight="1">
      <c r="A9" s="588" t="s">
        <v>1108</v>
      </c>
      <c r="B9" s="393"/>
      <c r="C9" s="393"/>
      <c r="D9" s="393"/>
      <c r="E9" s="393"/>
      <c r="F9" s="962"/>
      <c r="G9" s="1534" t="s">
        <v>2558</v>
      </c>
      <c r="H9" s="1534"/>
      <c r="I9" s="1534"/>
      <c r="J9" s="1534"/>
      <c r="K9" s="395" t="s">
        <v>1110</v>
      </c>
      <c r="L9" s="393"/>
      <c r="M9" s="393"/>
      <c r="N9" s="963"/>
      <c r="O9" s="1534" t="s">
        <v>2559</v>
      </c>
      <c r="P9" s="1534"/>
      <c r="Q9" s="1534"/>
      <c r="R9" s="1534"/>
      <c r="S9" s="1534"/>
      <c r="T9" s="1534"/>
      <c r="U9" s="1534"/>
      <c r="V9" s="395" t="s">
        <v>1111</v>
      </c>
      <c r="W9" s="393"/>
      <c r="X9" s="393"/>
      <c r="Y9" s="393"/>
      <c r="Z9" s="1533">
        <v>12</v>
      </c>
      <c r="AA9" s="1533"/>
      <c r="AB9" s="42"/>
    </row>
    <row r="10" spans="1:28">
      <c r="A10" s="53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spans="1:28" ht="15" customHeight="1">
      <c r="A11" s="673" t="s">
        <v>1197</v>
      </c>
      <c r="B11" s="42"/>
      <c r="C11" s="80" t="s">
        <v>1379</v>
      </c>
      <c r="D11" s="42"/>
      <c r="E11" s="42"/>
      <c r="F11" s="42"/>
      <c r="G11" s="42"/>
      <c r="H11" s="42"/>
      <c r="I11" s="42"/>
      <c r="J11" s="42"/>
      <c r="K11" s="74"/>
      <c r="L11" s="416" t="s">
        <v>399</v>
      </c>
      <c r="M11" s="1527" t="s">
        <v>2560</v>
      </c>
      <c r="N11" s="1527"/>
      <c r="O11" s="1527"/>
      <c r="P11" s="1527"/>
      <c r="Q11" s="1527"/>
      <c r="R11" s="1527"/>
      <c r="S11" s="1527"/>
      <c r="T11" s="1527"/>
      <c r="U11" s="1527"/>
      <c r="V11" s="415" t="s">
        <v>1380</v>
      </c>
      <c r="W11" s="1527" t="s">
        <v>2559</v>
      </c>
      <c r="X11" s="1527"/>
      <c r="Y11" s="1527"/>
      <c r="Z11" s="1527"/>
      <c r="AA11" s="1527"/>
      <c r="AB11" s="42"/>
    </row>
    <row r="12" spans="1:28">
      <c r="A12" s="278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80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  <row r="13" spans="1:28" ht="15" customHeight="1">
      <c r="A13" s="673" t="s">
        <v>1198</v>
      </c>
      <c r="B13" s="42"/>
      <c r="C13" s="80" t="s">
        <v>1207</v>
      </c>
      <c r="D13" s="42"/>
      <c r="E13" s="42"/>
      <c r="F13" s="42"/>
      <c r="G13" s="42"/>
      <c r="H13" s="42"/>
      <c r="I13" s="42"/>
      <c r="J13" s="42"/>
      <c r="K13" s="42"/>
      <c r="L13" s="42"/>
      <c r="M13" s="1531" t="str">
        <f>+W11</f>
        <v>31/12/2016</v>
      </c>
      <c r="N13" s="1525"/>
      <c r="O13" s="1526"/>
      <c r="P13" s="80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180"/>
      <c r="AB13" s="42"/>
    </row>
    <row r="14" spans="1:28">
      <c r="A14" s="278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80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</row>
    <row r="15" spans="1:28" ht="15" customHeight="1">
      <c r="A15" s="673" t="s">
        <v>1199</v>
      </c>
      <c r="B15" s="42"/>
      <c r="C15" s="80" t="s">
        <v>1208</v>
      </c>
      <c r="D15" s="42"/>
      <c r="E15" s="42"/>
      <c r="F15" s="42"/>
      <c r="G15" s="42"/>
      <c r="H15" s="42"/>
      <c r="I15" s="42"/>
      <c r="J15" s="42"/>
      <c r="K15" s="42"/>
      <c r="L15" s="42"/>
      <c r="M15" s="1524"/>
      <c r="N15" s="1525"/>
      <c r="O15" s="1526"/>
      <c r="P15" s="80"/>
      <c r="Q15" s="80" t="s">
        <v>1115</v>
      </c>
      <c r="R15" s="42"/>
      <c r="S15" s="42"/>
      <c r="T15" s="42"/>
      <c r="U15" s="42"/>
      <c r="V15" s="42"/>
      <c r="W15" s="42"/>
      <c r="X15" s="42"/>
      <c r="Y15" s="42"/>
      <c r="Z15" s="42"/>
      <c r="AA15" s="703">
        <f>+Z9</f>
        <v>12</v>
      </c>
      <c r="AB15" s="42"/>
    </row>
    <row r="16" spans="1:28">
      <c r="A16" s="278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80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</row>
    <row r="17" spans="1:28" ht="15" customHeight="1">
      <c r="A17" s="673" t="s">
        <v>1200</v>
      </c>
      <c r="B17" s="42"/>
      <c r="C17" s="42"/>
      <c r="D17" s="129"/>
      <c r="E17" s="1455" t="s">
        <v>2561</v>
      </c>
      <c r="F17" s="1531" t="s">
        <v>2562</v>
      </c>
      <c r="G17" s="1536"/>
      <c r="H17" s="1537"/>
      <c r="I17" s="42"/>
      <c r="J17" s="42"/>
      <c r="K17" s="42"/>
      <c r="L17" s="1546"/>
      <c r="M17" s="1547"/>
      <c r="N17" s="1547"/>
      <c r="O17" s="42"/>
      <c r="P17" s="1528" t="s">
        <v>1025</v>
      </c>
      <c r="Q17" s="1529"/>
      <c r="R17" s="1529"/>
      <c r="S17" s="1529"/>
      <c r="T17" s="1529"/>
      <c r="U17" s="1529"/>
      <c r="V17" s="1529"/>
      <c r="W17" s="1529"/>
      <c r="X17" s="1529"/>
      <c r="Y17" s="1529"/>
      <c r="Z17" s="1530"/>
      <c r="AA17" s="414"/>
      <c r="AB17" s="42"/>
    </row>
    <row r="18" spans="1:28" ht="9.9499999999999993" customHeight="1">
      <c r="A18" s="80"/>
      <c r="B18" s="42"/>
      <c r="C18" s="42"/>
      <c r="D18" s="42"/>
      <c r="E18" s="410" t="s">
        <v>1112</v>
      </c>
      <c r="F18" s="1511" t="s">
        <v>1113</v>
      </c>
      <c r="G18" s="1511"/>
      <c r="H18" s="1511"/>
      <c r="I18" s="42"/>
      <c r="J18" s="42"/>
      <c r="K18" s="42"/>
      <c r="L18" s="42"/>
      <c r="M18" s="42"/>
      <c r="N18" s="42"/>
      <c r="O18" s="42"/>
      <c r="P18" s="1511" t="s">
        <v>1386</v>
      </c>
      <c r="Q18" s="1511"/>
      <c r="R18" s="1511"/>
      <c r="S18" s="1511"/>
      <c r="T18" s="1511"/>
      <c r="U18" s="1511"/>
      <c r="V18" s="1511"/>
      <c r="W18" s="1511"/>
      <c r="X18" s="1511"/>
      <c r="Y18" s="1511"/>
      <c r="Z18" s="1511"/>
      <c r="AA18" s="42"/>
      <c r="AB18" s="42"/>
    </row>
    <row r="19" spans="1:28" ht="5.0999999999999996" customHeight="1">
      <c r="A19" s="278"/>
      <c r="B19" s="42"/>
      <c r="C19" s="42"/>
      <c r="D19" s="42"/>
      <c r="E19" s="410"/>
      <c r="F19" s="410"/>
      <c r="G19" s="410"/>
      <c r="H19" s="410"/>
      <c r="I19" s="42"/>
      <c r="J19" s="42"/>
      <c r="K19" s="42"/>
      <c r="L19" s="42"/>
      <c r="M19" s="42"/>
      <c r="N19" s="42"/>
      <c r="O19" s="42"/>
      <c r="P19" s="80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</row>
    <row r="20" spans="1:28" ht="15" customHeight="1">
      <c r="A20" s="673" t="s">
        <v>1201</v>
      </c>
      <c r="B20" s="42"/>
      <c r="C20" s="42"/>
      <c r="D20" s="42"/>
      <c r="E20" s="1531"/>
      <c r="F20" s="1536"/>
      <c r="G20" s="1537"/>
      <c r="H20" s="42"/>
      <c r="I20" s="42"/>
      <c r="J20" s="42"/>
      <c r="K20" s="1518" t="s">
        <v>1025</v>
      </c>
      <c r="L20" s="1519"/>
      <c r="M20" s="1519"/>
      <c r="N20" s="1519"/>
      <c r="O20" s="1520"/>
      <c r="P20" s="80"/>
      <c r="Q20" s="42"/>
      <c r="R20" s="42"/>
      <c r="S20" s="42"/>
      <c r="T20" s="42"/>
      <c r="U20" s="42"/>
      <c r="V20" s="1531" t="s">
        <v>2563</v>
      </c>
      <c r="W20" s="1536"/>
      <c r="X20" s="1536"/>
      <c r="Y20" s="1536"/>
      <c r="Z20" s="1536"/>
      <c r="AA20" s="1537"/>
      <c r="AB20" s="132"/>
    </row>
    <row r="21" spans="1:28" ht="11.1" customHeight="1">
      <c r="A21" s="278"/>
      <c r="B21" s="42"/>
      <c r="C21" s="42"/>
      <c r="D21" s="42"/>
      <c r="E21" s="1511" t="s">
        <v>1114</v>
      </c>
      <c r="F21" s="1511"/>
      <c r="G21" s="1511"/>
      <c r="H21" s="42"/>
      <c r="I21" s="42"/>
      <c r="J21" s="42"/>
      <c r="K21" s="42"/>
      <c r="L21" s="1568" t="s">
        <v>1246</v>
      </c>
      <c r="M21" s="1568"/>
      <c r="N21" s="1568"/>
      <c r="O21" s="42"/>
      <c r="P21" s="42"/>
      <c r="Q21" s="42"/>
      <c r="R21" s="42"/>
      <c r="S21" s="42"/>
      <c r="T21" s="42"/>
      <c r="U21" s="42"/>
      <c r="V21" s="1511" t="s">
        <v>1387</v>
      </c>
      <c r="W21" s="1511"/>
      <c r="X21" s="1511"/>
      <c r="Y21" s="1511"/>
      <c r="Z21" s="1511"/>
      <c r="AA21" s="1511"/>
      <c r="AB21" s="42"/>
    </row>
    <row r="22" spans="1:28" ht="11.1" customHeight="1">
      <c r="A22" s="278"/>
      <c r="B22" s="42"/>
      <c r="C22" s="42"/>
      <c r="D22" s="42"/>
      <c r="E22" s="42"/>
      <c r="F22" s="138"/>
      <c r="G22" s="138"/>
      <c r="H22" s="42"/>
      <c r="I22" s="42"/>
      <c r="J22" s="42"/>
      <c r="K22" s="42"/>
      <c r="L22" s="138"/>
      <c r="M22" s="138"/>
      <c r="N22" s="138"/>
      <c r="O22" s="42"/>
      <c r="P22" s="42"/>
      <c r="Q22" s="42"/>
      <c r="R22" s="42"/>
      <c r="S22" s="42"/>
      <c r="T22" s="42"/>
      <c r="U22" s="42"/>
      <c r="V22" s="138"/>
      <c r="W22" s="42"/>
      <c r="X22" s="42"/>
      <c r="Y22" s="42"/>
      <c r="Z22" s="42"/>
      <c r="AA22" s="42"/>
      <c r="AB22" s="42"/>
    </row>
    <row r="23" spans="1:28" ht="15" customHeight="1">
      <c r="A23" s="673" t="s">
        <v>1202</v>
      </c>
      <c r="B23" s="1522" t="str">
        <f>+I6</f>
        <v>SOCIETE DEMBA &amp; FRERES</v>
      </c>
      <c r="C23" s="1522"/>
      <c r="D23" s="1522"/>
      <c r="E23" s="1522"/>
      <c r="F23" s="1522"/>
      <c r="G23" s="1522"/>
      <c r="H23" s="1522"/>
      <c r="I23" s="1522"/>
      <c r="J23" s="1522"/>
      <c r="K23" s="1522"/>
      <c r="L23" s="1522"/>
      <c r="M23" s="1522"/>
      <c r="N23" s="1522"/>
      <c r="O23" s="1522"/>
      <c r="P23" s="1522"/>
      <c r="Q23" s="1522"/>
      <c r="R23" s="1522"/>
      <c r="S23" s="1522"/>
      <c r="T23" s="1522"/>
      <c r="U23" s="1522"/>
      <c r="V23" s="1522"/>
      <c r="W23" s="1523"/>
      <c r="X23" s="1521" t="str">
        <f>+V7</f>
        <v xml:space="preserve">SODEF </v>
      </c>
      <c r="Y23" s="1522"/>
      <c r="Z23" s="1522"/>
      <c r="AA23" s="1523"/>
      <c r="AB23" s="42"/>
    </row>
    <row r="24" spans="1:28" ht="11.1" customHeight="1">
      <c r="A24" s="428"/>
      <c r="B24" s="1511" t="s">
        <v>1389</v>
      </c>
      <c r="C24" s="1511"/>
      <c r="D24" s="1511"/>
      <c r="E24" s="1511"/>
      <c r="F24" s="1511"/>
      <c r="G24" s="1511"/>
      <c r="H24" s="1511"/>
      <c r="I24" s="1511"/>
      <c r="J24" s="1511"/>
      <c r="K24" s="1511"/>
      <c r="L24" s="1511"/>
      <c r="M24" s="1511"/>
      <c r="N24" s="1511"/>
      <c r="O24" s="1511"/>
      <c r="P24" s="1511"/>
      <c r="Q24" s="1511"/>
      <c r="R24" s="1511"/>
      <c r="S24" s="1511"/>
      <c r="T24" s="1511"/>
      <c r="U24" s="1511"/>
      <c r="V24" s="1511"/>
      <c r="W24" s="1511"/>
      <c r="X24" s="1511" t="s">
        <v>1388</v>
      </c>
      <c r="Y24" s="1511"/>
      <c r="Z24" s="1511"/>
      <c r="AA24" s="1511"/>
      <c r="AB24" s="42"/>
    </row>
    <row r="25" spans="1:28" ht="11.1" customHeight="1">
      <c r="A25" s="278"/>
      <c r="B25" s="52"/>
      <c r="C25" s="52"/>
      <c r="D25" s="52"/>
      <c r="E25" s="52"/>
      <c r="F25" s="419"/>
      <c r="G25" s="419"/>
      <c r="H25" s="52"/>
      <c r="I25" s="52"/>
      <c r="J25" s="52"/>
      <c r="K25" s="52"/>
      <c r="L25" s="419"/>
      <c r="M25" s="419"/>
      <c r="N25" s="419"/>
      <c r="O25" s="52"/>
      <c r="P25" s="52"/>
      <c r="Q25" s="52"/>
      <c r="R25" s="52"/>
      <c r="S25" s="52"/>
      <c r="T25" s="52"/>
      <c r="U25" s="52"/>
      <c r="V25" s="419"/>
      <c r="W25" s="52"/>
      <c r="X25" s="419"/>
      <c r="Y25" s="419"/>
      <c r="Z25" s="52"/>
      <c r="AA25" s="52"/>
      <c r="AB25" s="42"/>
    </row>
    <row r="26" spans="1:28" ht="15" customHeight="1">
      <c r="A26" s="673" t="s">
        <v>1203</v>
      </c>
      <c r="B26" s="52"/>
      <c r="C26" s="52"/>
      <c r="D26" s="52"/>
      <c r="E26" s="1521">
        <v>7511234</v>
      </c>
      <c r="F26" s="1522"/>
      <c r="G26" s="1523"/>
      <c r="H26" s="52"/>
      <c r="I26" s="52"/>
      <c r="J26" s="52"/>
      <c r="K26" s="52"/>
      <c r="L26" s="1518"/>
      <c r="M26" s="1519"/>
      <c r="N26" s="1520"/>
      <c r="O26" s="52"/>
      <c r="P26" s="418"/>
      <c r="Q26" s="418"/>
      <c r="R26" s="1518" t="s">
        <v>2564</v>
      </c>
      <c r="S26" s="1519"/>
      <c r="T26" s="1520"/>
      <c r="U26" s="1518" t="s">
        <v>2565</v>
      </c>
      <c r="V26" s="1519"/>
      <c r="W26" s="1520"/>
      <c r="X26" s="1518" t="s">
        <v>2566</v>
      </c>
      <c r="Y26" s="1519"/>
      <c r="Z26" s="1519"/>
      <c r="AA26" s="1520"/>
      <c r="AB26" s="42"/>
    </row>
    <row r="27" spans="1:28" ht="11.1" customHeight="1">
      <c r="A27" s="278"/>
      <c r="B27" s="52"/>
      <c r="C27" s="52"/>
      <c r="D27" s="52"/>
      <c r="E27" s="1511" t="s">
        <v>1390</v>
      </c>
      <c r="F27" s="1511"/>
      <c r="G27" s="1511"/>
      <c r="H27" s="52"/>
      <c r="I27" s="52"/>
      <c r="J27" s="52"/>
      <c r="K27" s="52"/>
      <c r="L27" s="1511" t="s">
        <v>1391</v>
      </c>
      <c r="M27" s="1511"/>
      <c r="N27" s="1511"/>
      <c r="O27" s="52"/>
      <c r="P27" s="410"/>
      <c r="Q27" s="410"/>
      <c r="R27" s="1511" t="s">
        <v>1392</v>
      </c>
      <c r="S27" s="1511"/>
      <c r="T27" s="1511"/>
      <c r="U27" s="1511" t="s">
        <v>1393</v>
      </c>
      <c r="V27" s="1511"/>
      <c r="W27" s="1511"/>
      <c r="X27" s="1511" t="s">
        <v>1394</v>
      </c>
      <c r="Y27" s="1511"/>
      <c r="Z27" s="1511"/>
      <c r="AA27" s="1511"/>
      <c r="AB27" s="42"/>
    </row>
    <row r="28" spans="1:28" ht="11.1" customHeight="1">
      <c r="A28" s="278"/>
      <c r="B28" s="42"/>
      <c r="C28" s="42"/>
      <c r="D28" s="42"/>
      <c r="E28" s="42"/>
      <c r="F28" s="138"/>
      <c r="G28" s="138"/>
      <c r="H28" s="42"/>
      <c r="I28" s="42"/>
      <c r="J28" s="42"/>
      <c r="K28" s="42"/>
      <c r="L28" s="138"/>
      <c r="M28" s="138"/>
      <c r="N28" s="138"/>
      <c r="O28" s="42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42"/>
    </row>
    <row r="29" spans="1:28" ht="15" customHeight="1">
      <c r="A29" s="673" t="s">
        <v>1204</v>
      </c>
      <c r="B29" s="1522" t="s">
        <v>2567</v>
      </c>
      <c r="C29" s="1522"/>
      <c r="D29" s="1522"/>
      <c r="E29" s="1522"/>
      <c r="F29" s="1522"/>
      <c r="G29" s="1522"/>
      <c r="H29" s="1522"/>
      <c r="I29" s="1522"/>
      <c r="J29" s="1522"/>
      <c r="K29" s="1522"/>
      <c r="L29" s="1522"/>
      <c r="M29" s="1522"/>
      <c r="N29" s="1522"/>
      <c r="O29" s="1522"/>
      <c r="P29" s="1522"/>
      <c r="Q29" s="1522"/>
      <c r="R29" s="1522"/>
      <c r="S29" s="1522"/>
      <c r="T29" s="1522"/>
      <c r="U29" s="1522"/>
      <c r="V29" s="1522"/>
      <c r="W29" s="1522"/>
      <c r="X29" s="1522"/>
      <c r="Y29" s="1522"/>
      <c r="Z29" s="1522"/>
      <c r="AA29" s="1523"/>
      <c r="AB29" s="42"/>
    </row>
    <row r="30" spans="1:28" ht="11.1" customHeight="1">
      <c r="A30" s="278"/>
      <c r="B30" s="1511" t="s">
        <v>1395</v>
      </c>
      <c r="C30" s="1511"/>
      <c r="D30" s="1511"/>
      <c r="E30" s="1511"/>
      <c r="F30" s="1511"/>
      <c r="G30" s="1511"/>
      <c r="H30" s="1511"/>
      <c r="I30" s="1511"/>
      <c r="J30" s="1511"/>
      <c r="K30" s="1511"/>
      <c r="L30" s="1511"/>
      <c r="M30" s="1511"/>
      <c r="N30" s="1511"/>
      <c r="O30" s="1511"/>
      <c r="P30" s="1511"/>
      <c r="Q30" s="1511"/>
      <c r="R30" s="1511"/>
      <c r="S30" s="1511"/>
      <c r="T30" s="1511"/>
      <c r="U30" s="1511"/>
      <c r="V30" s="1511"/>
      <c r="W30" s="1511"/>
      <c r="X30" s="1511"/>
      <c r="Y30" s="1511"/>
      <c r="Z30" s="1511"/>
      <c r="AA30" s="1511"/>
      <c r="AB30" s="42"/>
    </row>
    <row r="31" spans="1:28" ht="11.1" customHeight="1">
      <c r="A31" s="278"/>
      <c r="B31" s="138"/>
      <c r="C31" s="138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42"/>
    </row>
    <row r="32" spans="1:28" ht="15" customHeight="1">
      <c r="A32" s="673" t="s">
        <v>1205</v>
      </c>
      <c r="B32" s="1522" t="s">
        <v>2568</v>
      </c>
      <c r="C32" s="1522"/>
      <c r="D32" s="1522"/>
      <c r="E32" s="1522"/>
      <c r="F32" s="1522"/>
      <c r="G32" s="1522"/>
      <c r="H32" s="1522"/>
      <c r="I32" s="1522"/>
      <c r="J32" s="1522"/>
      <c r="K32" s="1522"/>
      <c r="L32" s="1522"/>
      <c r="M32" s="1522"/>
      <c r="N32" s="1522"/>
      <c r="O32" s="1522"/>
      <c r="P32" s="1522"/>
      <c r="Q32" s="1522"/>
      <c r="R32" s="1522"/>
      <c r="S32" s="1522"/>
      <c r="T32" s="1522"/>
      <c r="U32" s="1522"/>
      <c r="V32" s="1522"/>
      <c r="W32" s="1523"/>
      <c r="X32" s="1556"/>
      <c r="Y32" s="1557"/>
      <c r="Z32" s="1557"/>
      <c r="AA32" s="1558"/>
      <c r="AB32" s="42"/>
    </row>
    <row r="33" spans="1:28" ht="11.1" customHeight="1">
      <c r="A33" s="278"/>
      <c r="B33" s="1511" t="s">
        <v>1245</v>
      </c>
      <c r="C33" s="1511"/>
      <c r="D33" s="1511"/>
      <c r="E33" s="1511"/>
      <c r="F33" s="1511"/>
      <c r="G33" s="1511"/>
      <c r="H33" s="1511"/>
      <c r="I33" s="1511"/>
      <c r="J33" s="1511"/>
      <c r="K33" s="1511"/>
      <c r="L33" s="1511"/>
      <c r="M33" s="1511"/>
      <c r="N33" s="1511"/>
      <c r="O33" s="1511"/>
      <c r="P33" s="1511"/>
      <c r="Q33" s="1511"/>
      <c r="R33" s="1511"/>
      <c r="S33" s="1511"/>
      <c r="T33" s="1511"/>
      <c r="U33" s="1511"/>
      <c r="V33" s="1511"/>
      <c r="W33" s="1511"/>
      <c r="X33" s="1511" t="s">
        <v>1106</v>
      </c>
      <c r="Y33" s="1511"/>
      <c r="Z33" s="1511"/>
      <c r="AA33" s="1511"/>
      <c r="AB33" s="42"/>
    </row>
    <row r="34" spans="1:28" ht="11.1" customHeight="1">
      <c r="A34" s="42"/>
      <c r="B34" s="138"/>
      <c r="C34" s="138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</row>
    <row r="35" spans="1:28" ht="15" customHeight="1">
      <c r="A35" s="42"/>
      <c r="B35" s="1521" t="s">
        <v>2569</v>
      </c>
      <c r="C35" s="1522"/>
      <c r="D35" s="1522"/>
      <c r="E35" s="1522"/>
      <c r="F35" s="1522"/>
      <c r="G35" s="1522"/>
      <c r="H35" s="1522"/>
      <c r="I35" s="1522"/>
      <c r="J35" s="1522"/>
      <c r="K35" s="1522"/>
      <c r="L35" s="1522"/>
      <c r="M35" s="1522"/>
      <c r="N35" s="1522"/>
      <c r="O35" s="1522"/>
      <c r="P35" s="1522"/>
      <c r="Q35" s="1522"/>
      <c r="R35" s="1522"/>
      <c r="S35" s="1522"/>
      <c r="T35" s="1522"/>
      <c r="U35" s="1522"/>
      <c r="V35" s="1522"/>
      <c r="W35" s="1522"/>
      <c r="X35" s="1522"/>
      <c r="Y35" s="1522"/>
      <c r="Z35" s="1522"/>
      <c r="AA35" s="1523"/>
      <c r="AB35" s="42"/>
    </row>
    <row r="36" spans="1:28" ht="11.1" customHeight="1">
      <c r="A36" s="42"/>
      <c r="B36" s="1511" t="s">
        <v>1244</v>
      </c>
      <c r="C36" s="1511"/>
      <c r="D36" s="1511"/>
      <c r="E36" s="1511"/>
      <c r="F36" s="1511"/>
      <c r="G36" s="1511"/>
      <c r="H36" s="1511"/>
      <c r="I36" s="1511"/>
      <c r="J36" s="1511"/>
      <c r="K36" s="1511"/>
      <c r="L36" s="1511"/>
      <c r="M36" s="1511"/>
      <c r="N36" s="1511"/>
      <c r="O36" s="1511"/>
      <c r="P36" s="1511"/>
      <c r="Q36" s="1511"/>
      <c r="R36" s="1511"/>
      <c r="S36" s="1511"/>
      <c r="T36" s="1511"/>
      <c r="U36" s="1511"/>
      <c r="V36" s="1511"/>
      <c r="W36" s="1511"/>
      <c r="X36" s="1511"/>
      <c r="Y36" s="1511"/>
      <c r="Z36" s="1511"/>
      <c r="AA36" s="1511"/>
      <c r="AB36" s="42"/>
    </row>
    <row r="37" spans="1:28" ht="11.1" customHeight="1">
      <c r="A37" s="42"/>
      <c r="B37" s="138"/>
      <c r="C37" s="138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</row>
    <row r="38" spans="1:28" ht="15" customHeight="1">
      <c r="A38" s="42"/>
      <c r="B38" s="1521" t="s">
        <v>2570</v>
      </c>
      <c r="C38" s="1522"/>
      <c r="D38" s="1522"/>
      <c r="E38" s="1522"/>
      <c r="F38" s="1522"/>
      <c r="G38" s="1522"/>
      <c r="H38" s="1522"/>
      <c r="I38" s="1522"/>
      <c r="J38" s="1522"/>
      <c r="K38" s="1522"/>
      <c r="L38" s="1522"/>
      <c r="M38" s="1522"/>
      <c r="N38" s="1522"/>
      <c r="O38" s="1522"/>
      <c r="P38" s="1522"/>
      <c r="Q38" s="1522"/>
      <c r="R38" s="1522"/>
      <c r="S38" s="1522"/>
      <c r="T38" s="1522"/>
      <c r="U38" s="1522"/>
      <c r="V38" s="1522"/>
      <c r="W38" s="1522"/>
      <c r="X38" s="1522"/>
      <c r="Y38" s="1522"/>
      <c r="Z38" s="1522"/>
      <c r="AA38" s="1523"/>
      <c r="AB38" s="42"/>
    </row>
    <row r="39" spans="1:28" ht="11.1" customHeight="1">
      <c r="A39" s="42"/>
      <c r="B39" s="1511" t="s">
        <v>1440</v>
      </c>
      <c r="C39" s="1511"/>
      <c r="D39" s="1511"/>
      <c r="E39" s="1511"/>
      <c r="F39" s="1511"/>
      <c r="G39" s="1511"/>
      <c r="H39" s="1511"/>
      <c r="I39" s="1511"/>
      <c r="J39" s="1511"/>
      <c r="K39" s="1511"/>
      <c r="L39" s="1511"/>
      <c r="M39" s="1511"/>
      <c r="N39" s="1511"/>
      <c r="O39" s="1511"/>
      <c r="P39" s="1511"/>
      <c r="Q39" s="1511"/>
      <c r="R39" s="1511"/>
      <c r="S39" s="1511"/>
      <c r="T39" s="1511"/>
      <c r="U39" s="1511"/>
      <c r="V39" s="1511"/>
      <c r="W39" s="1511"/>
      <c r="X39" s="1511"/>
      <c r="Y39" s="1511"/>
      <c r="Z39" s="1511"/>
      <c r="AA39" s="1511"/>
      <c r="AB39" s="42"/>
    </row>
    <row r="40" spans="1:28" ht="11.1" customHeight="1">
      <c r="A40" s="42"/>
      <c r="B40" s="1568" t="s">
        <v>1382</v>
      </c>
      <c r="C40" s="1568"/>
      <c r="D40" s="1568"/>
      <c r="E40" s="1568"/>
      <c r="F40" s="1568"/>
      <c r="G40" s="1568"/>
      <c r="H40" s="1568"/>
      <c r="I40" s="1568"/>
      <c r="J40" s="1568"/>
      <c r="K40" s="1568"/>
      <c r="L40" s="1568"/>
      <c r="M40" s="1568"/>
      <c r="N40" s="1568"/>
      <c r="O40" s="1568"/>
      <c r="P40" s="1568"/>
      <c r="Q40" s="1568"/>
      <c r="R40" s="1568"/>
      <c r="S40" s="1568"/>
      <c r="T40" s="1568"/>
      <c r="U40" s="1568"/>
      <c r="V40" s="1568"/>
      <c r="W40" s="1568"/>
      <c r="X40" s="1568"/>
      <c r="Y40" s="1568"/>
      <c r="Z40" s="1568"/>
      <c r="AA40" s="1568"/>
      <c r="AB40" s="42"/>
    </row>
    <row r="41" spans="1:28" ht="11.1" customHeight="1">
      <c r="A41" s="42"/>
      <c r="B41" s="1568" t="s">
        <v>1381</v>
      </c>
      <c r="C41" s="1568"/>
      <c r="D41" s="1568"/>
      <c r="E41" s="1568"/>
      <c r="F41" s="1568"/>
      <c r="G41" s="1568"/>
      <c r="H41" s="1568"/>
      <c r="I41" s="1568"/>
      <c r="J41" s="1568"/>
      <c r="K41" s="1568"/>
      <c r="L41" s="1568"/>
      <c r="M41" s="1568"/>
      <c r="N41" s="1568"/>
      <c r="O41" s="1568"/>
      <c r="P41" s="1568"/>
      <c r="Q41" s="1568"/>
      <c r="R41" s="1568"/>
      <c r="S41" s="1568"/>
      <c r="T41" s="1568"/>
      <c r="U41" s="1568"/>
      <c r="V41" s="1568"/>
      <c r="W41" s="1568"/>
      <c r="X41" s="1568"/>
      <c r="Y41" s="1568"/>
      <c r="Z41" s="1568"/>
      <c r="AA41" s="1568"/>
      <c r="AB41" s="42"/>
    </row>
    <row r="42" spans="1:28">
      <c r="A42" s="42"/>
      <c r="B42" s="138"/>
      <c r="C42" s="138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</row>
    <row r="43" spans="1:28" ht="15" customHeight="1">
      <c r="A43" s="42"/>
      <c r="B43" s="1556"/>
      <c r="C43" s="1557"/>
      <c r="D43" s="1557"/>
      <c r="E43" s="1557"/>
      <c r="F43" s="1557"/>
      <c r="G43" s="1557"/>
      <c r="H43" s="1557"/>
      <c r="I43" s="1557"/>
      <c r="J43" s="1557"/>
      <c r="K43" s="1557"/>
      <c r="L43" s="1557"/>
      <c r="M43" s="1557"/>
      <c r="N43" s="1557"/>
      <c r="O43" s="1557"/>
      <c r="P43" s="1557"/>
      <c r="Q43" s="1557"/>
      <c r="R43" s="1557"/>
      <c r="S43" s="1557"/>
      <c r="T43" s="1557"/>
      <c r="U43" s="1557"/>
      <c r="V43" s="1557"/>
      <c r="W43" s="1557"/>
      <c r="X43" s="1557"/>
      <c r="Y43" s="1557"/>
      <c r="Z43" s="1557"/>
      <c r="AA43" s="1558"/>
      <c r="AB43" s="132"/>
    </row>
    <row r="44" spans="1:28">
      <c r="A44" s="42"/>
      <c r="B44" s="138"/>
      <c r="C44" s="138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</row>
    <row r="45" spans="1:28" ht="15" customHeight="1">
      <c r="A45" s="42"/>
      <c r="B45" s="1521"/>
      <c r="C45" s="1522"/>
      <c r="D45" s="1522"/>
      <c r="E45" s="1522"/>
      <c r="F45" s="1522"/>
      <c r="G45" s="1522"/>
      <c r="H45" s="1522"/>
      <c r="I45" s="1522"/>
      <c r="J45" s="1522"/>
      <c r="K45" s="1522"/>
      <c r="L45" s="1522"/>
      <c r="M45" s="1522"/>
      <c r="N45" s="1522"/>
      <c r="O45" s="1522"/>
      <c r="P45" s="1522"/>
      <c r="Q45" s="1522"/>
      <c r="R45" s="1522"/>
      <c r="S45" s="1522"/>
      <c r="T45" s="1522"/>
      <c r="U45" s="1522"/>
      <c r="V45" s="1522"/>
      <c r="W45" s="1522"/>
      <c r="X45" s="1522"/>
      <c r="Y45" s="1522"/>
      <c r="Z45" s="1522"/>
      <c r="AA45" s="1523"/>
      <c r="AB45" s="132"/>
    </row>
    <row r="46" spans="1:28" ht="11.1" customHeight="1">
      <c r="A46" s="42"/>
      <c r="B46" s="1511" t="s">
        <v>2515</v>
      </c>
      <c r="C46" s="1511"/>
      <c r="D46" s="1511"/>
      <c r="E46" s="1511"/>
      <c r="F46" s="1511"/>
      <c r="G46" s="1511"/>
      <c r="H46" s="1511"/>
      <c r="I46" s="1511"/>
      <c r="J46" s="1511"/>
      <c r="K46" s="1511"/>
      <c r="L46" s="1511"/>
      <c r="M46" s="1511"/>
      <c r="N46" s="1511"/>
      <c r="O46" s="1511"/>
      <c r="P46" s="1511"/>
      <c r="Q46" s="1511"/>
      <c r="R46" s="1511"/>
      <c r="S46" s="1511"/>
      <c r="T46" s="1511"/>
      <c r="U46" s="1511"/>
      <c r="V46" s="1511"/>
      <c r="W46" s="1511"/>
      <c r="X46" s="1511"/>
      <c r="Y46" s="1511"/>
      <c r="Z46" s="1511"/>
      <c r="AA46" s="1511"/>
      <c r="AB46" s="42"/>
    </row>
    <row r="47" spans="1:28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</row>
    <row r="48" spans="1:28" ht="15" customHeight="1">
      <c r="A48" s="42"/>
      <c r="B48" s="132"/>
      <c r="C48" s="1572"/>
      <c r="D48" s="1573"/>
      <c r="E48" s="138" t="s">
        <v>1441</v>
      </c>
      <c r="F48" s="42"/>
      <c r="G48" s="133"/>
      <c r="H48" s="138"/>
      <c r="I48" s="42"/>
      <c r="J48" s="219"/>
      <c r="K48" s="42"/>
      <c r="L48" s="42"/>
      <c r="M48" s="133"/>
      <c r="N48" s="132"/>
      <c r="O48" s="129"/>
      <c r="P48" s="132"/>
      <c r="Q48" s="1572"/>
      <c r="R48" s="1573"/>
      <c r="S48" s="42"/>
      <c r="T48" s="42"/>
      <c r="U48" s="42"/>
      <c r="V48" s="138"/>
      <c r="W48" s="133"/>
      <c r="X48" s="421"/>
      <c r="Y48" s="138"/>
      <c r="Z48" s="420"/>
      <c r="AA48" s="138" t="s">
        <v>1442</v>
      </c>
      <c r="AB48" s="132"/>
    </row>
    <row r="49" spans="1:28" ht="6.95" customHeight="1">
      <c r="A49" s="42"/>
      <c r="B49" s="48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61"/>
      <c r="P49" s="47"/>
      <c r="Q49" s="137"/>
      <c r="R49" s="47"/>
      <c r="S49" s="47"/>
      <c r="T49" s="47"/>
      <c r="U49" s="47"/>
      <c r="V49" s="137"/>
      <c r="W49" s="47"/>
      <c r="X49" s="47"/>
      <c r="Y49" s="47"/>
      <c r="Z49" s="47"/>
      <c r="AA49" s="47"/>
      <c r="AB49" s="132"/>
    </row>
    <row r="50" spans="1:28" ht="11.1" customHeight="1">
      <c r="A50" s="42"/>
      <c r="B50" s="1511" t="s">
        <v>1243</v>
      </c>
      <c r="C50" s="1511"/>
      <c r="D50" s="1511"/>
      <c r="E50" s="1511"/>
      <c r="F50" s="1511"/>
      <c r="G50" s="1511"/>
      <c r="H50" s="1511"/>
      <c r="I50" s="1511"/>
      <c r="J50" s="1511"/>
      <c r="K50" s="1511"/>
      <c r="L50" s="409"/>
      <c r="M50" s="409"/>
      <c r="N50" s="409"/>
      <c r="O50" s="409"/>
      <c r="P50" s="1511" t="s">
        <v>1443</v>
      </c>
      <c r="Q50" s="1511"/>
      <c r="R50" s="1511"/>
      <c r="S50" s="1511"/>
      <c r="T50" s="1511"/>
      <c r="U50" s="1511"/>
      <c r="V50" s="1511"/>
      <c r="W50" s="1511"/>
      <c r="X50" s="1511"/>
      <c r="Y50" s="1511"/>
      <c r="Z50" s="1511"/>
      <c r="AA50" s="1511"/>
      <c r="AB50" s="42"/>
    </row>
    <row r="51" spans="1:28" ht="11.1" customHeight="1">
      <c r="A51" s="42"/>
      <c r="B51" s="2212" t="s">
        <v>2569</v>
      </c>
      <c r="C51" s="1565"/>
      <c r="D51" s="1565"/>
      <c r="E51" s="1565"/>
      <c r="F51" s="1565"/>
      <c r="G51" s="1565"/>
      <c r="H51" s="1565"/>
      <c r="I51" s="1565"/>
      <c r="J51" s="1565"/>
      <c r="K51" s="1565"/>
      <c r="L51" s="138"/>
      <c r="M51" s="42"/>
      <c r="N51" s="42"/>
      <c r="O51" s="42"/>
      <c r="P51" s="1568" t="s">
        <v>1444</v>
      </c>
      <c r="Q51" s="1568"/>
      <c r="R51" s="1568"/>
      <c r="S51" s="1568"/>
      <c r="T51" s="1568"/>
      <c r="U51" s="1568"/>
      <c r="V51" s="1568"/>
      <c r="W51" s="1568"/>
      <c r="X51" s="1568"/>
      <c r="Y51" s="1568"/>
      <c r="Z51" s="1568"/>
      <c r="AA51" s="1568"/>
      <c r="AB51" s="42"/>
    </row>
    <row r="52" spans="1:28" ht="5.0999999999999996" customHeight="1">
      <c r="A52" s="42"/>
      <c r="B52" s="1565"/>
      <c r="C52" s="1565"/>
      <c r="D52" s="1565"/>
      <c r="E52" s="1565"/>
      <c r="F52" s="1565"/>
      <c r="G52" s="1565"/>
      <c r="H52" s="1565"/>
      <c r="I52" s="1565"/>
      <c r="J52" s="1565"/>
      <c r="K52" s="1565"/>
      <c r="L52" s="138"/>
      <c r="M52" s="42"/>
      <c r="N52" s="42"/>
      <c r="O52" s="42"/>
      <c r="P52" s="410"/>
      <c r="Q52" s="410"/>
      <c r="R52" s="410"/>
      <c r="S52" s="410"/>
      <c r="T52" s="410"/>
      <c r="U52" s="410"/>
      <c r="V52" s="410"/>
      <c r="W52" s="410"/>
      <c r="X52" s="410"/>
      <c r="Y52" s="410"/>
      <c r="Z52" s="410"/>
      <c r="AA52" s="410"/>
      <c r="AB52" s="42"/>
    </row>
    <row r="53" spans="1:28" ht="15" customHeight="1">
      <c r="A53" s="42"/>
      <c r="B53" s="1566"/>
      <c r="C53" s="1566"/>
      <c r="D53" s="1566"/>
      <c r="E53" s="1566"/>
      <c r="F53" s="1566"/>
      <c r="G53" s="1566"/>
      <c r="H53" s="1566"/>
      <c r="I53" s="1566"/>
      <c r="J53" s="1566"/>
      <c r="K53" s="1566"/>
      <c r="L53" s="42"/>
      <c r="M53" s="42"/>
      <c r="N53" s="1569" t="s">
        <v>1445</v>
      </c>
      <c r="O53" s="1570"/>
      <c r="P53" s="1570"/>
      <c r="Q53" s="1570"/>
      <c r="R53" s="1570"/>
      <c r="S53" s="1570"/>
      <c r="T53" s="1570"/>
      <c r="U53" s="1570"/>
      <c r="V53" s="1570"/>
      <c r="W53" s="1570"/>
      <c r="X53" s="1570"/>
      <c r="Y53" s="1570"/>
      <c r="Z53" s="1570"/>
      <c r="AA53" s="1571"/>
      <c r="AB53" s="42"/>
    </row>
    <row r="54" spans="1:28" ht="12" customHeight="1">
      <c r="A54" s="42"/>
      <c r="B54" s="1511" t="s">
        <v>1242</v>
      </c>
      <c r="C54" s="1511"/>
      <c r="D54" s="1511"/>
      <c r="E54" s="1511"/>
      <c r="F54" s="1511"/>
      <c r="G54" s="1511"/>
      <c r="H54" s="1511"/>
      <c r="I54" s="1511"/>
      <c r="J54" s="1511"/>
      <c r="K54" s="1511"/>
      <c r="L54" s="42"/>
      <c r="M54" s="42"/>
      <c r="N54" s="1548" t="s">
        <v>1258</v>
      </c>
      <c r="O54" s="1549"/>
      <c r="P54" s="1549"/>
      <c r="Q54" s="1549"/>
      <c r="R54" s="1549"/>
      <c r="S54" s="1549"/>
      <c r="T54" s="1549"/>
      <c r="U54" s="1550"/>
      <c r="V54" s="1548" t="s">
        <v>1105</v>
      </c>
      <c r="W54" s="1549"/>
      <c r="X54" s="1549"/>
      <c r="Y54" s="1549"/>
      <c r="Z54" s="1549"/>
      <c r="AA54" s="1550"/>
      <c r="AB54" s="42"/>
    </row>
    <row r="55" spans="1:28" ht="14.1" customHeight="1">
      <c r="A55" s="42"/>
      <c r="B55" s="2213" t="s">
        <v>2571</v>
      </c>
      <c r="C55" s="1565"/>
      <c r="D55" s="1565"/>
      <c r="E55" s="1565"/>
      <c r="F55" s="1565"/>
      <c r="G55" s="1565"/>
      <c r="H55" s="1565"/>
      <c r="I55" s="1565"/>
      <c r="J55" s="1565"/>
      <c r="K55" s="1565"/>
      <c r="L55" s="42"/>
      <c r="M55" s="42"/>
      <c r="N55" s="1562" t="s">
        <v>2572</v>
      </c>
      <c r="O55" s="1563"/>
      <c r="P55" s="1563"/>
      <c r="Q55" s="1563"/>
      <c r="R55" s="1563"/>
      <c r="S55" s="1563"/>
      <c r="T55" s="1563"/>
      <c r="U55" s="1564"/>
      <c r="V55" s="1562">
        <v>1.5401001010095499E+20</v>
      </c>
      <c r="W55" s="1563"/>
      <c r="X55" s="1563"/>
      <c r="Y55" s="1563"/>
      <c r="Z55" s="1563"/>
      <c r="AA55" s="1564"/>
      <c r="AB55" s="42"/>
    </row>
    <row r="56" spans="1:28" ht="14.1" customHeight="1">
      <c r="A56" s="42"/>
      <c r="B56" s="1566"/>
      <c r="C56" s="1566"/>
      <c r="D56" s="1566"/>
      <c r="E56" s="1566"/>
      <c r="F56" s="1566"/>
      <c r="G56" s="1566"/>
      <c r="H56" s="1566"/>
      <c r="I56" s="1566"/>
      <c r="J56" s="1566"/>
      <c r="K56" s="1566"/>
      <c r="L56" s="42"/>
      <c r="M56" s="42"/>
      <c r="N56" s="1559"/>
      <c r="O56" s="1560"/>
      <c r="P56" s="1560"/>
      <c r="Q56" s="1560"/>
      <c r="R56" s="1560"/>
      <c r="S56" s="1560"/>
      <c r="T56" s="1560"/>
      <c r="U56" s="1561"/>
      <c r="V56" s="1559"/>
      <c r="W56" s="1560"/>
      <c r="X56" s="1560"/>
      <c r="Y56" s="1560"/>
      <c r="Z56" s="1560"/>
      <c r="AA56" s="1561"/>
      <c r="AB56" s="42"/>
    </row>
    <row r="57" spans="1:28" ht="14.1" customHeight="1">
      <c r="A57" s="42"/>
      <c r="B57" s="1511" t="s">
        <v>1241</v>
      </c>
      <c r="C57" s="1511"/>
      <c r="D57" s="1511"/>
      <c r="E57" s="1511"/>
      <c r="F57" s="1511"/>
      <c r="G57" s="1511"/>
      <c r="H57" s="1511"/>
      <c r="I57" s="1511"/>
      <c r="J57" s="1511"/>
      <c r="K57" s="1511"/>
      <c r="L57" s="42"/>
      <c r="M57" s="42"/>
      <c r="N57" s="1508"/>
      <c r="O57" s="1509"/>
      <c r="P57" s="1509"/>
      <c r="Q57" s="1509"/>
      <c r="R57" s="1509"/>
      <c r="S57" s="1509"/>
      <c r="T57" s="1509"/>
      <c r="U57" s="1510"/>
      <c r="V57" s="1574"/>
      <c r="W57" s="1575"/>
      <c r="X57" s="1575"/>
      <c r="Y57" s="1575"/>
      <c r="Z57" s="1575"/>
      <c r="AA57" s="1576"/>
      <c r="AB57" s="42"/>
    </row>
    <row r="58" spans="1:28" ht="14.1" customHeight="1">
      <c r="A58" s="42"/>
      <c r="B58" s="2214">
        <v>42885</v>
      </c>
      <c r="C58" s="1565"/>
      <c r="D58" s="1565"/>
      <c r="E58" s="1565"/>
      <c r="F58" s="1565"/>
      <c r="G58" s="1565"/>
      <c r="H58" s="1565"/>
      <c r="I58" s="1565"/>
      <c r="J58" s="1565"/>
      <c r="K58" s="1565"/>
      <c r="L58" s="42"/>
      <c r="M58" s="42"/>
      <c r="N58" s="1508"/>
      <c r="O58" s="1509"/>
      <c r="P58" s="1509"/>
      <c r="Q58" s="1509"/>
      <c r="R58" s="1509"/>
      <c r="S58" s="1509"/>
      <c r="T58" s="1509"/>
      <c r="U58" s="1510"/>
      <c r="V58" s="1574"/>
      <c r="W58" s="1575"/>
      <c r="X58" s="1575"/>
      <c r="Y58" s="1575"/>
      <c r="Z58" s="1575"/>
      <c r="AA58" s="1576"/>
      <c r="AB58" s="42"/>
    </row>
    <row r="59" spans="1:28" ht="14.1" customHeight="1">
      <c r="A59" s="42"/>
      <c r="B59" s="1566"/>
      <c r="C59" s="1566"/>
      <c r="D59" s="1566"/>
      <c r="E59" s="1566"/>
      <c r="F59" s="1566"/>
      <c r="G59" s="1566"/>
      <c r="H59" s="1566"/>
      <c r="I59" s="1566"/>
      <c r="J59" s="1566"/>
      <c r="K59" s="1566"/>
      <c r="L59" s="42"/>
      <c r="M59" s="42"/>
      <c r="N59" s="1508"/>
      <c r="O59" s="1509"/>
      <c r="P59" s="1509"/>
      <c r="Q59" s="1509"/>
      <c r="R59" s="1509"/>
      <c r="S59" s="1509"/>
      <c r="T59" s="1509"/>
      <c r="U59" s="1510"/>
      <c r="V59" s="1515"/>
      <c r="W59" s="1516"/>
      <c r="X59" s="1516"/>
      <c r="Y59" s="1516"/>
      <c r="Z59" s="1516"/>
      <c r="AA59" s="1517"/>
      <c r="AB59" s="42"/>
    </row>
    <row r="60" spans="1:28" ht="14.1" customHeight="1">
      <c r="A60" s="42"/>
      <c r="B60" s="1567" t="s">
        <v>1240</v>
      </c>
      <c r="C60" s="1567"/>
      <c r="D60" s="1567"/>
      <c r="E60" s="1567"/>
      <c r="F60" s="1567"/>
      <c r="G60" s="1567"/>
      <c r="H60" s="1567"/>
      <c r="I60" s="1567"/>
      <c r="J60" s="1567"/>
      <c r="K60" s="1567"/>
      <c r="L60" s="42"/>
      <c r="M60" s="42"/>
      <c r="N60" s="1508"/>
      <c r="O60" s="1509"/>
      <c r="P60" s="1509"/>
      <c r="Q60" s="1509"/>
      <c r="R60" s="1509"/>
      <c r="S60" s="1509"/>
      <c r="T60" s="1509"/>
      <c r="U60" s="1510"/>
      <c r="V60" s="1508"/>
      <c r="W60" s="1509"/>
      <c r="X60" s="1509"/>
      <c r="Y60" s="1509"/>
      <c r="Z60" s="1509"/>
      <c r="AA60" s="1510"/>
      <c r="AB60" s="42"/>
    </row>
    <row r="61" spans="1:28" ht="14.1" customHeight="1">
      <c r="A61" s="42"/>
      <c r="B61" s="1551"/>
      <c r="C61" s="1552"/>
      <c r="D61" s="1552"/>
      <c r="E61" s="1552"/>
      <c r="F61" s="1552"/>
      <c r="G61" s="1552"/>
      <c r="H61" s="1552"/>
      <c r="I61" s="1552"/>
      <c r="J61" s="1552"/>
      <c r="K61" s="1553"/>
      <c r="L61" s="132"/>
      <c r="M61" s="42"/>
      <c r="N61" s="1508"/>
      <c r="O61" s="1509"/>
      <c r="P61" s="1509"/>
      <c r="Q61" s="1509"/>
      <c r="R61" s="1509"/>
      <c r="S61" s="1509"/>
      <c r="T61" s="1509"/>
      <c r="U61" s="1510"/>
      <c r="V61" s="1508"/>
      <c r="W61" s="1509"/>
      <c r="X61" s="1509"/>
      <c r="Y61" s="1509"/>
      <c r="Z61" s="1509"/>
      <c r="AA61" s="1510"/>
      <c r="AB61" s="42"/>
    </row>
    <row r="62" spans="1:28" ht="14.1" customHeight="1">
      <c r="A62" s="42"/>
      <c r="B62" s="1554"/>
      <c r="C62" s="1478"/>
      <c r="D62" s="1478"/>
      <c r="E62" s="1478"/>
      <c r="F62" s="1478"/>
      <c r="G62" s="1478"/>
      <c r="H62" s="1478"/>
      <c r="I62" s="1478"/>
      <c r="J62" s="1478"/>
      <c r="K62" s="1555"/>
      <c r="L62" s="132"/>
      <c r="M62" s="42"/>
      <c r="N62" s="1508"/>
      <c r="O62" s="1509"/>
      <c r="P62" s="1509"/>
      <c r="Q62" s="1509"/>
      <c r="R62" s="1509"/>
      <c r="S62" s="1509"/>
      <c r="T62" s="1509"/>
      <c r="U62" s="1510"/>
      <c r="V62" s="1508"/>
      <c r="W62" s="1509"/>
      <c r="X62" s="1509"/>
      <c r="Y62" s="1509"/>
      <c r="Z62" s="1509"/>
      <c r="AA62" s="1510"/>
      <c r="AB62" s="42"/>
    </row>
    <row r="63" spans="1:28" ht="14.1" customHeight="1">
      <c r="A63" s="42"/>
      <c r="B63" s="1554"/>
      <c r="C63" s="1478"/>
      <c r="D63" s="1478"/>
      <c r="E63" s="1478"/>
      <c r="F63" s="1478"/>
      <c r="G63" s="1478"/>
      <c r="H63" s="1478"/>
      <c r="I63" s="1478"/>
      <c r="J63" s="1478"/>
      <c r="K63" s="1555"/>
      <c r="L63" s="132"/>
      <c r="M63" s="42"/>
      <c r="N63" s="1508"/>
      <c r="O63" s="1509"/>
      <c r="P63" s="1509"/>
      <c r="Q63" s="1509"/>
      <c r="R63" s="1509"/>
      <c r="S63" s="1509"/>
      <c r="T63" s="1509"/>
      <c r="U63" s="1510"/>
      <c r="V63" s="1508"/>
      <c r="W63" s="1509"/>
      <c r="X63" s="1509"/>
      <c r="Y63" s="1509"/>
      <c r="Z63" s="1509"/>
      <c r="AA63" s="1510"/>
      <c r="AB63" s="42"/>
    </row>
    <row r="64" spans="1:28" ht="14.1" customHeight="1">
      <c r="A64" s="42"/>
      <c r="B64" s="1554"/>
      <c r="C64" s="1478"/>
      <c r="D64" s="1478"/>
      <c r="E64" s="1478"/>
      <c r="F64" s="1478"/>
      <c r="G64" s="1478"/>
      <c r="H64" s="1478"/>
      <c r="I64" s="1478"/>
      <c r="J64" s="1478"/>
      <c r="K64" s="1555"/>
      <c r="L64" s="132"/>
      <c r="M64" s="42"/>
      <c r="N64" s="1508"/>
      <c r="O64" s="1509"/>
      <c r="P64" s="1509"/>
      <c r="Q64" s="1509"/>
      <c r="R64" s="1509"/>
      <c r="S64" s="1509"/>
      <c r="T64" s="1509"/>
      <c r="U64" s="1510"/>
      <c r="V64" s="1508"/>
      <c r="W64" s="1509"/>
      <c r="X64" s="1509"/>
      <c r="Y64" s="1509"/>
      <c r="Z64" s="1509"/>
      <c r="AA64" s="1510"/>
      <c r="AB64" s="42"/>
    </row>
    <row r="65" spans="1:28" ht="9.9499999999999993" customHeight="1">
      <c r="A65" s="42"/>
      <c r="B65" s="1556"/>
      <c r="C65" s="1557"/>
      <c r="D65" s="1557"/>
      <c r="E65" s="1557"/>
      <c r="F65" s="1557"/>
      <c r="G65" s="1557"/>
      <c r="H65" s="1557"/>
      <c r="I65" s="1557"/>
      <c r="J65" s="1557"/>
      <c r="K65" s="1558"/>
      <c r="L65" s="132"/>
      <c r="M65" s="42"/>
      <c r="N65" s="1512"/>
      <c r="O65" s="1513"/>
      <c r="P65" s="1513"/>
      <c r="Q65" s="1513"/>
      <c r="R65" s="1513"/>
      <c r="S65" s="1513"/>
      <c r="T65" s="1513"/>
      <c r="U65" s="1514"/>
      <c r="V65" s="1512"/>
      <c r="W65" s="1513"/>
      <c r="X65" s="1513"/>
      <c r="Y65" s="1513"/>
      <c r="Z65" s="1513"/>
      <c r="AA65" s="1514"/>
      <c r="AB65" s="42"/>
    </row>
    <row r="66" spans="1:28" ht="9.9499999999999993" customHeight="1">
      <c r="A66" s="42"/>
      <c r="B66" s="1511" t="s">
        <v>1239</v>
      </c>
      <c r="C66" s="1511"/>
      <c r="D66" s="1511"/>
      <c r="E66" s="1511"/>
      <c r="F66" s="1511"/>
      <c r="G66" s="1511"/>
      <c r="H66" s="1511"/>
      <c r="I66" s="1511"/>
      <c r="J66" s="1511"/>
      <c r="K66" s="1511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</row>
    <row r="67" spans="1:28" ht="9.9499999999999993" customHeight="1">
      <c r="A67" s="138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427"/>
      <c r="AB67" s="42"/>
    </row>
  </sheetData>
  <mergeCells count="93">
    <mergeCell ref="V58:AA58"/>
    <mergeCell ref="V54:AA54"/>
    <mergeCell ref="N58:U58"/>
    <mergeCell ref="P51:AA51"/>
    <mergeCell ref="V55:AA55"/>
    <mergeCell ref="V56:AA56"/>
    <mergeCell ref="V57:AA57"/>
    <mergeCell ref="B51:K53"/>
    <mergeCell ref="N53:AA53"/>
    <mergeCell ref="B50:K50"/>
    <mergeCell ref="B46:AA46"/>
    <mergeCell ref="P50:AA50"/>
    <mergeCell ref="C48:D48"/>
    <mergeCell ref="Q48:R48"/>
    <mergeCell ref="B45:AA45"/>
    <mergeCell ref="L26:N26"/>
    <mergeCell ref="B36:AA36"/>
    <mergeCell ref="B33:W33"/>
    <mergeCell ref="B29:AA29"/>
    <mergeCell ref="B41:AA41"/>
    <mergeCell ref="X27:AA27"/>
    <mergeCell ref="E27:G27"/>
    <mergeCell ref="L27:N27"/>
    <mergeCell ref="B43:AA43"/>
    <mergeCell ref="B39:AA39"/>
    <mergeCell ref="X33:AA33"/>
    <mergeCell ref="B35:AA35"/>
    <mergeCell ref="B30:AA30"/>
    <mergeCell ref="X32:AA32"/>
    <mergeCell ref="B32:W32"/>
    <mergeCell ref="B40:AA40"/>
    <mergeCell ref="B38:AA38"/>
    <mergeCell ref="X24:AA24"/>
    <mergeCell ref="B24:W24"/>
    <mergeCell ref="L21:N21"/>
    <mergeCell ref="E26:G26"/>
    <mergeCell ref="R27:T27"/>
    <mergeCell ref="U27:W27"/>
    <mergeCell ref="B66:K66"/>
    <mergeCell ref="B57:K57"/>
    <mergeCell ref="N54:U54"/>
    <mergeCell ref="B54:K54"/>
    <mergeCell ref="B61:K65"/>
    <mergeCell ref="N56:U56"/>
    <mergeCell ref="N57:U57"/>
    <mergeCell ref="N55:U55"/>
    <mergeCell ref="B55:K56"/>
    <mergeCell ref="N62:U62"/>
    <mergeCell ref="N61:U61"/>
    <mergeCell ref="N60:U60"/>
    <mergeCell ref="N59:U59"/>
    <mergeCell ref="B58:K59"/>
    <mergeCell ref="B60:K60"/>
    <mergeCell ref="V20:AA20"/>
    <mergeCell ref="E21:G21"/>
    <mergeCell ref="A1:AB1"/>
    <mergeCell ref="K20:O20"/>
    <mergeCell ref="E20:G20"/>
    <mergeCell ref="V21:AA21"/>
    <mergeCell ref="F18:H18"/>
    <mergeCell ref="X2:AA2"/>
    <mergeCell ref="X3:AA3"/>
    <mergeCell ref="A4:AB4"/>
    <mergeCell ref="L17:N17"/>
    <mergeCell ref="F17:H17"/>
    <mergeCell ref="W11:AA11"/>
    <mergeCell ref="I6:AA6"/>
    <mergeCell ref="M15:O15"/>
    <mergeCell ref="M11:U11"/>
    <mergeCell ref="P17:Z17"/>
    <mergeCell ref="M13:O13"/>
    <mergeCell ref="V7:AA7"/>
    <mergeCell ref="Z9:AA9"/>
    <mergeCell ref="O9:U9"/>
    <mergeCell ref="E8:AA8"/>
    <mergeCell ref="A7:Q7"/>
    <mergeCell ref="G9:J9"/>
    <mergeCell ref="V63:AA63"/>
    <mergeCell ref="P18:Z18"/>
    <mergeCell ref="V64:AA64"/>
    <mergeCell ref="V65:AA65"/>
    <mergeCell ref="N65:U65"/>
    <mergeCell ref="N64:U64"/>
    <mergeCell ref="N63:U63"/>
    <mergeCell ref="V59:AA59"/>
    <mergeCell ref="V60:AA60"/>
    <mergeCell ref="V61:AA61"/>
    <mergeCell ref="V62:AA62"/>
    <mergeCell ref="R26:T26"/>
    <mergeCell ref="U26:W26"/>
    <mergeCell ref="X26:AA26"/>
    <mergeCell ref="X23:AA23"/>
    <mergeCell ref="B23:W23"/>
  </mergeCells>
  <phoneticPr fontId="48" type="noConversion"/>
  <pageMargins left="0.36" right="0.23" top="0.41" bottom="0.2" header="0.38" footer="0.23"/>
  <pageSetup paperSize="9" scale="97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Feuil6">
    <tabColor indexed="15"/>
  </sheetPr>
  <dimension ref="A1:AL61"/>
  <sheetViews>
    <sheetView showGridLines="0" showZeros="0" view="pageBreakPreview" topLeftCell="A37" zoomScale="120" zoomScaleSheetLayoutView="120" workbookViewId="0">
      <selection activeCell="N33" sqref="N33"/>
    </sheetView>
  </sheetViews>
  <sheetFormatPr baseColWidth="10" defaultRowHeight="14.25"/>
  <cols>
    <col min="1" max="1" width="2.7109375" style="50" customWidth="1"/>
    <col min="2" max="2" width="1.7109375" style="50" customWidth="1"/>
    <col min="3" max="4" width="8.7109375" style="50" customWidth="1"/>
    <col min="5" max="5" width="21.42578125" style="50" customWidth="1"/>
    <col min="6" max="13" width="2.7109375" style="50" customWidth="1"/>
    <col min="14" max="14" width="8.7109375" style="50" customWidth="1"/>
    <col min="15" max="16" width="6.7109375" style="50" customWidth="1"/>
    <col min="17" max="17" width="1.7109375" style="50" customWidth="1"/>
    <col min="18" max="18" width="3.28515625" style="50" customWidth="1"/>
    <col min="19" max="19" width="3.7109375" style="50" customWidth="1"/>
    <col min="20" max="21" width="1.7109375" style="50" customWidth="1"/>
    <col min="22" max="16384" width="11.42578125" style="50"/>
  </cols>
  <sheetData>
    <row r="1" spans="1:38" ht="15">
      <c r="A1" s="1577" t="s">
        <v>1133</v>
      </c>
      <c r="B1" s="1577"/>
      <c r="C1" s="1577"/>
      <c r="D1" s="1577"/>
      <c r="E1" s="1577"/>
      <c r="F1" s="1577"/>
      <c r="G1" s="1577"/>
      <c r="H1" s="1577"/>
      <c r="I1" s="1577"/>
      <c r="J1" s="1577"/>
      <c r="K1" s="1577"/>
      <c r="L1" s="1577"/>
      <c r="M1" s="1577"/>
      <c r="N1" s="1577"/>
      <c r="O1" s="1577"/>
      <c r="P1" s="1577"/>
      <c r="Q1" s="1577"/>
      <c r="R1" s="1577"/>
      <c r="S1" s="1577"/>
      <c r="T1" s="1577"/>
      <c r="U1" s="1577"/>
    </row>
    <row r="2" spans="1:38" ht="1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</row>
    <row r="3" spans="1:38">
      <c r="P3" s="1584" t="s">
        <v>1116</v>
      </c>
      <c r="Q3" s="1585"/>
      <c r="R3" s="1585"/>
      <c r="S3" s="1585"/>
      <c r="T3" s="1585"/>
      <c r="U3" s="1586"/>
    </row>
    <row r="4" spans="1:38">
      <c r="P4" s="1521" t="s">
        <v>1132</v>
      </c>
      <c r="Q4" s="1522"/>
      <c r="R4" s="1522"/>
      <c r="S4" s="1522"/>
      <c r="T4" s="1522"/>
      <c r="U4" s="1523"/>
    </row>
    <row r="5" spans="1:38">
      <c r="P5" s="305"/>
      <c r="Q5" s="305"/>
      <c r="R5" s="305"/>
      <c r="S5" s="305"/>
      <c r="T5" s="305"/>
      <c r="U5" s="305"/>
    </row>
    <row r="6" spans="1:38">
      <c r="A6" s="588" t="s">
        <v>1107</v>
      </c>
      <c r="B6" s="393"/>
      <c r="C6" s="393"/>
      <c r="D6" s="393"/>
      <c r="E6" s="393"/>
      <c r="F6" s="1578" t="str">
        <f>+'Fiche iden'!I6</f>
        <v>SOCIETE DEMBA &amp; FRERES</v>
      </c>
      <c r="G6" s="1578"/>
      <c r="H6" s="1578"/>
      <c r="I6" s="1578"/>
      <c r="J6" s="1578"/>
      <c r="K6" s="1578"/>
      <c r="L6" s="1578"/>
      <c r="M6" s="1578"/>
      <c r="N6" s="1578"/>
      <c r="O6" s="1578"/>
      <c r="P6" s="1578"/>
      <c r="Q6" s="1578"/>
      <c r="R6" s="1578"/>
      <c r="S6" s="1578"/>
      <c r="T6" s="1578"/>
      <c r="U6" s="1578"/>
      <c r="V6" s="305"/>
      <c r="W6" s="305"/>
      <c r="X6" s="305"/>
      <c r="Y6" s="305"/>
      <c r="Z6" s="305"/>
      <c r="AA6" s="305"/>
      <c r="AB6" s="305"/>
      <c r="AC6" s="305"/>
      <c r="AD6" s="42"/>
      <c r="AE6" s="42"/>
      <c r="AF6" s="42"/>
      <c r="AG6" s="42"/>
      <c r="AH6" s="42"/>
      <c r="AI6" s="42"/>
      <c r="AJ6" s="42"/>
      <c r="AK6" s="42"/>
    </row>
    <row r="7" spans="1:38" ht="15" customHeight="1">
      <c r="A7" s="1535" t="str">
        <f>+'Fiche iden'!A7:F7</f>
        <v>-</v>
      </c>
      <c r="B7" s="1535"/>
      <c r="C7" s="1535"/>
      <c r="D7" s="1535"/>
      <c r="E7" s="1535"/>
      <c r="F7" s="1535"/>
      <c r="G7" s="1535"/>
      <c r="H7" s="1535"/>
      <c r="I7" s="1535"/>
      <c r="J7" s="1535"/>
      <c r="K7" s="1535"/>
      <c r="L7" s="1535"/>
      <c r="M7" s="1535"/>
      <c r="N7" s="395" t="s">
        <v>1109</v>
      </c>
      <c r="O7" s="710"/>
      <c r="P7" s="1560" t="str">
        <f>+'Fiche iden'!V7</f>
        <v xml:space="preserve">SODEF </v>
      </c>
      <c r="Q7" s="1560"/>
      <c r="R7" s="1560"/>
      <c r="S7" s="1560"/>
      <c r="T7" s="1560"/>
      <c r="U7" s="1560"/>
      <c r="Y7" s="305"/>
      <c r="Z7" s="305"/>
      <c r="AA7" s="305"/>
      <c r="AB7" s="305"/>
      <c r="AC7" s="305"/>
    </row>
    <row r="8" spans="1:38">
      <c r="A8" s="588" t="s">
        <v>1119</v>
      </c>
      <c r="B8" s="393"/>
      <c r="C8" s="710"/>
      <c r="D8" s="963"/>
      <c r="E8" s="1578" t="str">
        <f>+'Fiche iden'!A8:E8</f>
        <v xml:space="preserve">19                  BP                  458              ABIDJAN </v>
      </c>
      <c r="F8" s="1578"/>
      <c r="G8" s="1578"/>
      <c r="H8" s="1578"/>
      <c r="I8" s="1578"/>
      <c r="J8" s="1578"/>
      <c r="K8" s="1578"/>
      <c r="L8" s="1578"/>
      <c r="M8" s="1578"/>
      <c r="N8" s="1578"/>
      <c r="O8" s="1578"/>
      <c r="P8" s="1578"/>
      <c r="Q8" s="1578"/>
      <c r="R8" s="1578"/>
      <c r="S8" s="1578"/>
      <c r="T8" s="1578"/>
      <c r="U8" s="1578"/>
      <c r="V8" s="430"/>
      <c r="W8" s="430"/>
      <c r="X8" s="430"/>
      <c r="Y8" s="430"/>
      <c r="Z8" s="430"/>
      <c r="AA8" s="430"/>
      <c r="AB8" s="430"/>
      <c r="AC8" s="430"/>
      <c r="AD8" s="42"/>
      <c r="AE8" s="42"/>
      <c r="AF8" s="42"/>
      <c r="AG8" s="42"/>
      <c r="AH8" s="42"/>
      <c r="AI8" s="42"/>
      <c r="AJ8" s="42"/>
      <c r="AK8" s="42"/>
      <c r="AL8" s="42"/>
    </row>
    <row r="9" spans="1:38">
      <c r="A9" s="588" t="s">
        <v>1131</v>
      </c>
      <c r="B9" s="393"/>
      <c r="C9" s="393"/>
      <c r="D9" s="393"/>
      <c r="E9" s="1579" t="str">
        <f>+'Fiche iden'!G9</f>
        <v>1417292 J</v>
      </c>
      <c r="F9" s="1579"/>
      <c r="G9" s="1579"/>
      <c r="H9" s="395" t="s">
        <v>1124</v>
      </c>
      <c r="I9" s="393"/>
      <c r="J9" s="395"/>
      <c r="K9" s="305"/>
      <c r="L9" s="177"/>
      <c r="M9" s="1580" t="str">
        <f>+'Fiche iden'!O9</f>
        <v>31/12/2016</v>
      </c>
      <c r="N9" s="1581"/>
      <c r="O9" s="395" t="s">
        <v>1111</v>
      </c>
      <c r="P9" s="177"/>
      <c r="Q9" s="393"/>
      <c r="R9" s="1579">
        <f>'Fiche iden'!Z9</f>
        <v>12</v>
      </c>
      <c r="S9" s="1579"/>
      <c r="T9" s="1579"/>
      <c r="U9" s="1579"/>
      <c r="V9" s="305"/>
      <c r="W9" s="305"/>
      <c r="X9" s="42"/>
      <c r="Y9" s="42"/>
      <c r="Z9" s="393"/>
      <c r="AA9" s="393"/>
      <c r="AB9" s="431"/>
      <c r="AC9" s="431"/>
    </row>
    <row r="10" spans="1:38">
      <c r="J10" s="47"/>
      <c r="K10" s="47"/>
    </row>
    <row r="11" spans="1:38" ht="15.95" customHeight="1">
      <c r="A11" s="134"/>
      <c r="B11" s="143"/>
      <c r="C11" s="143"/>
      <c r="D11" s="143"/>
      <c r="E11" s="143"/>
      <c r="F11" s="143"/>
      <c r="G11" s="143"/>
      <c r="H11" s="143"/>
      <c r="I11" s="143"/>
      <c r="J11" s="440"/>
      <c r="K11" s="440"/>
      <c r="L11" s="1548" t="s">
        <v>1123</v>
      </c>
      <c r="M11" s="1549"/>
      <c r="N11" s="1549"/>
      <c r="O11" s="1549"/>
      <c r="P11" s="1549"/>
      <c r="Q11" s="1549"/>
      <c r="R11" s="1549"/>
      <c r="S11" s="1549"/>
      <c r="T11" s="1549"/>
      <c r="U11" s="1550"/>
    </row>
    <row r="12" spans="1:38" ht="15.95" customHeight="1">
      <c r="A12" s="754" t="s">
        <v>1260</v>
      </c>
      <c r="B12" s="42"/>
      <c r="C12" s="80" t="s">
        <v>1212</v>
      </c>
      <c r="D12" s="80"/>
      <c r="E12" s="42"/>
      <c r="F12" s="54"/>
      <c r="G12" s="1083" t="s">
        <v>1563</v>
      </c>
      <c r="H12" s="1083" t="s">
        <v>1571</v>
      </c>
      <c r="I12" s="1082"/>
      <c r="J12" s="1082"/>
      <c r="K12" s="54"/>
      <c r="L12" s="753" t="s">
        <v>1128</v>
      </c>
      <c r="M12" s="448" t="s">
        <v>1125</v>
      </c>
      <c r="N12" s="54"/>
      <c r="O12" s="54"/>
      <c r="P12" s="54"/>
      <c r="Q12" s="54"/>
      <c r="R12" s="224"/>
      <c r="S12" s="219"/>
      <c r="T12" s="54"/>
      <c r="U12" s="181"/>
    </row>
    <row r="13" spans="1:38" ht="15.95" customHeight="1">
      <c r="A13" s="441"/>
      <c r="B13" s="42"/>
      <c r="C13" s="42"/>
      <c r="D13" s="42"/>
      <c r="E13" s="42"/>
      <c r="F13" s="54"/>
      <c r="G13" s="1082"/>
      <c r="H13" s="1082"/>
      <c r="I13" s="1082"/>
      <c r="J13" s="1082"/>
      <c r="K13" s="54"/>
      <c r="L13" s="220"/>
      <c r="M13" s="54"/>
      <c r="N13" s="54"/>
      <c r="O13" s="54"/>
      <c r="P13" s="54"/>
      <c r="Q13" s="54"/>
      <c r="R13" s="220"/>
      <c r="S13" s="54"/>
      <c r="T13" s="54"/>
      <c r="U13" s="181"/>
    </row>
    <row r="14" spans="1:38" ht="15.95" customHeight="1">
      <c r="A14" s="754" t="s">
        <v>1261</v>
      </c>
      <c r="B14" s="42"/>
      <c r="C14" s="80" t="s">
        <v>1213</v>
      </c>
      <c r="D14" s="80"/>
      <c r="E14" s="42"/>
      <c r="F14" s="54"/>
      <c r="G14" s="1083" t="s">
        <v>1568</v>
      </c>
      <c r="H14" s="1084"/>
      <c r="I14" s="1082"/>
      <c r="J14" s="1082"/>
      <c r="K14" s="54"/>
      <c r="L14" s="754" t="s">
        <v>1129</v>
      </c>
      <c r="M14" s="448" t="s">
        <v>1126</v>
      </c>
      <c r="N14" s="54"/>
      <c r="O14" s="54"/>
      <c r="P14" s="54"/>
      <c r="Q14" s="54"/>
      <c r="R14" s="220"/>
      <c r="S14" s="219" t="s">
        <v>2573</v>
      </c>
      <c r="T14" s="54"/>
      <c r="U14" s="181"/>
    </row>
    <row r="15" spans="1:38" ht="15.95" customHeight="1">
      <c r="A15" s="441"/>
      <c r="B15" s="42"/>
      <c r="C15" s="42"/>
      <c r="D15" s="42"/>
      <c r="E15" s="42"/>
      <c r="F15" s="54"/>
      <c r="G15" s="1082"/>
      <c r="H15" s="1082"/>
      <c r="I15" s="1082"/>
      <c r="J15" s="1082"/>
      <c r="K15" s="54"/>
      <c r="L15" s="220"/>
      <c r="M15" s="54"/>
      <c r="N15" s="54"/>
      <c r="O15" s="54"/>
      <c r="P15" s="54"/>
      <c r="Q15" s="54"/>
      <c r="R15" s="220"/>
      <c r="S15" s="54"/>
      <c r="T15" s="54"/>
      <c r="U15" s="181"/>
    </row>
    <row r="16" spans="1:38" ht="15.95" customHeight="1">
      <c r="A16" s="754" t="s">
        <v>1262</v>
      </c>
      <c r="B16" s="42"/>
      <c r="C16" s="80" t="s">
        <v>1214</v>
      </c>
      <c r="D16" s="80"/>
      <c r="E16" s="42"/>
      <c r="F16" s="54"/>
      <c r="G16" s="1083" t="s">
        <v>1563</v>
      </c>
      <c r="H16" s="1083" t="s">
        <v>1574</v>
      </c>
      <c r="I16" s="1082"/>
      <c r="J16" s="1082"/>
      <c r="K16" s="54"/>
      <c r="L16" s="754" t="s">
        <v>1130</v>
      </c>
      <c r="M16" s="448" t="s">
        <v>1127</v>
      </c>
      <c r="N16" s="54"/>
      <c r="O16" s="54"/>
      <c r="P16" s="54"/>
      <c r="Q16" s="54"/>
      <c r="R16" s="220"/>
      <c r="S16" s="219"/>
      <c r="T16" s="54"/>
      <c r="U16" s="181"/>
    </row>
    <row r="17" spans="1:21" ht="15.95" customHeight="1">
      <c r="A17" s="441"/>
      <c r="B17" s="42"/>
      <c r="C17" s="42"/>
      <c r="D17" s="42"/>
      <c r="E17" s="42"/>
      <c r="F17" s="54"/>
      <c r="G17" s="1082"/>
      <c r="H17" s="1082"/>
      <c r="I17" s="1082"/>
      <c r="J17" s="1082"/>
      <c r="K17" s="54"/>
      <c r="L17" s="220"/>
      <c r="M17" s="54"/>
      <c r="N17" s="54"/>
      <c r="O17" s="54"/>
      <c r="P17" s="54"/>
      <c r="Q17" s="54"/>
      <c r="R17" s="220"/>
      <c r="S17" s="54"/>
      <c r="T17" s="54"/>
      <c r="U17" s="181"/>
    </row>
    <row r="18" spans="1:21" ht="15.95" customHeight="1">
      <c r="A18" s="754" t="s">
        <v>1263</v>
      </c>
      <c r="B18" s="42"/>
      <c r="C18" s="80" t="s">
        <v>1250</v>
      </c>
      <c r="D18" s="80"/>
      <c r="E18" s="42"/>
      <c r="F18" s="54"/>
      <c r="G18" s="1083" t="s">
        <v>1563</v>
      </c>
      <c r="H18" s="1083" t="s">
        <v>1568</v>
      </c>
      <c r="I18" s="1082"/>
      <c r="J18" s="1082"/>
      <c r="K18" s="54"/>
      <c r="L18" s="220"/>
      <c r="M18" s="54"/>
      <c r="N18" s="54"/>
      <c r="O18" s="54"/>
      <c r="P18" s="54"/>
      <c r="Q18" s="54"/>
      <c r="R18" s="220"/>
      <c r="S18" s="54"/>
      <c r="T18" s="54"/>
      <c r="U18" s="181"/>
    </row>
    <row r="19" spans="1:21" ht="15.95" customHeight="1">
      <c r="A19" s="441"/>
      <c r="B19" s="42"/>
      <c r="C19" s="42"/>
      <c r="D19" s="42"/>
      <c r="E19" s="42"/>
      <c r="F19" s="54"/>
      <c r="G19" s="1082"/>
      <c r="H19" s="1082"/>
      <c r="I19" s="1082"/>
      <c r="J19" s="1082"/>
      <c r="K19" s="54"/>
      <c r="L19" s="220"/>
      <c r="M19" s="54"/>
      <c r="N19" s="54"/>
      <c r="O19" s="54"/>
      <c r="P19" s="54"/>
      <c r="Q19" s="54"/>
      <c r="R19" s="220"/>
      <c r="S19" s="54"/>
      <c r="T19" s="54"/>
      <c r="U19" s="181"/>
    </row>
    <row r="20" spans="1:21" ht="15.95" customHeight="1">
      <c r="A20" s="754" t="s">
        <v>1264</v>
      </c>
      <c r="B20" s="42"/>
      <c r="C20" s="80" t="s">
        <v>1251</v>
      </c>
      <c r="D20" s="80"/>
      <c r="E20" s="42"/>
      <c r="F20" s="54"/>
      <c r="G20" s="1083" t="s">
        <v>1563</v>
      </c>
      <c r="H20" s="1083" t="s">
        <v>1563</v>
      </c>
      <c r="I20" s="1082"/>
      <c r="J20" s="1082"/>
      <c r="K20" s="54"/>
      <c r="L20" s="220"/>
      <c r="M20" s="54"/>
      <c r="N20" s="54"/>
      <c r="O20" s="54"/>
      <c r="P20" s="54"/>
      <c r="Q20" s="54"/>
      <c r="R20" s="220"/>
      <c r="S20" s="54"/>
      <c r="T20" s="54"/>
      <c r="U20" s="181"/>
    </row>
    <row r="21" spans="1:21" ht="15.95" customHeight="1">
      <c r="A21" s="441"/>
      <c r="B21" s="42"/>
      <c r="C21" s="80" t="s">
        <v>1256</v>
      </c>
      <c r="D21" s="80"/>
      <c r="E21" s="42"/>
      <c r="F21" s="54"/>
      <c r="G21" s="1082"/>
      <c r="H21" s="1082"/>
      <c r="I21" s="1082"/>
      <c r="J21" s="1082"/>
      <c r="K21" s="54"/>
      <c r="L21" s="220"/>
      <c r="M21" s="54"/>
      <c r="N21" s="54"/>
      <c r="O21" s="54"/>
      <c r="P21" s="54"/>
      <c r="Q21" s="54"/>
      <c r="R21" s="220"/>
      <c r="S21" s="54"/>
      <c r="T21" s="54"/>
      <c r="U21" s="181"/>
    </row>
    <row r="22" spans="1:21" ht="15.95" customHeight="1">
      <c r="A22" s="441"/>
      <c r="B22" s="42"/>
      <c r="C22" s="42"/>
      <c r="D22" s="42"/>
      <c r="E22" s="42"/>
      <c r="F22" s="54"/>
      <c r="G22" s="1082"/>
      <c r="H22" s="1082"/>
      <c r="I22" s="1082"/>
      <c r="J22" s="1082"/>
      <c r="K22" s="54"/>
      <c r="L22" s="220"/>
      <c r="M22" s="54"/>
      <c r="N22" s="54"/>
      <c r="O22" s="54"/>
      <c r="P22" s="54"/>
      <c r="Q22" s="54"/>
      <c r="R22" s="220"/>
      <c r="S22" s="54"/>
      <c r="T22" s="54"/>
      <c r="U22" s="181"/>
    </row>
    <row r="23" spans="1:21" ht="15.95" customHeight="1">
      <c r="A23" s="754" t="s">
        <v>1265</v>
      </c>
      <c r="B23" s="80"/>
      <c r="C23" s="80" t="s">
        <v>1257</v>
      </c>
      <c r="D23" s="80"/>
      <c r="E23" s="42"/>
      <c r="F23" s="54"/>
      <c r="G23" s="1083" t="s">
        <v>1571</v>
      </c>
      <c r="H23" s="1083" t="s">
        <v>1563</v>
      </c>
      <c r="I23" s="1083" t="s">
        <v>1568</v>
      </c>
      <c r="J23" s="1083" t="s">
        <v>1578</v>
      </c>
      <c r="K23" s="52"/>
      <c r="L23" s="445"/>
      <c r="M23" s="52"/>
      <c r="N23" s="52"/>
      <c r="O23" s="52"/>
      <c r="P23" s="54"/>
      <c r="Q23" s="54"/>
      <c r="R23" s="220"/>
      <c r="S23" s="54"/>
      <c r="T23" s="54"/>
      <c r="U23" s="181"/>
    </row>
    <row r="24" spans="1:21">
      <c r="A24" s="48"/>
      <c r="B24" s="47"/>
      <c r="C24" s="47"/>
      <c r="D24" s="47"/>
      <c r="E24" s="47"/>
      <c r="F24" s="47"/>
      <c r="G24" s="47"/>
      <c r="H24" s="47"/>
      <c r="I24" s="47"/>
      <c r="J24" s="235"/>
      <c r="K24" s="238"/>
      <c r="L24" s="225"/>
      <c r="M24" s="235"/>
      <c r="N24" s="235"/>
      <c r="O24" s="235"/>
      <c r="P24" s="235"/>
      <c r="Q24" s="235"/>
      <c r="R24" s="225"/>
      <c r="S24" s="235"/>
      <c r="T24" s="235"/>
      <c r="U24" s="238"/>
    </row>
    <row r="26" spans="1:21" ht="15">
      <c r="A26" s="1577" t="s">
        <v>1259</v>
      </c>
      <c r="B26" s="1577"/>
      <c r="C26" s="1577"/>
      <c r="D26" s="1577"/>
      <c r="E26" s="1577"/>
      <c r="F26" s="1577"/>
      <c r="G26" s="1577"/>
      <c r="H26" s="1577"/>
      <c r="I26" s="1577"/>
      <c r="J26" s="1577"/>
      <c r="K26" s="1577"/>
      <c r="L26" s="1577"/>
      <c r="M26" s="1577"/>
      <c r="N26" s="1577"/>
      <c r="O26" s="1577"/>
      <c r="P26" s="1577"/>
      <c r="Q26" s="1577"/>
      <c r="R26" s="1577"/>
      <c r="S26" s="1577"/>
      <c r="T26" s="1577"/>
      <c r="U26" s="1577"/>
    </row>
    <row r="28" spans="1:21" ht="15" customHeight="1">
      <c r="A28" s="1587" t="s">
        <v>1215</v>
      </c>
      <c r="B28" s="1588"/>
      <c r="C28" s="1588"/>
      <c r="D28" s="1588"/>
      <c r="E28" s="1589"/>
      <c r="F28" s="1587" t="s">
        <v>1122</v>
      </c>
      <c r="G28" s="1588"/>
      <c r="H28" s="1588"/>
      <c r="I28" s="1588"/>
      <c r="J28" s="1588"/>
      <c r="K28" s="1588"/>
      <c r="L28" s="1588"/>
      <c r="M28" s="1589"/>
      <c r="N28" s="1588" t="s">
        <v>1217</v>
      </c>
      <c r="O28" s="1588"/>
      <c r="P28" s="1588"/>
      <c r="Q28" s="1587" t="s">
        <v>579</v>
      </c>
      <c r="R28" s="1588"/>
      <c r="S28" s="1588"/>
      <c r="T28" s="1588"/>
      <c r="U28" s="1589"/>
    </row>
    <row r="29" spans="1:21" ht="12" customHeight="1">
      <c r="A29" s="1592"/>
      <c r="B29" s="1547"/>
      <c r="C29" s="1547"/>
      <c r="D29" s="1547"/>
      <c r="E29" s="1593"/>
      <c r="F29" s="1592" t="s">
        <v>1216</v>
      </c>
      <c r="G29" s="1547"/>
      <c r="H29" s="1547"/>
      <c r="I29" s="1547"/>
      <c r="J29" s="1547"/>
      <c r="K29" s="1547"/>
      <c r="L29" s="1547"/>
      <c r="M29" s="1593"/>
      <c r="N29" s="1594" t="s">
        <v>1218</v>
      </c>
      <c r="O29" s="1594"/>
      <c r="P29" s="1594"/>
      <c r="Q29" s="1592" t="s">
        <v>1220</v>
      </c>
      <c r="R29" s="1547"/>
      <c r="S29" s="1547"/>
      <c r="T29" s="1547"/>
      <c r="U29" s="1593"/>
    </row>
    <row r="30" spans="1:21" ht="12" customHeight="1">
      <c r="A30" s="366"/>
      <c r="B30" s="367"/>
      <c r="C30" s="367"/>
      <c r="D30" s="367"/>
      <c r="E30" s="274"/>
      <c r="F30" s="366"/>
      <c r="G30" s="367"/>
      <c r="H30" s="367"/>
      <c r="I30" s="367"/>
      <c r="J30" s="367"/>
      <c r="K30" s="367"/>
      <c r="L30" s="367"/>
      <c r="M30" s="274"/>
      <c r="N30" s="1590" t="s">
        <v>1219</v>
      </c>
      <c r="O30" s="1590"/>
      <c r="P30" s="1590"/>
      <c r="Q30" s="1528" t="s">
        <v>1221</v>
      </c>
      <c r="R30" s="1529"/>
      <c r="S30" s="1529"/>
      <c r="T30" s="1529"/>
      <c r="U30" s="1530"/>
    </row>
    <row r="31" spans="1:21" ht="5.0999999999999996" customHeight="1">
      <c r="A31" s="134"/>
      <c r="B31" s="143"/>
      <c r="C31" s="143"/>
      <c r="D31" s="143"/>
      <c r="E31" s="151"/>
      <c r="F31" s="134"/>
      <c r="G31" s="143"/>
      <c r="H31" s="143"/>
      <c r="I31" s="143"/>
      <c r="J31" s="143"/>
      <c r="K31" s="143"/>
      <c r="L31" s="143"/>
      <c r="M31" s="151"/>
      <c r="N31" s="143"/>
      <c r="O31" s="143"/>
      <c r="P31" s="143"/>
      <c r="Q31" s="134"/>
      <c r="R31" s="143"/>
      <c r="S31" s="143"/>
      <c r="T31" s="143"/>
      <c r="U31" s="151"/>
    </row>
    <row r="32" spans="1:21" ht="20.100000000000001" customHeight="1">
      <c r="A32" s="132"/>
      <c r="B32" s="1472" t="s">
        <v>2568</v>
      </c>
      <c r="C32" s="1472"/>
      <c r="D32" s="1472"/>
      <c r="E32" s="1591"/>
      <c r="F32" s="132"/>
      <c r="G32" s="1085" t="s">
        <v>1563</v>
      </c>
      <c r="H32" s="1085" t="s">
        <v>1574</v>
      </c>
      <c r="I32" s="1085" t="s">
        <v>1568</v>
      </c>
      <c r="J32" s="1085" t="s">
        <v>1563</v>
      </c>
      <c r="K32" s="1085" t="s">
        <v>1563</v>
      </c>
      <c r="L32" s="1085" t="s">
        <v>1568</v>
      </c>
      <c r="M32" s="129"/>
      <c r="N32" s="1598">
        <v>916489355</v>
      </c>
      <c r="O32" s="1598"/>
      <c r="P32" s="1598"/>
      <c r="Q32" s="170"/>
      <c r="R32" s="1582">
        <f>N32/N56</f>
        <v>1</v>
      </c>
      <c r="S32" s="1582"/>
      <c r="T32" s="1582"/>
      <c r="U32" s="171"/>
    </row>
    <row r="33" spans="1:22" ht="5.0999999999999996" customHeight="1">
      <c r="A33" s="48"/>
      <c r="B33" s="47"/>
      <c r="C33" s="47"/>
      <c r="D33" s="47"/>
      <c r="E33" s="61"/>
      <c r="F33" s="48"/>
      <c r="G33" s="1086"/>
      <c r="H33" s="1086"/>
      <c r="I33" s="1086"/>
      <c r="J33" s="1086"/>
      <c r="K33" s="1086"/>
      <c r="L33" s="1086"/>
      <c r="M33" s="61"/>
      <c r="N33" s="324"/>
      <c r="O33" s="324"/>
      <c r="P33" s="324"/>
      <c r="Q33" s="168"/>
      <c r="R33" s="438"/>
      <c r="S33" s="438"/>
      <c r="T33" s="438"/>
      <c r="U33" s="167"/>
    </row>
    <row r="34" spans="1:22" ht="5.0999999999999996" customHeight="1">
      <c r="A34" s="132"/>
      <c r="B34" s="42"/>
      <c r="C34" s="42"/>
      <c r="D34" s="42"/>
      <c r="E34" s="129"/>
      <c r="F34" s="132"/>
      <c r="G34" s="1087"/>
      <c r="H34" s="1087"/>
      <c r="I34" s="1087"/>
      <c r="J34" s="1087"/>
      <c r="K34" s="1087"/>
      <c r="L34" s="1087"/>
      <c r="M34" s="129"/>
      <c r="N34" s="327"/>
      <c r="O34" s="327"/>
      <c r="P34" s="327"/>
      <c r="Q34" s="170"/>
      <c r="R34" s="432"/>
      <c r="S34" s="432"/>
      <c r="T34" s="432"/>
      <c r="U34" s="171"/>
    </row>
    <row r="35" spans="1:22" ht="20.100000000000001" customHeight="1">
      <c r="A35" s="132"/>
      <c r="B35" s="1472"/>
      <c r="C35" s="1472"/>
      <c r="D35" s="1472"/>
      <c r="E35" s="1591"/>
      <c r="F35" s="132"/>
      <c r="G35" s="1085"/>
      <c r="H35" s="1085"/>
      <c r="I35" s="1085"/>
      <c r="J35" s="1085"/>
      <c r="K35" s="1085"/>
      <c r="L35" s="1085"/>
      <c r="M35" s="129"/>
      <c r="N35" s="1598"/>
      <c r="O35" s="1598"/>
      <c r="P35" s="1598"/>
      <c r="Q35" s="170"/>
      <c r="R35" s="1582">
        <f>N35/N56</f>
        <v>0</v>
      </c>
      <c r="S35" s="1582"/>
      <c r="T35" s="1582"/>
      <c r="U35" s="171"/>
    </row>
    <row r="36" spans="1:22" ht="5.0999999999999996" customHeight="1">
      <c r="A36" s="132"/>
      <c r="B36" s="42"/>
      <c r="C36" s="42"/>
      <c r="D36" s="42"/>
      <c r="E36" s="129"/>
      <c r="F36" s="132"/>
      <c r="G36" s="1087"/>
      <c r="H36" s="1087"/>
      <c r="I36" s="1087"/>
      <c r="J36" s="1087"/>
      <c r="K36" s="1087"/>
      <c r="L36" s="1087"/>
      <c r="M36" s="129"/>
      <c r="N36" s="327"/>
      <c r="O36" s="327"/>
      <c r="P36" s="327"/>
      <c r="Q36" s="170"/>
      <c r="R36" s="432"/>
      <c r="S36" s="432"/>
      <c r="T36" s="432"/>
      <c r="U36" s="171"/>
    </row>
    <row r="37" spans="1:22" ht="5.0999999999999996" customHeight="1">
      <c r="A37" s="134"/>
      <c r="B37" s="143"/>
      <c r="C37" s="143"/>
      <c r="D37" s="143"/>
      <c r="E37" s="151"/>
      <c r="F37" s="134"/>
      <c r="G37" s="1088"/>
      <c r="H37" s="1088"/>
      <c r="I37" s="1088"/>
      <c r="J37" s="1088"/>
      <c r="K37" s="1088"/>
      <c r="L37" s="1088"/>
      <c r="M37" s="151"/>
      <c r="N37" s="318"/>
      <c r="O37" s="318"/>
      <c r="P37" s="318"/>
      <c r="Q37" s="164"/>
      <c r="R37" s="437"/>
      <c r="S37" s="437"/>
      <c r="T37" s="437"/>
      <c r="U37" s="163"/>
    </row>
    <row r="38" spans="1:22" ht="20.100000000000001" customHeight="1">
      <c r="A38" s="132"/>
      <c r="B38" s="1472"/>
      <c r="C38" s="1472"/>
      <c r="D38" s="1472"/>
      <c r="E38" s="1591"/>
      <c r="F38" s="132"/>
      <c r="G38" s="1085"/>
      <c r="H38" s="1085"/>
      <c r="I38" s="1085"/>
      <c r="J38" s="1085"/>
      <c r="K38" s="1085"/>
      <c r="L38" s="1085"/>
      <c r="M38" s="129"/>
      <c r="N38" s="1598"/>
      <c r="O38" s="1598"/>
      <c r="P38" s="1598"/>
      <c r="Q38" s="170"/>
      <c r="R38" s="1582"/>
      <c r="S38" s="1582"/>
      <c r="T38" s="1582"/>
      <c r="U38" s="171"/>
    </row>
    <row r="39" spans="1:22" ht="5.0999999999999996" customHeight="1">
      <c r="A39" s="48"/>
      <c r="B39" s="47"/>
      <c r="C39" s="47"/>
      <c r="D39" s="47"/>
      <c r="E39" s="61"/>
      <c r="F39" s="48"/>
      <c r="G39" s="1086"/>
      <c r="H39" s="1086"/>
      <c r="I39" s="1086"/>
      <c r="J39" s="1086"/>
      <c r="K39" s="1086"/>
      <c r="L39" s="1086"/>
      <c r="M39" s="61"/>
      <c r="N39" s="324"/>
      <c r="O39" s="324"/>
      <c r="P39" s="324"/>
      <c r="Q39" s="168"/>
      <c r="R39" s="438"/>
      <c r="S39" s="438"/>
      <c r="T39" s="438"/>
      <c r="U39" s="167"/>
    </row>
    <row r="40" spans="1:22" ht="5.0999999999999996" customHeight="1">
      <c r="A40" s="132"/>
      <c r="B40" s="42"/>
      <c r="C40" s="42"/>
      <c r="D40" s="42"/>
      <c r="E40" s="129"/>
      <c r="F40" s="132"/>
      <c r="G40" s="1087"/>
      <c r="H40" s="1087"/>
      <c r="I40" s="1087"/>
      <c r="J40" s="1087"/>
      <c r="K40" s="1087"/>
      <c r="L40" s="1087"/>
      <c r="M40" s="129"/>
      <c r="N40" s="327"/>
      <c r="O40" s="327"/>
      <c r="P40" s="327"/>
      <c r="Q40" s="170"/>
      <c r="R40" s="432"/>
      <c r="S40" s="432"/>
      <c r="T40" s="432"/>
      <c r="U40" s="171"/>
    </row>
    <row r="41" spans="1:22" ht="20.100000000000001" customHeight="1">
      <c r="A41" s="132"/>
      <c r="B41" s="1472"/>
      <c r="C41" s="1472"/>
      <c r="D41" s="1472"/>
      <c r="E41" s="1591"/>
      <c r="F41" s="132"/>
      <c r="G41" s="1085"/>
      <c r="H41" s="1085"/>
      <c r="I41" s="1085"/>
      <c r="J41" s="1085"/>
      <c r="K41" s="1085"/>
      <c r="L41" s="1085"/>
      <c r="M41" s="129"/>
      <c r="N41" s="1598"/>
      <c r="O41" s="1598"/>
      <c r="P41" s="1598"/>
      <c r="Q41" s="170"/>
      <c r="R41" s="1582"/>
      <c r="S41" s="1582"/>
      <c r="T41" s="1582"/>
      <c r="U41" s="171"/>
    </row>
    <row r="42" spans="1:22" ht="5.0999999999999996" customHeight="1">
      <c r="A42" s="132"/>
      <c r="B42" s="42"/>
      <c r="C42" s="42"/>
      <c r="D42" s="42"/>
      <c r="E42" s="129"/>
      <c r="F42" s="132"/>
      <c r="G42" s="1087"/>
      <c r="H42" s="1087"/>
      <c r="I42" s="1087"/>
      <c r="J42" s="1087"/>
      <c r="K42" s="1087"/>
      <c r="L42" s="1087"/>
      <c r="M42" s="129"/>
      <c r="N42" s="327"/>
      <c r="O42" s="327"/>
      <c r="P42" s="327"/>
      <c r="Q42" s="170"/>
      <c r="R42" s="432"/>
      <c r="S42" s="432"/>
      <c r="T42" s="432"/>
      <c r="U42" s="171"/>
      <c r="V42" s="132"/>
    </row>
    <row r="43" spans="1:22" ht="5.0999999999999996" customHeight="1">
      <c r="A43" s="134"/>
      <c r="B43" s="143"/>
      <c r="C43" s="143"/>
      <c r="D43" s="143"/>
      <c r="E43" s="151"/>
      <c r="F43" s="134"/>
      <c r="G43" s="1088"/>
      <c r="H43" s="1088"/>
      <c r="I43" s="1088"/>
      <c r="J43" s="1088"/>
      <c r="K43" s="1088"/>
      <c r="L43" s="1088"/>
      <c r="M43" s="151"/>
      <c r="N43" s="318"/>
      <c r="O43" s="318"/>
      <c r="P43" s="318"/>
      <c r="Q43" s="164"/>
      <c r="R43" s="437"/>
      <c r="S43" s="437"/>
      <c r="T43" s="437"/>
      <c r="U43" s="163"/>
      <c r="V43" s="132"/>
    </row>
    <row r="44" spans="1:22" ht="20.100000000000001" customHeight="1">
      <c r="A44" s="132"/>
      <c r="B44" s="1472"/>
      <c r="C44" s="1472"/>
      <c r="D44" s="1472"/>
      <c r="E44" s="1591"/>
      <c r="F44" s="132"/>
      <c r="G44" s="1085"/>
      <c r="H44" s="1085"/>
      <c r="I44" s="1085"/>
      <c r="J44" s="1085"/>
      <c r="K44" s="1085"/>
      <c r="L44" s="1085"/>
      <c r="M44" s="129"/>
      <c r="N44" s="1598"/>
      <c r="O44" s="1598"/>
      <c r="P44" s="1598"/>
      <c r="Q44" s="170"/>
      <c r="R44" s="1582"/>
      <c r="S44" s="1582"/>
      <c r="T44" s="1582"/>
      <c r="U44" s="171"/>
      <c r="V44" s="132"/>
    </row>
    <row r="45" spans="1:22" ht="5.0999999999999996" customHeight="1">
      <c r="A45" s="48"/>
      <c r="B45" s="47"/>
      <c r="C45" s="47"/>
      <c r="D45" s="47"/>
      <c r="E45" s="61"/>
      <c r="F45" s="48"/>
      <c r="G45" s="1086"/>
      <c r="H45" s="1086"/>
      <c r="I45" s="1086"/>
      <c r="J45" s="1086"/>
      <c r="K45" s="1086"/>
      <c r="L45" s="1086"/>
      <c r="M45" s="61"/>
      <c r="N45" s="324"/>
      <c r="O45" s="324"/>
      <c r="P45" s="324"/>
      <c r="Q45" s="168"/>
      <c r="R45" s="438"/>
      <c r="S45" s="438"/>
      <c r="T45" s="438"/>
      <c r="U45" s="167"/>
      <c r="V45" s="132"/>
    </row>
    <row r="46" spans="1:22" ht="5.0999999999999996" customHeight="1">
      <c r="A46" s="132"/>
      <c r="B46" s="42"/>
      <c r="C46" s="42"/>
      <c r="D46" s="42"/>
      <c r="E46" s="129"/>
      <c r="F46" s="132"/>
      <c r="G46" s="1087"/>
      <c r="H46" s="1087"/>
      <c r="I46" s="1087"/>
      <c r="J46" s="1087"/>
      <c r="K46" s="1087"/>
      <c r="L46" s="1087"/>
      <c r="M46" s="129"/>
      <c r="N46" s="327"/>
      <c r="O46" s="327"/>
      <c r="P46" s="327"/>
      <c r="Q46" s="170"/>
      <c r="R46" s="432"/>
      <c r="S46" s="432"/>
      <c r="T46" s="432"/>
      <c r="U46" s="171"/>
    </row>
    <row r="47" spans="1:22" ht="20.100000000000001" customHeight="1">
      <c r="A47" s="132"/>
      <c r="B47" s="1472"/>
      <c r="C47" s="1472"/>
      <c r="D47" s="1472"/>
      <c r="E47" s="1591"/>
      <c r="F47" s="132"/>
      <c r="G47" s="1085"/>
      <c r="H47" s="1085"/>
      <c r="I47" s="1085"/>
      <c r="J47" s="1085"/>
      <c r="K47" s="1085"/>
      <c r="L47" s="1085"/>
      <c r="M47" s="129"/>
      <c r="N47" s="1598"/>
      <c r="O47" s="1598"/>
      <c r="P47" s="1598"/>
      <c r="Q47" s="170"/>
      <c r="R47" s="1582"/>
      <c r="S47" s="1582"/>
      <c r="T47" s="1582"/>
      <c r="U47" s="171"/>
    </row>
    <row r="48" spans="1:22" ht="5.0999999999999996" customHeight="1">
      <c r="A48" s="132"/>
      <c r="B48" s="42"/>
      <c r="C48" s="42"/>
      <c r="D48" s="42"/>
      <c r="E48" s="129"/>
      <c r="F48" s="132"/>
      <c r="G48" s="1087"/>
      <c r="H48" s="1087"/>
      <c r="I48" s="1087"/>
      <c r="J48" s="1087"/>
      <c r="K48" s="1087"/>
      <c r="L48" s="1087"/>
      <c r="M48" s="129"/>
      <c r="N48" s="327"/>
      <c r="O48" s="327"/>
      <c r="P48" s="327"/>
      <c r="Q48" s="170"/>
      <c r="R48" s="432"/>
      <c r="S48" s="432"/>
      <c r="T48" s="432"/>
      <c r="U48" s="171"/>
    </row>
    <row r="49" spans="1:21" ht="5.0999999999999996" customHeight="1">
      <c r="A49" s="134"/>
      <c r="B49" s="143"/>
      <c r="C49" s="143"/>
      <c r="D49" s="143"/>
      <c r="E49" s="151"/>
      <c r="F49" s="134"/>
      <c r="G49" s="1088"/>
      <c r="H49" s="1088"/>
      <c r="I49" s="1088"/>
      <c r="J49" s="1088"/>
      <c r="K49" s="1088"/>
      <c r="L49" s="1088"/>
      <c r="M49" s="151"/>
      <c r="N49" s="318"/>
      <c r="O49" s="318"/>
      <c r="P49" s="318"/>
      <c r="Q49" s="164"/>
      <c r="R49" s="437"/>
      <c r="S49" s="437"/>
      <c r="T49" s="437"/>
      <c r="U49" s="163"/>
    </row>
    <row r="50" spans="1:21" ht="20.100000000000001" customHeight="1">
      <c r="A50" s="132"/>
      <c r="B50" s="1472"/>
      <c r="C50" s="1472"/>
      <c r="D50" s="1472"/>
      <c r="E50" s="1591"/>
      <c r="F50" s="132"/>
      <c r="G50" s="1085"/>
      <c r="H50" s="1085"/>
      <c r="I50" s="1085"/>
      <c r="J50" s="1085"/>
      <c r="K50" s="1085"/>
      <c r="L50" s="1085"/>
      <c r="M50" s="129"/>
      <c r="N50" s="1598"/>
      <c r="O50" s="1598"/>
      <c r="P50" s="1598"/>
      <c r="Q50" s="170"/>
      <c r="R50" s="1582"/>
      <c r="S50" s="1582"/>
      <c r="T50" s="1582"/>
      <c r="U50" s="171"/>
    </row>
    <row r="51" spans="1:21" ht="5.0999999999999996" customHeight="1">
      <c r="A51" s="48"/>
      <c r="B51" s="47"/>
      <c r="C51" s="47"/>
      <c r="D51" s="47"/>
      <c r="E51" s="61"/>
      <c r="F51" s="48"/>
      <c r="G51" s="1086"/>
      <c r="H51" s="1086"/>
      <c r="I51" s="1086"/>
      <c r="J51" s="1086"/>
      <c r="K51" s="1086"/>
      <c r="L51" s="1086"/>
      <c r="M51" s="61"/>
      <c r="N51" s="324"/>
      <c r="O51" s="324"/>
      <c r="P51" s="324"/>
      <c r="Q51" s="168"/>
      <c r="R51" s="438"/>
      <c r="S51" s="438"/>
      <c r="T51" s="438"/>
      <c r="U51" s="167"/>
    </row>
    <row r="52" spans="1:21" ht="5.0999999999999996" customHeight="1">
      <c r="A52" s="132"/>
      <c r="B52" s="42"/>
      <c r="C52" s="42"/>
      <c r="D52" s="42"/>
      <c r="E52" s="129"/>
      <c r="F52" s="132"/>
      <c r="G52" s="1087"/>
      <c r="H52" s="1087"/>
      <c r="I52" s="1087"/>
      <c r="J52" s="1087"/>
      <c r="K52" s="1087"/>
      <c r="L52" s="1087"/>
      <c r="M52" s="129"/>
      <c r="N52" s="327"/>
      <c r="O52" s="327"/>
      <c r="P52" s="327"/>
      <c r="Q52" s="170"/>
      <c r="R52" s="432"/>
      <c r="S52" s="432"/>
      <c r="T52" s="432"/>
      <c r="U52" s="171"/>
    </row>
    <row r="53" spans="1:21" ht="20.100000000000001" customHeight="1">
      <c r="A53" s="132"/>
      <c r="B53" s="1472"/>
      <c r="C53" s="1472"/>
      <c r="D53" s="1472"/>
      <c r="E53" s="1591"/>
      <c r="F53" s="132"/>
      <c r="G53" s="1085"/>
      <c r="H53" s="1085"/>
      <c r="I53" s="1085"/>
      <c r="J53" s="1085"/>
      <c r="K53" s="1085"/>
      <c r="L53" s="1085"/>
      <c r="M53" s="129"/>
      <c r="N53" s="1598"/>
      <c r="O53" s="1598"/>
      <c r="P53" s="1598"/>
      <c r="Q53" s="170"/>
      <c r="R53" s="1582"/>
      <c r="S53" s="1582"/>
      <c r="T53" s="1582"/>
      <c r="U53" s="171"/>
    </row>
    <row r="54" spans="1:21" ht="5.0999999999999996" customHeight="1">
      <c r="A54" s="132"/>
      <c r="B54" s="42"/>
      <c r="C54" s="42"/>
      <c r="D54" s="42"/>
      <c r="E54" s="129"/>
      <c r="F54" s="132"/>
      <c r="G54" s="42"/>
      <c r="H54" s="42"/>
      <c r="I54" s="42"/>
      <c r="J54" s="42"/>
      <c r="K54" s="42"/>
      <c r="L54" s="42"/>
      <c r="M54" s="129"/>
      <c r="N54" s="327"/>
      <c r="O54" s="327"/>
      <c r="P54" s="327"/>
      <c r="Q54" s="170"/>
      <c r="R54" s="432"/>
      <c r="S54" s="432"/>
      <c r="T54" s="432"/>
      <c r="U54" s="171"/>
    </row>
    <row r="55" spans="1:21" ht="20.100000000000001" customHeight="1">
      <c r="A55" s="139" t="s">
        <v>1247</v>
      </c>
      <c r="B55" s="140"/>
      <c r="C55" s="140"/>
      <c r="D55" s="140"/>
      <c r="E55" s="141"/>
      <c r="F55" s="433"/>
      <c r="G55" s="434"/>
      <c r="H55" s="434"/>
      <c r="I55" s="434"/>
      <c r="J55" s="434"/>
      <c r="K55" s="434"/>
      <c r="L55" s="434"/>
      <c r="M55" s="435"/>
      <c r="N55" s="1583"/>
      <c r="O55" s="1583"/>
      <c r="P55" s="1583"/>
      <c r="Q55" s="436"/>
      <c r="R55" s="1595"/>
      <c r="S55" s="1595"/>
      <c r="T55" s="1595"/>
      <c r="U55" s="260"/>
    </row>
    <row r="56" spans="1:21" ht="20.100000000000001" customHeight="1">
      <c r="A56" s="139"/>
      <c r="B56" s="140"/>
      <c r="C56" s="140"/>
      <c r="D56" s="140"/>
      <c r="E56" s="140"/>
      <c r="F56" s="1599" t="s">
        <v>1248</v>
      </c>
      <c r="G56" s="1599"/>
      <c r="H56" s="1599"/>
      <c r="I56" s="1599"/>
      <c r="J56" s="1599"/>
      <c r="K56" s="1599"/>
      <c r="L56" s="1599"/>
      <c r="M56" s="1600"/>
      <c r="N56" s="1583">
        <f>SUM(N32:P55)</f>
        <v>916489355</v>
      </c>
      <c r="O56" s="1583"/>
      <c r="P56" s="1596"/>
      <c r="Q56" s="436"/>
      <c r="R56" s="1597">
        <f>SUM(R32:R55)</f>
        <v>1</v>
      </c>
      <c r="S56" s="1597"/>
      <c r="T56" s="1597"/>
      <c r="U56" s="141"/>
    </row>
    <row r="57" spans="1:21">
      <c r="A57" s="134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51"/>
    </row>
    <row r="58" spans="1:21">
      <c r="A58" s="449" t="s">
        <v>1120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129"/>
    </row>
    <row r="59" spans="1:21">
      <c r="A59" s="449" t="s">
        <v>1121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129"/>
    </row>
    <row r="60" spans="1:21">
      <c r="A60" s="449" t="s">
        <v>1249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129"/>
    </row>
    <row r="61" spans="1:21">
      <c r="A61" s="48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61"/>
    </row>
  </sheetData>
  <mergeCells count="51">
    <mergeCell ref="N32:P32"/>
    <mergeCell ref="R38:T38"/>
    <mergeCell ref="Q29:U29"/>
    <mergeCell ref="R44:T44"/>
    <mergeCell ref="B53:E53"/>
    <mergeCell ref="N35:P35"/>
    <mergeCell ref="Q30:U30"/>
    <mergeCell ref="B35:E35"/>
    <mergeCell ref="B32:E32"/>
    <mergeCell ref="B38:E38"/>
    <mergeCell ref="N53:P53"/>
    <mergeCell ref="B41:E41"/>
    <mergeCell ref="R32:T32"/>
    <mergeCell ref="R47:T47"/>
    <mergeCell ref="B47:E47"/>
    <mergeCell ref="N47:P47"/>
    <mergeCell ref="B50:E50"/>
    <mergeCell ref="N50:P50"/>
    <mergeCell ref="F56:M56"/>
    <mergeCell ref="N41:P41"/>
    <mergeCell ref="N38:P38"/>
    <mergeCell ref="R55:T55"/>
    <mergeCell ref="N56:P56"/>
    <mergeCell ref="R56:T56"/>
    <mergeCell ref="R50:T50"/>
    <mergeCell ref="N44:P44"/>
    <mergeCell ref="R41:T41"/>
    <mergeCell ref="R53:T53"/>
    <mergeCell ref="N55:P55"/>
    <mergeCell ref="P3:U3"/>
    <mergeCell ref="A28:E28"/>
    <mergeCell ref="N30:P30"/>
    <mergeCell ref="R35:T35"/>
    <mergeCell ref="B44:E44"/>
    <mergeCell ref="A29:E29"/>
    <mergeCell ref="F29:M29"/>
    <mergeCell ref="N29:P29"/>
    <mergeCell ref="L11:U11"/>
    <mergeCell ref="Q28:U28"/>
    <mergeCell ref="F28:M28"/>
    <mergeCell ref="A26:U26"/>
    <mergeCell ref="N28:P28"/>
    <mergeCell ref="A1:U1"/>
    <mergeCell ref="F6:U6"/>
    <mergeCell ref="P7:U7"/>
    <mergeCell ref="E9:G9"/>
    <mergeCell ref="M9:N9"/>
    <mergeCell ref="P4:U4"/>
    <mergeCell ref="A7:M7"/>
    <mergeCell ref="E8:U8"/>
    <mergeCell ref="R9:U9"/>
  </mergeCells>
  <phoneticPr fontId="48" type="noConversion"/>
  <pageMargins left="0.52" right="0.46" top="0.56999999999999995" bottom="0.49" header="0.31" footer="0.3"/>
  <pageSetup paperSize="9" scale="9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Feuil7">
    <tabColor indexed="15"/>
  </sheetPr>
  <dimension ref="A1:AR61"/>
  <sheetViews>
    <sheetView showGridLines="0" showZeros="0" view="pageBreakPreview" topLeftCell="A25" zoomScale="130" zoomScaleSheetLayoutView="130" workbookViewId="0">
      <selection activeCell="E29" sqref="E29"/>
    </sheetView>
  </sheetViews>
  <sheetFormatPr baseColWidth="10" defaultRowHeight="14.25"/>
  <cols>
    <col min="1" max="1" width="20.7109375" style="50" customWidth="1"/>
    <col min="2" max="2" width="18.7109375" style="50" customWidth="1"/>
    <col min="3" max="4" width="15.7109375" style="50" customWidth="1"/>
    <col min="5" max="5" width="16.7109375" style="50" customWidth="1"/>
    <col min="6" max="6" width="8.7109375" style="50" customWidth="1"/>
    <col min="7" max="16384" width="11.42578125" style="50"/>
  </cols>
  <sheetData>
    <row r="1" spans="1:44" ht="15">
      <c r="A1" s="1577" t="s">
        <v>1135</v>
      </c>
      <c r="B1" s="1577"/>
      <c r="C1" s="1577"/>
      <c r="D1" s="1577"/>
      <c r="E1" s="1577"/>
      <c r="F1" s="1577"/>
    </row>
    <row r="2" spans="1:44">
      <c r="E2" s="1551" t="s">
        <v>1116</v>
      </c>
      <c r="F2" s="1553"/>
    </row>
    <row r="3" spans="1:44">
      <c r="E3" s="1556" t="s">
        <v>1134</v>
      </c>
      <c r="F3" s="1558"/>
    </row>
    <row r="5" spans="1:44">
      <c r="A5" s="588" t="s">
        <v>1107</v>
      </c>
      <c r="B5" s="963"/>
      <c r="C5" s="1621" t="str">
        <f>+'Fiche iden'!I6</f>
        <v>SOCIETE DEMBA &amp; FRERES</v>
      </c>
      <c r="D5" s="1621"/>
      <c r="E5" s="1621"/>
      <c r="F5" s="1621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258"/>
    </row>
    <row r="6" spans="1:44">
      <c r="A6" s="1535" t="str">
        <f>+'Fiche iden'!A7:L7</f>
        <v>-</v>
      </c>
      <c r="B6" s="1535"/>
      <c r="C6" s="1535"/>
      <c r="D6" s="395" t="s">
        <v>1109</v>
      </c>
      <c r="E6" s="1532" t="str">
        <f>+'Fiche iden'!V7</f>
        <v xml:space="preserve">SODEF </v>
      </c>
      <c r="F6" s="1532"/>
      <c r="G6" s="425"/>
      <c r="H6" s="425"/>
      <c r="I6" s="425"/>
      <c r="J6" s="425"/>
      <c r="K6" s="425"/>
      <c r="L6" s="425"/>
      <c r="M6" s="42"/>
      <c r="N6" s="446"/>
      <c r="O6" s="446"/>
      <c r="P6" s="454"/>
      <c r="Q6" s="454"/>
      <c r="R6" s="454"/>
      <c r="S6" s="454"/>
      <c r="T6" s="454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</row>
    <row r="7" spans="1:44">
      <c r="A7" s="588" t="s">
        <v>586</v>
      </c>
      <c r="B7" s="1578" t="str">
        <f>+'Fiche iden'!E8</f>
        <v xml:space="preserve">19                  BP                  458              ABIDJAN </v>
      </c>
      <c r="C7" s="1578"/>
      <c r="D7" s="1578"/>
      <c r="E7" s="1578"/>
      <c r="F7" s="1578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</row>
    <row r="8" spans="1:44">
      <c r="A8" s="588" t="s">
        <v>1131</v>
      </c>
      <c r="B8" s="591" t="str">
        <f>+'Fiche iden'!G9</f>
        <v>1417292 J</v>
      </c>
      <c r="C8" s="395" t="s">
        <v>1124</v>
      </c>
      <c r="D8" s="607" t="str">
        <f>+'Fiche iden'!O9</f>
        <v>31/12/2016</v>
      </c>
      <c r="E8" s="395" t="s">
        <v>1111</v>
      </c>
      <c r="F8" s="591">
        <f>'Fiche iden'!Z9</f>
        <v>12</v>
      </c>
      <c r="G8" s="42"/>
      <c r="H8" s="446"/>
      <c r="I8" s="446"/>
      <c r="J8" s="180"/>
      <c r="K8" s="446"/>
      <c r="L8" s="446"/>
      <c r="M8" s="42"/>
      <c r="N8" s="42"/>
      <c r="O8" s="52"/>
      <c r="P8" s="446"/>
      <c r="Q8" s="180"/>
      <c r="R8" s="180"/>
      <c r="S8" s="180"/>
      <c r="T8" s="180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</row>
    <row r="9" spans="1:44">
      <c r="A9" s="258"/>
      <c r="B9" s="258"/>
      <c r="C9" s="258"/>
      <c r="D9" s="258"/>
      <c r="E9" s="258"/>
      <c r="F9" s="258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</row>
    <row r="10" spans="1:44">
      <c r="A10" s="1486" t="s">
        <v>1222</v>
      </c>
      <c r="B10" s="1486"/>
      <c r="C10" s="1486"/>
      <c r="D10" s="1486"/>
      <c r="E10" s="1486"/>
      <c r="F10" s="1486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</row>
    <row r="11" spans="1:44" ht="9.9499999999999993" customHeight="1">
      <c r="A11" s="258"/>
      <c r="B11" s="258"/>
      <c r="C11" s="258"/>
      <c r="D11" s="258"/>
      <c r="E11" s="258"/>
      <c r="F11" s="258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</row>
    <row r="12" spans="1:44" ht="15" customHeight="1">
      <c r="A12" s="1614" t="s">
        <v>1535</v>
      </c>
      <c r="B12" s="1614" t="s">
        <v>7</v>
      </c>
      <c r="C12" s="1614" t="s">
        <v>1141</v>
      </c>
      <c r="D12" s="1079" t="s">
        <v>1142</v>
      </c>
      <c r="E12" s="1601" t="s">
        <v>1144</v>
      </c>
      <c r="F12" s="1625"/>
    </row>
    <row r="13" spans="1:44">
      <c r="A13" s="1615"/>
      <c r="B13" s="1616"/>
      <c r="C13" s="1616"/>
      <c r="D13" s="846" t="s">
        <v>1143</v>
      </c>
      <c r="E13" s="1626"/>
      <c r="F13" s="1627"/>
    </row>
    <row r="14" spans="1:44">
      <c r="A14" s="164" t="s">
        <v>2574</v>
      </c>
      <c r="B14" s="1456" t="s">
        <v>2575</v>
      </c>
      <c r="C14" s="163" t="s">
        <v>2571</v>
      </c>
      <c r="D14" s="207"/>
      <c r="E14" s="1622"/>
      <c r="F14" s="1613"/>
    </row>
    <row r="15" spans="1:44" ht="15" customHeight="1">
      <c r="A15" s="459"/>
      <c r="B15" s="166"/>
      <c r="C15" s="465"/>
      <c r="D15" s="704"/>
      <c r="E15" s="1608"/>
      <c r="F15" s="1609"/>
    </row>
    <row r="16" spans="1:44">
      <c r="A16" s="459"/>
      <c r="B16" s="166"/>
      <c r="C16" s="465"/>
      <c r="D16" s="704"/>
      <c r="E16" s="1608"/>
      <c r="F16" s="1609"/>
    </row>
    <row r="17" spans="1:6">
      <c r="A17" s="459"/>
      <c r="B17" s="166"/>
      <c r="C17" s="465"/>
      <c r="D17" s="704"/>
      <c r="E17" s="1608"/>
      <c r="F17" s="1609"/>
    </row>
    <row r="18" spans="1:6">
      <c r="A18" s="459"/>
      <c r="B18" s="166"/>
      <c r="C18" s="465"/>
      <c r="D18" s="704"/>
      <c r="E18" s="1608"/>
      <c r="F18" s="1609"/>
    </row>
    <row r="19" spans="1:6">
      <c r="A19" s="459"/>
      <c r="B19" s="166"/>
      <c r="C19" s="465"/>
      <c r="D19" s="704"/>
      <c r="E19" s="1608"/>
      <c r="F19" s="1609"/>
    </row>
    <row r="20" spans="1:6" ht="6" customHeight="1">
      <c r="A20" s="48"/>
      <c r="B20" s="142"/>
      <c r="C20" s="61"/>
      <c r="D20" s="142"/>
      <c r="E20" s="48"/>
      <c r="F20" s="61"/>
    </row>
    <row r="21" spans="1:6">
      <c r="A21" s="456" t="s">
        <v>1137</v>
      </c>
    </row>
    <row r="22" spans="1:6" ht="9.9499999999999993" customHeight="1"/>
    <row r="23" spans="1:6">
      <c r="A23" s="1486" t="s">
        <v>1140</v>
      </c>
      <c r="B23" s="1486"/>
      <c r="C23" s="1486"/>
      <c r="D23" s="1486"/>
      <c r="E23" s="1486"/>
      <c r="F23" s="1486"/>
    </row>
    <row r="24" spans="1:6" ht="9.9499999999999993" customHeight="1"/>
    <row r="25" spans="1:6">
      <c r="A25" s="164"/>
      <c r="B25" s="162"/>
      <c r="C25" s="174"/>
      <c r="D25" s="174"/>
      <c r="E25" s="1569" t="s">
        <v>688</v>
      </c>
      <c r="F25" s="1571"/>
    </row>
    <row r="26" spans="1:6">
      <c r="A26" s="261" t="s">
        <v>1535</v>
      </c>
      <c r="B26" s="208" t="s">
        <v>7</v>
      </c>
      <c r="C26" s="1623" t="s">
        <v>1530</v>
      </c>
      <c r="D26" s="1624"/>
      <c r="E26" s="457" t="s">
        <v>1146</v>
      </c>
      <c r="F26" s="207" t="s">
        <v>1534</v>
      </c>
    </row>
    <row r="27" spans="1:6" ht="6" customHeight="1">
      <c r="A27" s="168"/>
      <c r="B27" s="169"/>
      <c r="C27" s="175"/>
      <c r="D27" s="175"/>
      <c r="E27" s="169"/>
      <c r="F27" s="169"/>
    </row>
    <row r="28" spans="1:6">
      <c r="A28" s="177" t="s">
        <v>2574</v>
      </c>
      <c r="B28" s="1456" t="s">
        <v>2575</v>
      </c>
      <c r="C28" s="1622" t="s">
        <v>2576</v>
      </c>
      <c r="D28" s="1613"/>
      <c r="E28" s="317">
        <v>1</v>
      </c>
      <c r="F28" s="458">
        <f>+IF(E28&lt;&gt;0,E28/E36,0)</f>
        <v>1</v>
      </c>
    </row>
    <row r="29" spans="1:6">
      <c r="A29" s="459"/>
      <c r="B29" s="166"/>
      <c r="C29" s="1608"/>
      <c r="D29" s="1609"/>
      <c r="E29" s="321"/>
      <c r="F29" s="460">
        <f>+IF(E29&lt;&gt;0,E29/E36,0)</f>
        <v>0</v>
      </c>
    </row>
    <row r="30" spans="1:6">
      <c r="A30" s="459"/>
      <c r="B30" s="166"/>
      <c r="C30" s="1608"/>
      <c r="D30" s="1609"/>
      <c r="E30" s="321"/>
      <c r="F30" s="460">
        <f>+IF(E30&lt;&gt;0,E30/E36,0)</f>
        <v>0</v>
      </c>
    </row>
    <row r="31" spans="1:6">
      <c r="A31" s="459"/>
      <c r="B31" s="166"/>
      <c r="C31" s="1608"/>
      <c r="D31" s="1609"/>
      <c r="E31" s="321"/>
      <c r="F31" s="460">
        <f>+IF(E31&lt;&gt;0,E31/E36,0)</f>
        <v>0</v>
      </c>
    </row>
    <row r="32" spans="1:6">
      <c r="A32" s="459"/>
      <c r="B32" s="166"/>
      <c r="C32" s="1608"/>
      <c r="D32" s="1609"/>
      <c r="E32" s="321"/>
      <c r="F32" s="460">
        <f>+IF(E32&lt;&gt;0,E32/E36,0)</f>
        <v>0</v>
      </c>
    </row>
    <row r="33" spans="1:6">
      <c r="A33" s="459"/>
      <c r="B33" s="166"/>
      <c r="C33" s="1608"/>
      <c r="D33" s="1609"/>
      <c r="E33" s="321"/>
      <c r="F33" s="460">
        <f>+IF(E33&lt;&gt;0,E33/E36,0)</f>
        <v>0</v>
      </c>
    </row>
    <row r="34" spans="1:6">
      <c r="A34" s="459"/>
      <c r="B34" s="166"/>
      <c r="C34" s="1608"/>
      <c r="D34" s="1609"/>
      <c r="E34" s="321"/>
      <c r="F34" s="460">
        <f>+IF(E34&lt;&gt;0,E34/E36,0)</f>
        <v>0</v>
      </c>
    </row>
    <row r="35" spans="1:6">
      <c r="A35" s="177"/>
      <c r="B35" s="169"/>
      <c r="C35" s="1607"/>
      <c r="D35" s="1606"/>
      <c r="E35" s="325"/>
      <c r="F35" s="461">
        <f>+IF(E35&lt;&gt;0,E35/E36,0)</f>
        <v>0</v>
      </c>
    </row>
    <row r="36" spans="1:6">
      <c r="A36" s="436"/>
      <c r="B36" s="462"/>
      <c r="C36" s="462"/>
      <c r="D36" s="260" t="s">
        <v>1248</v>
      </c>
      <c r="E36" s="463">
        <f>SUM(E28:E35)</f>
        <v>1</v>
      </c>
      <c r="F36" s="464">
        <f>SUM(F28:F35)</f>
        <v>1</v>
      </c>
    </row>
    <row r="37" spans="1:6" ht="9.9499999999999993" customHeight="1"/>
    <row r="38" spans="1:6">
      <c r="A38" s="1486" t="s">
        <v>1139</v>
      </c>
      <c r="B38" s="1486"/>
      <c r="C38" s="1486"/>
      <c r="D38" s="1486"/>
      <c r="E38" s="1486"/>
      <c r="F38" s="1486"/>
    </row>
    <row r="39" spans="1:6" ht="9.9499999999999993" customHeight="1"/>
    <row r="40" spans="1:6">
      <c r="A40" s="267" t="s">
        <v>1535</v>
      </c>
      <c r="B40" s="267" t="s">
        <v>7</v>
      </c>
      <c r="C40" s="1619" t="s">
        <v>1141</v>
      </c>
      <c r="D40" s="1620"/>
      <c r="E40" s="1619" t="s">
        <v>1144</v>
      </c>
      <c r="F40" s="1620"/>
    </row>
    <row r="41" spans="1:6">
      <c r="A41" s="162"/>
      <c r="B41" s="162"/>
      <c r="C41" s="1622"/>
      <c r="D41" s="1613"/>
      <c r="E41" s="1622"/>
      <c r="F41" s="1613"/>
    </row>
    <row r="42" spans="1:6" ht="15" customHeight="1">
      <c r="A42" s="166"/>
      <c r="B42" s="166"/>
      <c r="C42" s="1608"/>
      <c r="D42" s="1609"/>
      <c r="E42" s="1608"/>
      <c r="F42" s="1609"/>
    </row>
    <row r="43" spans="1:6" ht="15" customHeight="1">
      <c r="A43" s="166"/>
      <c r="B43" s="166"/>
      <c r="C43" s="1608"/>
      <c r="D43" s="1609"/>
      <c r="E43" s="1608"/>
      <c r="F43" s="1609"/>
    </row>
    <row r="44" spans="1:6">
      <c r="A44" s="166"/>
      <c r="B44" s="166"/>
      <c r="C44" s="1608"/>
      <c r="D44" s="1609"/>
      <c r="E44" s="1608"/>
      <c r="F44" s="1609"/>
    </row>
    <row r="45" spans="1:6">
      <c r="A45" s="166"/>
      <c r="B45" s="166"/>
      <c r="C45" s="1608"/>
      <c r="D45" s="1609"/>
      <c r="E45" s="1608"/>
      <c r="F45" s="1609"/>
    </row>
    <row r="46" spans="1:6">
      <c r="A46" s="166"/>
      <c r="B46" s="166"/>
      <c r="C46" s="1608"/>
      <c r="D46" s="1609"/>
      <c r="E46" s="1608"/>
      <c r="F46" s="1609"/>
    </row>
    <row r="47" spans="1:6" ht="17.25" customHeight="1">
      <c r="A47" s="142"/>
      <c r="B47" s="142"/>
      <c r="C47" s="1617"/>
      <c r="D47" s="1618"/>
      <c r="E47" s="1617"/>
      <c r="F47" s="1618"/>
    </row>
    <row r="48" spans="1:6" ht="9.9499999999999993" customHeight="1"/>
    <row r="49" spans="1:6">
      <c r="A49" s="1486" t="s">
        <v>1138</v>
      </c>
      <c r="B49" s="1486"/>
      <c r="C49" s="1486"/>
      <c r="D49" s="1486"/>
      <c r="E49" s="1486"/>
      <c r="F49" s="1486"/>
    </row>
    <row r="50" spans="1:6" ht="9.9499999999999993" customHeight="1"/>
    <row r="51" spans="1:6" ht="15" customHeight="1">
      <c r="A51" s="1601" t="s">
        <v>1145</v>
      </c>
      <c r="B51" s="1602"/>
      <c r="C51" s="1601" t="s">
        <v>1530</v>
      </c>
      <c r="D51" s="1602"/>
      <c r="E51" s="1610" t="s">
        <v>688</v>
      </c>
      <c r="F51" s="1611"/>
    </row>
    <row r="52" spans="1:6">
      <c r="A52" s="1603"/>
      <c r="B52" s="1604"/>
      <c r="C52" s="1603"/>
      <c r="D52" s="1604"/>
      <c r="E52" s="1089" t="s">
        <v>1146</v>
      </c>
      <c r="F52" s="847" t="s">
        <v>1534</v>
      </c>
    </row>
    <row r="53" spans="1:6">
      <c r="A53" s="1612"/>
      <c r="B53" s="1613"/>
      <c r="C53" s="177"/>
      <c r="D53" s="177"/>
      <c r="E53" s="325"/>
      <c r="F53" s="461"/>
    </row>
    <row r="54" spans="1:6" ht="15" customHeight="1">
      <c r="A54" s="1608"/>
      <c r="B54" s="1609"/>
      <c r="C54" s="1608"/>
      <c r="D54" s="1609"/>
      <c r="E54" s="321"/>
      <c r="F54" s="460"/>
    </row>
    <row r="55" spans="1:6">
      <c r="A55" s="1608"/>
      <c r="B55" s="1609"/>
      <c r="C55" s="1608"/>
      <c r="D55" s="1609"/>
      <c r="E55" s="321"/>
      <c r="F55" s="460"/>
    </row>
    <row r="56" spans="1:6">
      <c r="A56" s="1608"/>
      <c r="B56" s="1609"/>
      <c r="C56" s="1608"/>
      <c r="D56" s="1609"/>
      <c r="E56" s="321"/>
      <c r="F56" s="460"/>
    </row>
    <row r="57" spans="1:6">
      <c r="A57" s="1608"/>
      <c r="B57" s="1609"/>
      <c r="C57" s="1608"/>
      <c r="D57" s="1609"/>
      <c r="E57" s="321"/>
      <c r="F57" s="460"/>
    </row>
    <row r="58" spans="1:6">
      <c r="A58" s="1608"/>
      <c r="B58" s="1609"/>
      <c r="C58" s="1608"/>
      <c r="D58" s="1609"/>
      <c r="E58" s="321"/>
      <c r="F58" s="460"/>
    </row>
    <row r="59" spans="1:6">
      <c r="A59" s="1608"/>
      <c r="B59" s="1609"/>
      <c r="C59" s="1608"/>
      <c r="D59" s="1609"/>
      <c r="E59" s="321"/>
      <c r="F59" s="460"/>
    </row>
    <row r="60" spans="1:6">
      <c r="A60" s="1605"/>
      <c r="B60" s="1606"/>
      <c r="C60" s="1607"/>
      <c r="D60" s="1606"/>
      <c r="E60" s="325"/>
      <c r="F60" s="461"/>
    </row>
    <row r="61" spans="1:6">
      <c r="A61" s="436"/>
      <c r="B61" s="462"/>
      <c r="C61" s="462"/>
      <c r="D61" s="260" t="s">
        <v>1248</v>
      </c>
      <c r="E61" s="463">
        <f>SUM(E53:E60)</f>
        <v>0</v>
      </c>
      <c r="F61" s="464">
        <f>SUM(F53:F60)</f>
        <v>0</v>
      </c>
    </row>
  </sheetData>
  <mergeCells count="65">
    <mergeCell ref="C26:D26"/>
    <mergeCell ref="E25:F25"/>
    <mergeCell ref="C12:C13"/>
    <mergeCell ref="E12:F13"/>
    <mergeCell ref="C33:D33"/>
    <mergeCell ref="E14:F14"/>
    <mergeCell ref="E15:F15"/>
    <mergeCell ref="E16:F16"/>
    <mergeCell ref="E17:F17"/>
    <mergeCell ref="E18:F18"/>
    <mergeCell ref="E19:F19"/>
    <mergeCell ref="C28:D28"/>
    <mergeCell ref="C31:D31"/>
    <mergeCell ref="C32:D32"/>
    <mergeCell ref="C45:D45"/>
    <mergeCell ref="C46:D46"/>
    <mergeCell ref="E41:F41"/>
    <mergeCell ref="E42:F42"/>
    <mergeCell ref="E43:F43"/>
    <mergeCell ref="E44:F44"/>
    <mergeCell ref="E45:F45"/>
    <mergeCell ref="E46:F46"/>
    <mergeCell ref="C41:D41"/>
    <mergeCell ref="C42:D42"/>
    <mergeCell ref="C43:D43"/>
    <mergeCell ref="C44:D44"/>
    <mergeCell ref="A1:F1"/>
    <mergeCell ref="C5:F5"/>
    <mergeCell ref="A6:C6"/>
    <mergeCell ref="B7:F7"/>
    <mergeCell ref="E6:F6"/>
    <mergeCell ref="E2:F2"/>
    <mergeCell ref="E3:F3"/>
    <mergeCell ref="A55:B55"/>
    <mergeCell ref="C54:D54"/>
    <mergeCell ref="C55:D55"/>
    <mergeCell ref="A10:F10"/>
    <mergeCell ref="A12:A13"/>
    <mergeCell ref="B12:B13"/>
    <mergeCell ref="A23:F23"/>
    <mergeCell ref="E47:F47"/>
    <mergeCell ref="C47:D47"/>
    <mergeCell ref="E40:F40"/>
    <mergeCell ref="A38:F38"/>
    <mergeCell ref="C34:D34"/>
    <mergeCell ref="C35:D35"/>
    <mergeCell ref="C40:D40"/>
    <mergeCell ref="C29:D29"/>
    <mergeCell ref="C30:D30"/>
    <mergeCell ref="A49:F49"/>
    <mergeCell ref="A51:B52"/>
    <mergeCell ref="C51:D52"/>
    <mergeCell ref="A60:B60"/>
    <mergeCell ref="C60:D60"/>
    <mergeCell ref="A56:B56"/>
    <mergeCell ref="A57:B57"/>
    <mergeCell ref="A58:B58"/>
    <mergeCell ref="A59:B59"/>
    <mergeCell ref="C59:D59"/>
    <mergeCell ref="E51:F51"/>
    <mergeCell ref="C56:D56"/>
    <mergeCell ref="C57:D57"/>
    <mergeCell ref="C58:D58"/>
    <mergeCell ref="A53:B53"/>
    <mergeCell ref="A54:B54"/>
  </mergeCells>
  <phoneticPr fontId="48" type="noConversion"/>
  <pageMargins left="0.36" right="0.36" top="0.47" bottom="0.36" header="0.35" footer="0.3"/>
  <pageSetup paperSize="9" scale="9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Feuil8">
    <tabColor indexed="15"/>
  </sheetPr>
  <dimension ref="A1:K77"/>
  <sheetViews>
    <sheetView showGridLines="0" showZeros="0" view="pageBreakPreview" topLeftCell="A25" zoomScale="110" zoomScaleSheetLayoutView="110" workbookViewId="0">
      <selection activeCell="J22" sqref="J22"/>
    </sheetView>
  </sheetViews>
  <sheetFormatPr baseColWidth="10" defaultRowHeight="15"/>
  <cols>
    <col min="1" max="1" width="5.42578125" customWidth="1"/>
    <col min="2" max="2" width="1.7109375" customWidth="1"/>
    <col min="3" max="4" width="10.7109375" customWidth="1"/>
    <col min="5" max="5" width="15.7109375" customWidth="1"/>
    <col min="6" max="6" width="14.7109375" customWidth="1"/>
    <col min="7" max="8" width="13.7109375" customWidth="1"/>
    <col min="9" max="9" width="0.85546875" customWidth="1"/>
    <col min="10" max="10" width="14.7109375" customWidth="1"/>
  </cols>
  <sheetData>
    <row r="1" spans="1:11" ht="15.95" customHeight="1">
      <c r="A1" s="1545" t="s">
        <v>1148</v>
      </c>
      <c r="B1" s="1545"/>
      <c r="C1" s="1545"/>
      <c r="D1" s="1545"/>
      <c r="E1" s="1545"/>
      <c r="F1" s="1545"/>
      <c r="G1" s="1545"/>
      <c r="H1" s="1545"/>
      <c r="I1" s="1545"/>
      <c r="J1" s="1545"/>
    </row>
    <row r="2" spans="1:11" ht="15.95" customHeight="1">
      <c r="A2" s="50"/>
      <c r="B2" s="50"/>
      <c r="C2" s="50"/>
      <c r="D2" s="50"/>
      <c r="E2" s="50"/>
      <c r="F2" s="50"/>
      <c r="H2" s="1584" t="s">
        <v>1151</v>
      </c>
      <c r="I2" s="1585"/>
      <c r="J2" s="1586"/>
    </row>
    <row r="3" spans="1:11" ht="15.95" customHeight="1">
      <c r="A3" s="50"/>
      <c r="B3" s="50"/>
      <c r="C3" s="50"/>
      <c r="D3" s="50"/>
      <c r="E3" s="50"/>
      <c r="F3" s="50"/>
      <c r="H3" s="1521" t="s">
        <v>1152</v>
      </c>
      <c r="I3" s="1522"/>
      <c r="J3" s="1523"/>
    </row>
    <row r="4" spans="1:11" ht="15.95" customHeight="1">
      <c r="A4" s="1630" t="s">
        <v>1147</v>
      </c>
      <c r="B4" s="1630"/>
      <c r="C4" s="1630"/>
      <c r="D4" s="1630"/>
      <c r="E4" s="1630"/>
      <c r="F4" s="1630"/>
      <c r="G4" s="1630"/>
      <c r="H4" s="1630"/>
      <c r="I4" s="1630"/>
      <c r="J4" s="1630"/>
    </row>
    <row r="5" spans="1:11" ht="15.95" customHeight="1">
      <c r="A5" s="588" t="s">
        <v>1107</v>
      </c>
      <c r="B5" s="393"/>
      <c r="C5" s="393"/>
      <c r="D5" s="393"/>
      <c r="E5" s="1578" t="str">
        <f>+DIRIGEANT!C5</f>
        <v>SOCIETE DEMBA &amp; FRERES</v>
      </c>
      <c r="F5" s="1578"/>
      <c r="G5" s="1578"/>
      <c r="H5" s="1578"/>
      <c r="I5" s="1578"/>
      <c r="J5" s="1578"/>
    </row>
    <row r="6" spans="1:11" ht="15.95" customHeight="1">
      <c r="A6" s="1535" t="str">
        <f>+'Fiche iden'!A7:L7</f>
        <v>-</v>
      </c>
      <c r="B6" s="1535"/>
      <c r="C6" s="1535"/>
      <c r="D6" s="1535"/>
      <c r="E6" s="1535"/>
      <c r="F6" s="965"/>
      <c r="G6" s="395" t="s">
        <v>1109</v>
      </c>
      <c r="H6" s="608" t="str">
        <f>+DIRIGEANT!E6</f>
        <v xml:space="preserve">SODEF </v>
      </c>
      <c r="I6" s="966"/>
      <c r="J6" s="966"/>
    </row>
    <row r="7" spans="1:11" ht="15.95" customHeight="1">
      <c r="A7" s="588" t="s">
        <v>1136</v>
      </c>
      <c r="B7" s="967"/>
      <c r="C7" s="1578" t="str">
        <f>+'Fiche iden'!E8</f>
        <v xml:space="preserve">19                  BP                  458              ABIDJAN </v>
      </c>
      <c r="D7" s="1578"/>
      <c r="E7" s="1578"/>
      <c r="F7" s="1578"/>
      <c r="G7" s="1578"/>
      <c r="H7" s="1578"/>
      <c r="I7" s="1578"/>
      <c r="J7" s="1578"/>
    </row>
    <row r="8" spans="1:11" ht="15.95" customHeight="1">
      <c r="A8" s="588" t="s">
        <v>1131</v>
      </c>
      <c r="B8" s="393"/>
      <c r="C8" s="393"/>
      <c r="D8" s="710"/>
      <c r="E8" s="706" t="str">
        <f>+'Fiche iden'!G9</f>
        <v>1417292 J</v>
      </c>
      <c r="F8" s="708" t="s">
        <v>1124</v>
      </c>
      <c r="G8" s="968" t="str">
        <f>+DIRIGEANT!D8</f>
        <v>31/12/2016</v>
      </c>
      <c r="H8" s="395" t="s">
        <v>1111</v>
      </c>
      <c r="I8" s="969"/>
      <c r="J8" s="707">
        <f>+DIRIGEANT!F8</f>
        <v>12</v>
      </c>
    </row>
    <row r="10" spans="1:11">
      <c r="A10" s="1631" t="s">
        <v>809</v>
      </c>
      <c r="B10" s="469"/>
      <c r="C10" s="469"/>
      <c r="D10" s="469"/>
      <c r="E10" s="469"/>
      <c r="F10" s="471" t="s">
        <v>632</v>
      </c>
      <c r="G10" s="57"/>
      <c r="H10" s="472"/>
      <c r="I10" s="443"/>
      <c r="J10" s="219" t="s">
        <v>633</v>
      </c>
    </row>
    <row r="11" spans="1:11">
      <c r="A11" s="1632"/>
      <c r="B11" s="47"/>
      <c r="C11" s="47"/>
      <c r="D11" s="47"/>
      <c r="E11" s="470"/>
      <c r="F11" s="219" t="s">
        <v>635</v>
      </c>
      <c r="G11" s="235" t="s">
        <v>636</v>
      </c>
      <c r="H11" s="219" t="s">
        <v>637</v>
      </c>
      <c r="I11" s="219"/>
      <c r="J11" s="219" t="s">
        <v>637</v>
      </c>
    </row>
    <row r="12" spans="1:11">
      <c r="A12" s="182"/>
      <c r="B12" s="143"/>
      <c r="C12" s="143"/>
      <c r="D12" s="143"/>
      <c r="E12" s="58"/>
      <c r="F12" s="413"/>
      <c r="G12" s="473"/>
      <c r="H12" s="413"/>
      <c r="I12" s="473"/>
      <c r="J12" s="361"/>
    </row>
    <row r="13" spans="1:11">
      <c r="A13" s="182"/>
      <c r="B13" s="42"/>
      <c r="C13" s="970" t="s">
        <v>638</v>
      </c>
      <c r="D13" s="42"/>
      <c r="E13" s="748"/>
      <c r="F13" s="350"/>
      <c r="G13" s="341"/>
      <c r="H13" s="350"/>
      <c r="I13" s="341"/>
      <c r="J13" s="341"/>
    </row>
    <row r="14" spans="1:11" ht="17.100000000000001" customHeight="1">
      <c r="A14" s="182"/>
      <c r="B14" s="42"/>
      <c r="C14" s="42"/>
      <c r="D14" s="42"/>
      <c r="E14" s="748"/>
      <c r="F14" s="350"/>
      <c r="G14" s="341"/>
      <c r="H14" s="350"/>
      <c r="I14" s="341"/>
      <c r="J14" s="341"/>
    </row>
    <row r="15" spans="1:11" ht="17.100000000000001" customHeight="1">
      <c r="A15" s="971" t="s">
        <v>639</v>
      </c>
      <c r="B15" s="44"/>
      <c r="C15" s="44" t="s">
        <v>640</v>
      </c>
      <c r="D15" s="44"/>
      <c r="E15" s="748"/>
      <c r="F15" s="1446">
        <f>SUM(F16:F19)</f>
        <v>0</v>
      </c>
      <c r="G15" s="1446">
        <f>SUM(G16:G19)</f>
        <v>0</v>
      </c>
      <c r="H15" s="1446">
        <f>SUM(H16:H19)</f>
        <v>0</v>
      </c>
      <c r="I15" s="1446"/>
      <c r="J15" s="1446">
        <f>SUM(J16:J19)</f>
        <v>0</v>
      </c>
    </row>
    <row r="16" spans="1:11" ht="17.100000000000001" customHeight="1">
      <c r="A16" s="182" t="s">
        <v>77</v>
      </c>
      <c r="B16" s="42"/>
      <c r="C16" s="42" t="s">
        <v>79</v>
      </c>
      <c r="D16" s="42"/>
      <c r="E16" s="748"/>
      <c r="F16" s="1447"/>
      <c r="G16" s="1448"/>
      <c r="H16" s="1449">
        <f>+F16-G16</f>
        <v>0</v>
      </c>
      <c r="I16" s="1450"/>
      <c r="J16" s="1451"/>
      <c r="K16" s="34"/>
    </row>
    <row r="17" spans="1:11" ht="17.100000000000001" customHeight="1">
      <c r="A17" s="182" t="s">
        <v>78</v>
      </c>
      <c r="B17" s="42"/>
      <c r="C17" s="42" t="s">
        <v>80</v>
      </c>
      <c r="D17" s="42"/>
      <c r="E17" s="748"/>
      <c r="F17" s="321"/>
      <c r="G17" s="1090"/>
      <c r="H17" s="1452">
        <f>F17-G17</f>
        <v>0</v>
      </c>
      <c r="I17" s="1451"/>
      <c r="J17" s="1453"/>
    </row>
    <row r="18" spans="1:11" ht="17.100000000000001" customHeight="1">
      <c r="A18" s="182" t="s">
        <v>641</v>
      </c>
      <c r="B18" s="42"/>
      <c r="C18" s="42" t="s">
        <v>642</v>
      </c>
      <c r="D18" s="42"/>
      <c r="E18" s="748"/>
      <c r="F18" s="321"/>
      <c r="G18" s="1090"/>
      <c r="H18" s="1453"/>
      <c r="I18" s="1451"/>
      <c r="J18" s="1453"/>
    </row>
    <row r="19" spans="1:11" ht="17.100000000000001" customHeight="1">
      <c r="A19" s="182"/>
      <c r="B19" s="42"/>
      <c r="C19" s="42" t="s">
        <v>643</v>
      </c>
      <c r="D19" s="42"/>
      <c r="E19" s="748"/>
      <c r="F19" s="327"/>
      <c r="G19" s="325"/>
      <c r="H19" s="1447">
        <f>F19-G19</f>
        <v>0</v>
      </c>
      <c r="I19" s="1451"/>
      <c r="J19" s="1451"/>
    </row>
    <row r="20" spans="1:11" ht="17.100000000000001" customHeight="1">
      <c r="A20" s="182"/>
      <c r="B20" s="42"/>
      <c r="C20" s="42"/>
      <c r="D20" s="42"/>
      <c r="E20" s="748"/>
      <c r="F20" s="327"/>
      <c r="G20" s="325"/>
      <c r="H20" s="1447"/>
      <c r="I20" s="1451"/>
      <c r="J20" s="1451"/>
    </row>
    <row r="21" spans="1:11" ht="17.100000000000001" customHeight="1">
      <c r="A21" s="971" t="s">
        <v>644</v>
      </c>
      <c r="B21" s="44"/>
      <c r="C21" s="44" t="s">
        <v>645</v>
      </c>
      <c r="D21" s="44"/>
      <c r="E21" s="748"/>
      <c r="F21" s="1003">
        <f>SUM(F22:F25)</f>
        <v>555000</v>
      </c>
      <c r="G21" s="1003">
        <f>SUM(G22:G25)</f>
        <v>555000</v>
      </c>
      <c r="H21" s="1446">
        <f>SUM(H22:H25)</f>
        <v>0</v>
      </c>
      <c r="I21" s="1446"/>
      <c r="J21" s="1446">
        <v>277500</v>
      </c>
    </row>
    <row r="22" spans="1:11" ht="17.100000000000001" customHeight="1">
      <c r="A22" s="182" t="s">
        <v>646</v>
      </c>
      <c r="B22" s="42"/>
      <c r="C22" s="42" t="s">
        <v>647</v>
      </c>
      <c r="D22" s="42"/>
      <c r="E22" s="748"/>
      <c r="F22" s="322"/>
      <c r="G22" s="321"/>
      <c r="H22" s="1454">
        <f>F22-G22</f>
        <v>0</v>
      </c>
      <c r="I22" s="1451"/>
      <c r="J22" s="1453"/>
    </row>
    <row r="23" spans="1:11" ht="17.100000000000001" customHeight="1">
      <c r="A23" s="182" t="s">
        <v>648</v>
      </c>
      <c r="B23" s="42"/>
      <c r="C23" s="42" t="s">
        <v>649</v>
      </c>
      <c r="D23" s="42"/>
      <c r="E23" s="748"/>
      <c r="F23" s="322">
        <v>555000</v>
      </c>
      <c r="G23" s="321">
        <v>555000</v>
      </c>
      <c r="H23" s="1454">
        <f>F23-G23</f>
        <v>0</v>
      </c>
      <c r="I23" s="1451"/>
      <c r="J23" s="1453"/>
    </row>
    <row r="24" spans="1:11" ht="17.100000000000001" customHeight="1">
      <c r="A24" s="182" t="s">
        <v>650</v>
      </c>
      <c r="B24" s="42"/>
      <c r="C24" s="42" t="s">
        <v>651</v>
      </c>
      <c r="D24" s="42"/>
      <c r="E24" s="748"/>
      <c r="F24" s="322"/>
      <c r="G24" s="321"/>
      <c r="H24" s="1454">
        <f>F24-G24</f>
        <v>0</v>
      </c>
      <c r="I24" s="1451"/>
      <c r="J24" s="1453"/>
    </row>
    <row r="25" spans="1:11" ht="17.100000000000001" customHeight="1">
      <c r="A25" s="182" t="s">
        <v>652</v>
      </c>
      <c r="B25" s="42"/>
      <c r="C25" s="42" t="s">
        <v>653</v>
      </c>
      <c r="D25" s="42"/>
      <c r="E25" s="748"/>
      <c r="F25" s="322"/>
      <c r="G25" s="321"/>
      <c r="H25" s="1454">
        <f>F25-G25</f>
        <v>0</v>
      </c>
      <c r="I25" s="1451"/>
      <c r="J25" s="1453"/>
    </row>
    <row r="26" spans="1:11" ht="17.100000000000001" customHeight="1">
      <c r="A26" s="182"/>
      <c r="B26" s="42"/>
      <c r="C26" s="42"/>
      <c r="D26" s="42"/>
      <c r="E26" s="748"/>
      <c r="F26" s="327"/>
      <c r="G26" s="325"/>
      <c r="H26" s="1447"/>
      <c r="I26" s="1451"/>
      <c r="J26" s="1451"/>
    </row>
    <row r="27" spans="1:11" ht="17.100000000000001" customHeight="1">
      <c r="A27" s="971" t="s">
        <v>654</v>
      </c>
      <c r="B27" s="44"/>
      <c r="C27" s="44" t="s">
        <v>655</v>
      </c>
      <c r="D27" s="44"/>
      <c r="E27" s="748"/>
      <c r="F27" s="1003">
        <f>SUM(F28:F32)</f>
        <v>26494908</v>
      </c>
      <c r="G27" s="1003">
        <f>SUM(G28:G32)</f>
        <v>18537964</v>
      </c>
      <c r="H27" s="1446">
        <f>SUM(H28:H32)</f>
        <v>7956944</v>
      </c>
      <c r="I27" s="1446"/>
      <c r="J27" s="1446">
        <f>SUM(J28:J32)</f>
        <v>17225926</v>
      </c>
    </row>
    <row r="28" spans="1:11" ht="17.100000000000001" customHeight="1">
      <c r="A28" s="182" t="s">
        <v>656</v>
      </c>
      <c r="B28" s="42"/>
      <c r="C28" s="42" t="s">
        <v>657</v>
      </c>
      <c r="D28" s="42"/>
      <c r="E28" s="748"/>
      <c r="F28" s="327"/>
      <c r="G28" s="325"/>
      <c r="H28" s="1447">
        <f>F28-G28</f>
        <v>0</v>
      </c>
      <c r="I28" s="1451"/>
      <c r="J28" s="1451"/>
    </row>
    <row r="29" spans="1:11" ht="17.100000000000001" customHeight="1">
      <c r="A29" s="182" t="s">
        <v>658</v>
      </c>
      <c r="B29" s="42"/>
      <c r="C29" s="42" t="s">
        <v>659</v>
      </c>
      <c r="D29" s="42"/>
      <c r="E29" s="748"/>
      <c r="F29" s="322"/>
      <c r="G29" s="321"/>
      <c r="H29" s="1454">
        <f>F29-G29</f>
        <v>0</v>
      </c>
      <c r="I29" s="1451"/>
      <c r="J29" s="1453"/>
    </row>
    <row r="30" spans="1:11" ht="17.100000000000001" customHeight="1">
      <c r="A30" s="182" t="s">
        <v>660</v>
      </c>
      <c r="B30" s="42"/>
      <c r="C30" s="42" t="s">
        <v>661</v>
      </c>
      <c r="D30" s="42"/>
      <c r="E30" s="748"/>
      <c r="F30" s="322">
        <v>1650000</v>
      </c>
      <c r="G30" s="321">
        <v>660000</v>
      </c>
      <c r="H30" s="1454">
        <f>F30-G30</f>
        <v>990000</v>
      </c>
      <c r="I30" s="1451"/>
      <c r="J30" s="1453">
        <v>1320000</v>
      </c>
    </row>
    <row r="31" spans="1:11" ht="17.100000000000001" customHeight="1">
      <c r="A31" s="182" t="s">
        <v>662</v>
      </c>
      <c r="B31" s="42"/>
      <c r="C31" s="42" t="s">
        <v>663</v>
      </c>
      <c r="D31" s="42"/>
      <c r="E31" s="748"/>
      <c r="F31" s="322">
        <v>12844908</v>
      </c>
      <c r="G31" s="321">
        <v>9877964</v>
      </c>
      <c r="H31" s="1454">
        <f>F31-G31</f>
        <v>2966944</v>
      </c>
      <c r="I31" s="1451"/>
      <c r="J31" s="1453">
        <v>7905926</v>
      </c>
      <c r="K31" s="34"/>
    </row>
    <row r="32" spans="1:11" ht="17.100000000000001" customHeight="1">
      <c r="A32" s="182" t="s">
        <v>664</v>
      </c>
      <c r="B32" s="42"/>
      <c r="C32" s="42" t="s">
        <v>666</v>
      </c>
      <c r="D32" s="42"/>
      <c r="E32" s="748"/>
      <c r="F32" s="322">
        <v>12000000</v>
      </c>
      <c r="G32" s="321">
        <v>8000000</v>
      </c>
      <c r="H32" s="1454">
        <f>F32-G32</f>
        <v>4000000</v>
      </c>
      <c r="I32" s="1451"/>
      <c r="J32" s="1453">
        <v>8000000</v>
      </c>
      <c r="K32" s="34"/>
    </row>
    <row r="33" spans="1:11" ht="17.100000000000001" customHeight="1">
      <c r="A33" s="182"/>
      <c r="B33" s="42"/>
      <c r="C33" s="42"/>
      <c r="D33" s="42"/>
      <c r="E33" s="748"/>
      <c r="F33" s="327"/>
      <c r="G33" s="325"/>
      <c r="H33" s="327"/>
      <c r="I33" s="325"/>
      <c r="J33" s="325"/>
      <c r="K33" s="34"/>
    </row>
    <row r="34" spans="1:11" ht="17.100000000000001" customHeight="1">
      <c r="A34" s="971" t="s">
        <v>667</v>
      </c>
      <c r="B34" s="44"/>
      <c r="C34" s="44" t="s">
        <v>668</v>
      </c>
      <c r="D34" s="44"/>
      <c r="E34" s="748"/>
      <c r="F34" s="327"/>
      <c r="G34" s="325"/>
      <c r="H34" s="327"/>
      <c r="I34" s="325"/>
      <c r="J34" s="325"/>
    </row>
    <row r="35" spans="1:11" ht="17.100000000000001" customHeight="1">
      <c r="A35" s="971"/>
      <c r="B35" s="44"/>
      <c r="C35" s="44" t="s">
        <v>669</v>
      </c>
      <c r="D35" s="44"/>
      <c r="E35" s="748"/>
      <c r="F35" s="1091"/>
      <c r="G35" s="1092"/>
      <c r="H35" s="1093"/>
      <c r="I35" s="1005"/>
      <c r="J35" s="1092"/>
    </row>
    <row r="36" spans="1:11" ht="17.100000000000001" customHeight="1">
      <c r="A36" s="182"/>
      <c r="B36" s="42"/>
      <c r="C36" s="42"/>
      <c r="D36" s="42"/>
      <c r="E36" s="748"/>
      <c r="F36" s="327"/>
      <c r="G36" s="325"/>
      <c r="H36" s="327"/>
      <c r="I36" s="325"/>
      <c r="J36" s="325"/>
    </row>
    <row r="37" spans="1:11" ht="17.100000000000001" customHeight="1">
      <c r="A37" s="971" t="s">
        <v>670</v>
      </c>
      <c r="B37" s="44"/>
      <c r="C37" s="44" t="s">
        <v>671</v>
      </c>
      <c r="D37" s="44"/>
      <c r="E37" s="748"/>
      <c r="F37" s="1003">
        <f>SUM(F38:F39)</f>
        <v>1950000</v>
      </c>
      <c r="G37" s="1003">
        <f>SUM(G38:G39)</f>
        <v>0</v>
      </c>
      <c r="H37" s="1003">
        <f>SUM(H38:H39)</f>
        <v>1950000</v>
      </c>
      <c r="I37" s="1003">
        <f>SUM(I38:I39)</f>
        <v>0</v>
      </c>
      <c r="J37" s="1003">
        <f>SUM(J38:J39)</f>
        <v>1950000</v>
      </c>
    </row>
    <row r="38" spans="1:11" ht="17.100000000000001" customHeight="1">
      <c r="A38" s="182" t="s">
        <v>672</v>
      </c>
      <c r="B38" s="42"/>
      <c r="C38" s="42" t="s">
        <v>673</v>
      </c>
      <c r="D38" s="42"/>
      <c r="E38" s="748"/>
      <c r="F38" s="327"/>
      <c r="G38" s="325"/>
      <c r="H38" s="327">
        <f>F38-G38</f>
        <v>0</v>
      </c>
      <c r="I38" s="325"/>
      <c r="J38" s="325"/>
    </row>
    <row r="39" spans="1:11" ht="17.100000000000001" customHeight="1">
      <c r="A39" s="182" t="s">
        <v>674</v>
      </c>
      <c r="B39" s="42"/>
      <c r="C39" s="42" t="s">
        <v>675</v>
      </c>
      <c r="D39" s="42"/>
      <c r="E39" s="748"/>
      <c r="F39" s="322">
        <v>1950000</v>
      </c>
      <c r="G39" s="321"/>
      <c r="H39" s="315">
        <f>F39-G39</f>
        <v>1950000</v>
      </c>
      <c r="I39" s="325"/>
      <c r="J39" s="321">
        <v>1950000</v>
      </c>
    </row>
    <row r="40" spans="1:11">
      <c r="A40" s="182"/>
      <c r="B40" s="972"/>
      <c r="C40" s="973"/>
      <c r="D40" s="77"/>
      <c r="E40" s="749"/>
      <c r="F40" s="327"/>
      <c r="G40" s="325"/>
      <c r="H40" s="327"/>
      <c r="I40" s="325"/>
      <c r="J40" s="325"/>
    </row>
    <row r="41" spans="1:11">
      <c r="A41" s="182"/>
      <c r="B41" s="42"/>
      <c r="C41" s="42"/>
      <c r="D41" s="42"/>
      <c r="E41" s="748"/>
      <c r="F41" s="327"/>
      <c r="G41" s="325"/>
      <c r="H41" s="327"/>
      <c r="I41" s="325"/>
      <c r="J41" s="325"/>
    </row>
    <row r="42" spans="1:11">
      <c r="A42" s="182" t="s">
        <v>676</v>
      </c>
      <c r="B42" s="42"/>
      <c r="C42" s="42" t="s">
        <v>677</v>
      </c>
      <c r="D42" s="42"/>
      <c r="E42" s="748"/>
      <c r="F42" s="327"/>
      <c r="G42" s="325"/>
      <c r="H42" s="327"/>
      <c r="I42" s="325"/>
      <c r="J42" s="325"/>
    </row>
    <row r="43" spans="1:11">
      <c r="A43" s="182"/>
      <c r="B43" s="42"/>
      <c r="C43" s="42" t="s">
        <v>1149</v>
      </c>
      <c r="D43" s="42" t="s">
        <v>1150</v>
      </c>
      <c r="E43" s="750"/>
      <c r="F43" s="327"/>
      <c r="G43" s="325"/>
      <c r="H43" s="1006"/>
      <c r="I43" s="1007"/>
      <c r="J43" s="325"/>
    </row>
    <row r="44" spans="1:11">
      <c r="A44" s="182"/>
      <c r="B44" s="42"/>
      <c r="C44" s="42"/>
      <c r="D44" s="42" t="s">
        <v>637</v>
      </c>
      <c r="E44" s="751"/>
      <c r="F44" s="327"/>
      <c r="G44" s="325"/>
      <c r="H44" s="327"/>
      <c r="I44" s="325"/>
      <c r="J44" s="325"/>
    </row>
    <row r="45" spans="1:11">
      <c r="A45" s="182"/>
      <c r="B45" s="42"/>
      <c r="C45" s="42"/>
      <c r="D45" s="42"/>
      <c r="E45" s="129"/>
      <c r="F45" s="327"/>
      <c r="G45" s="325"/>
      <c r="H45" s="327"/>
      <c r="I45" s="325"/>
      <c r="J45" s="325"/>
    </row>
    <row r="46" spans="1:11">
      <c r="A46" s="974" t="s">
        <v>678</v>
      </c>
      <c r="B46" s="975"/>
      <c r="C46" s="1628" t="s">
        <v>679</v>
      </c>
      <c r="D46" s="1628"/>
      <c r="E46" s="1629"/>
      <c r="F46" s="1008">
        <f>+F37+F35+F27+F21+F15</f>
        <v>28999908</v>
      </c>
      <c r="G46" s="1008">
        <f>+G37+G35+G27+G21+G15</f>
        <v>19092964</v>
      </c>
      <c r="H46" s="1008">
        <f>+H37+H35+H27+H21+H15</f>
        <v>9906944</v>
      </c>
      <c r="I46" s="1008">
        <f>+I37+I35+I27+I21+I15</f>
        <v>0</v>
      </c>
      <c r="J46" s="1008">
        <f>+J37+J35+J27+J21+J15</f>
        <v>19453426</v>
      </c>
    </row>
    <row r="47" spans="1:11" ht="12" customHeight="1">
      <c r="A47" s="752"/>
      <c r="B47" s="752"/>
      <c r="C47" s="752"/>
      <c r="D47" s="752"/>
      <c r="E47" s="752"/>
      <c r="F47" s="1"/>
      <c r="G47" s="1"/>
      <c r="H47" s="1"/>
      <c r="I47" s="1"/>
      <c r="J47" s="35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A49" s="1"/>
      <c r="B49" s="1"/>
      <c r="C49" s="1"/>
      <c r="D49" s="1"/>
      <c r="E49" s="1"/>
      <c r="F49" s="1"/>
      <c r="G49" s="382"/>
      <c r="H49" s="1"/>
      <c r="I49" s="1"/>
      <c r="J49" s="1"/>
    </row>
    <row r="50" spans="1:10">
      <c r="A50" s="1"/>
      <c r="B50" s="1"/>
      <c r="C50" s="1"/>
      <c r="D50" s="1"/>
      <c r="E50" s="1"/>
      <c r="F50" s="382"/>
      <c r="G50" s="1"/>
      <c r="H50" s="1"/>
      <c r="I50" s="1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8:10">
      <c r="H65" s="1"/>
      <c r="I65" s="1"/>
      <c r="J65" s="1"/>
    </row>
    <row r="66" spans="8:10">
      <c r="H66" s="1"/>
      <c r="I66" s="1"/>
      <c r="J66" s="1"/>
    </row>
    <row r="67" spans="8:10">
      <c r="H67" s="1"/>
      <c r="I67" s="1"/>
      <c r="J67" s="1"/>
    </row>
    <row r="68" spans="8:10">
      <c r="H68" s="1"/>
      <c r="I68" s="1"/>
      <c r="J68" s="1"/>
    </row>
    <row r="69" spans="8:10">
      <c r="H69" s="1"/>
      <c r="I69" s="1"/>
      <c r="J69" s="1"/>
    </row>
    <row r="70" spans="8:10">
      <c r="H70" s="1"/>
      <c r="I70" s="1"/>
      <c r="J70" s="1"/>
    </row>
    <row r="71" spans="8:10">
      <c r="H71" s="1"/>
      <c r="I71" s="1"/>
      <c r="J71" s="1"/>
    </row>
    <row r="72" spans="8:10">
      <c r="H72" s="1"/>
      <c r="I72" s="1"/>
      <c r="J72" s="1"/>
    </row>
    <row r="73" spans="8:10">
      <c r="H73" s="1"/>
      <c r="I73" s="1"/>
      <c r="J73" s="1"/>
    </row>
    <row r="74" spans="8:10">
      <c r="H74" s="1"/>
      <c r="I74" s="1"/>
      <c r="J74" s="1"/>
    </row>
    <row r="75" spans="8:10">
      <c r="H75" s="1"/>
      <c r="I75" s="1"/>
      <c r="J75" s="1"/>
    </row>
    <row r="76" spans="8:10">
      <c r="H76" s="1"/>
      <c r="I76" s="1"/>
      <c r="J76" s="1"/>
    </row>
    <row r="77" spans="8:10">
      <c r="H77" s="1"/>
      <c r="I77" s="1"/>
      <c r="J77" s="1"/>
    </row>
  </sheetData>
  <mergeCells count="9">
    <mergeCell ref="C46:E46"/>
    <mergeCell ref="H3:J3"/>
    <mergeCell ref="A4:J4"/>
    <mergeCell ref="A1:J1"/>
    <mergeCell ref="A6:E6"/>
    <mergeCell ref="H2:J2"/>
    <mergeCell ref="C7:J7"/>
    <mergeCell ref="E5:J5"/>
    <mergeCell ref="A10:A11"/>
  </mergeCells>
  <phoneticPr fontId="48" type="noConversion"/>
  <printOptions horizontalCentered="1" gridLinesSet="0"/>
  <pageMargins left="0.25" right="0.28000000000000003" top="0.98425196850393704" bottom="0.76" header="0.55118110236220474" footer="0.51181102362204722"/>
  <pageSetup paperSize="9" scale="96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57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45</vt:i4>
      </vt:variant>
    </vt:vector>
  </HeadingPairs>
  <TitlesOfParts>
    <vt:vector size="103" baseType="lpstr">
      <vt:lpstr>Page systeme normal</vt:lpstr>
      <vt:lpstr>Fiche dépot</vt:lpstr>
      <vt:lpstr>Condition de recevabilité</vt:lpstr>
      <vt:lpstr>NVelle Table des codes</vt:lpstr>
      <vt:lpstr>CIAP_CNC</vt:lpstr>
      <vt:lpstr>Fiche iden</vt:lpstr>
      <vt:lpstr>Activ ent</vt:lpstr>
      <vt:lpstr>DIRIGEANT</vt:lpstr>
      <vt:lpstr>Actif-Immo</vt:lpstr>
      <vt:lpstr>Act-circul</vt:lpstr>
      <vt:lpstr>Capitaux</vt:lpstr>
      <vt:lpstr>Passif-circul</vt:lpstr>
      <vt:lpstr>Charge1</vt:lpstr>
      <vt:lpstr>Produit1</vt:lpstr>
      <vt:lpstr>Charge2</vt:lpstr>
      <vt:lpstr>Produit2</vt:lpstr>
      <vt:lpstr>CAEG1</vt:lpstr>
      <vt:lpstr>CAEG2</vt:lpstr>
      <vt:lpstr>TAFIRE1</vt:lpstr>
      <vt:lpstr>TAFIRE2</vt:lpstr>
      <vt:lpstr> EA 1-28</vt:lpstr>
      <vt:lpstr>EA 2-28</vt:lpstr>
      <vt:lpstr>EA 3-28</vt:lpstr>
      <vt:lpstr>EA 4-28</vt:lpstr>
      <vt:lpstr>EA 5-28</vt:lpstr>
      <vt:lpstr>EA 6-28</vt:lpstr>
      <vt:lpstr>EA 7-28</vt:lpstr>
      <vt:lpstr>EA 8-28</vt:lpstr>
      <vt:lpstr>EA 9-28</vt:lpstr>
      <vt:lpstr>EA 10-28</vt:lpstr>
      <vt:lpstr>EA 11-28</vt:lpstr>
      <vt:lpstr>EA 12-28</vt:lpstr>
      <vt:lpstr>EA 13-28</vt:lpstr>
      <vt:lpstr>EA 14-28</vt:lpstr>
      <vt:lpstr>EA 15-28</vt:lpstr>
      <vt:lpstr>EA 16-28</vt:lpstr>
      <vt:lpstr>EA 17-28</vt:lpstr>
      <vt:lpstr>TAB 1 ACT IMMO</vt:lpstr>
      <vt:lpstr>TAB 2 AMORT</vt:lpstr>
      <vt:lpstr>TAB 3 PV &amp; MV</vt:lpstr>
      <vt:lpstr>TAB 4 PROV AU BIL</vt:lpstr>
      <vt:lpstr>TAB 5 CREDIT BAIL</vt:lpstr>
      <vt:lpstr>TAB 6 ECH. CREAN.</vt:lpstr>
      <vt:lpstr>TAB 7 ECH. DETTES</vt:lpstr>
      <vt:lpstr>TAB 8 C.I.E</vt:lpstr>
      <vt:lpstr>TAB 9 REP RESULT</vt:lpstr>
      <vt:lpstr>TAB 10 AFF RESULT</vt:lpstr>
      <vt:lpstr>TAB 11 EFFECTIFS</vt:lpstr>
      <vt:lpstr>TAB 12 PRD EXO</vt:lpstr>
      <vt:lpstr>TAB 13 ACH PROD</vt:lpstr>
      <vt:lpstr>ETAT COMPLEMENTAIRES</vt:lpstr>
      <vt:lpstr>TAB 13 ACH PROD (2)</vt:lpstr>
      <vt:lpstr>ETAT COMP DGI-CN</vt:lpstr>
      <vt:lpstr>ETAT COMP UEMOA</vt:lpstr>
      <vt:lpstr>RESULT STE PERS</vt:lpstr>
      <vt:lpstr>TAB AMORT</vt:lpstr>
      <vt:lpstr>COMPL INFO</vt:lpstr>
      <vt:lpstr>Graph1</vt:lpstr>
      <vt:lpstr>' EA 1-28'!Zone_d_impression</vt:lpstr>
      <vt:lpstr>'Act-circul'!Zone_d_impression</vt:lpstr>
      <vt:lpstr>'Actif-Immo'!Zone_d_impression</vt:lpstr>
      <vt:lpstr>'Activ ent'!Zone_d_impression</vt:lpstr>
      <vt:lpstr>CAEG1!Zone_d_impression</vt:lpstr>
      <vt:lpstr>CAEG2!Zone_d_impression</vt:lpstr>
      <vt:lpstr>Capitaux!Zone_d_impression</vt:lpstr>
      <vt:lpstr>Charge1!Zone_d_impression</vt:lpstr>
      <vt:lpstr>Charge2!Zone_d_impression</vt:lpstr>
      <vt:lpstr>CIAP_CNC!Zone_d_impression</vt:lpstr>
      <vt:lpstr>'COMPL INFO'!Zone_d_impression</vt:lpstr>
      <vt:lpstr>DIRIGEANT!Zone_d_impression</vt:lpstr>
      <vt:lpstr>'EA 10-28'!Zone_d_impression</vt:lpstr>
      <vt:lpstr>'EA 11-28'!Zone_d_impression</vt:lpstr>
      <vt:lpstr>'EA 13-28'!Zone_d_impression</vt:lpstr>
      <vt:lpstr>'EA 14-28'!Zone_d_impression</vt:lpstr>
      <vt:lpstr>'EA 15-28'!Zone_d_impression</vt:lpstr>
      <vt:lpstr>'EA 16-28'!Zone_d_impression</vt:lpstr>
      <vt:lpstr>'EA 17-28'!Zone_d_impression</vt:lpstr>
      <vt:lpstr>'EA 2-28'!Zone_d_impression</vt:lpstr>
      <vt:lpstr>'EA 3-28'!Zone_d_impression</vt:lpstr>
      <vt:lpstr>'EA 5-28'!Zone_d_impression</vt:lpstr>
      <vt:lpstr>'EA 6-28'!Zone_d_impression</vt:lpstr>
      <vt:lpstr>'EA 7-28'!Zone_d_impression</vt:lpstr>
      <vt:lpstr>'EA 8-28'!Zone_d_impression</vt:lpstr>
      <vt:lpstr>'EA 9-28'!Zone_d_impression</vt:lpstr>
      <vt:lpstr>'ETAT COMPLEMENTAIRES'!Zone_d_impression</vt:lpstr>
      <vt:lpstr>'Fiche iden'!Zone_d_impression</vt:lpstr>
      <vt:lpstr>'NVelle Table des codes'!Zone_d_impression</vt:lpstr>
      <vt:lpstr>'Passif-circul'!Zone_d_impression</vt:lpstr>
      <vt:lpstr>Produit1!Zone_d_impression</vt:lpstr>
      <vt:lpstr>Produit2!Zone_d_impression</vt:lpstr>
      <vt:lpstr>'RESULT STE PERS'!Zone_d_impression</vt:lpstr>
      <vt:lpstr>'TAB 1 ACT IMMO'!Zone_d_impression</vt:lpstr>
      <vt:lpstr>'TAB 12 PRD EXO'!Zone_d_impression</vt:lpstr>
      <vt:lpstr>'TAB 2 AMORT'!Zone_d_impression</vt:lpstr>
      <vt:lpstr>'TAB 3 PV &amp; MV'!Zone_d_impression</vt:lpstr>
      <vt:lpstr>'TAB 5 CREDIT BAIL'!Zone_d_impression</vt:lpstr>
      <vt:lpstr>'TAB 6 ECH. CREAN.'!Zone_d_impression</vt:lpstr>
      <vt:lpstr>'TAB 7 ECH. DETTES'!Zone_d_impression</vt:lpstr>
      <vt:lpstr>'TAB 8 C.I.E'!Zone_d_impression</vt:lpstr>
      <vt:lpstr>'TAB 9 REP RESULT'!Zone_d_impression</vt:lpstr>
      <vt:lpstr>'TAB AMORT'!Zone_d_impression</vt:lpstr>
      <vt:lpstr>TAFIRE1!Zone_d_impression</vt:lpstr>
      <vt:lpstr>TAFIRE2!Zone_d_impression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MUGIRANEZA</dc:creator>
  <cp:lastModifiedBy>Origin</cp:lastModifiedBy>
  <cp:lastPrinted>2009-04-28T09:11:53Z</cp:lastPrinted>
  <dcterms:created xsi:type="dcterms:W3CDTF">1999-08-12T17:31:23Z</dcterms:created>
  <dcterms:modified xsi:type="dcterms:W3CDTF">2010-01-19T11:30:25Z</dcterms:modified>
</cp:coreProperties>
</file>