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1"/>
  <workbookPr/>
  <xr:revisionPtr revIDLastSave="0" documentId="11_D38BA3F4D1AD55BE1B15030620F7C933107EE9F6" xr6:coauthVersionLast="46" xr6:coauthVersionMax="46" xr10:uidLastSave="{00000000-0000-0000-0000-000000000000}"/>
  <bookViews>
    <workbookView xWindow="0" yWindow="0" windowWidth="0" windowHeight="0" xr2:uid="{00000000-000D-0000-FFFF-FFFF00000000}"/>
  </bookViews>
  <sheets>
    <sheet name="Réponses au formulaire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3" i="1" l="1"/>
  <c r="Q71" i="1"/>
  <c r="C71" i="1"/>
  <c r="B71" i="1"/>
  <c r="F69" i="1"/>
  <c r="E69" i="1"/>
  <c r="E73" i="1" s="1"/>
  <c r="C69" i="1"/>
  <c r="B69" i="1"/>
  <c r="N67" i="1"/>
  <c r="M67" i="1"/>
  <c r="L67" i="1"/>
  <c r="K67" i="1"/>
  <c r="J67" i="1"/>
  <c r="I67" i="1"/>
  <c r="H67" i="1"/>
  <c r="G67" i="1"/>
  <c r="F67" i="1"/>
  <c r="E67" i="1"/>
  <c r="C67" i="1"/>
  <c r="B67" i="1"/>
  <c r="P64" i="1"/>
  <c r="O64" i="1"/>
  <c r="Q64" i="1" s="1"/>
  <c r="P63" i="1"/>
  <c r="O63" i="1"/>
  <c r="Q63" i="1" s="1"/>
  <c r="P62" i="1"/>
  <c r="O62" i="1"/>
  <c r="Q62" i="1" s="1"/>
  <c r="P61" i="1"/>
  <c r="O61" i="1"/>
  <c r="Q61" i="1" s="1"/>
  <c r="P60" i="1"/>
  <c r="O60" i="1"/>
  <c r="Q60" i="1" s="1"/>
  <c r="P59" i="1"/>
  <c r="O59" i="1"/>
  <c r="Q59" i="1" s="1"/>
  <c r="P58" i="1"/>
  <c r="O58" i="1"/>
  <c r="Q58" i="1" s="1"/>
  <c r="P57" i="1"/>
  <c r="O57" i="1"/>
  <c r="Q57" i="1" s="1"/>
  <c r="P56" i="1"/>
  <c r="O56" i="1"/>
  <c r="Q56" i="1" s="1"/>
  <c r="P55" i="1"/>
  <c r="O55" i="1"/>
  <c r="Q55" i="1" s="1"/>
  <c r="P54" i="1"/>
  <c r="O54" i="1"/>
  <c r="Q54" i="1" s="1"/>
  <c r="P53" i="1"/>
  <c r="O53" i="1"/>
  <c r="Q53" i="1" s="1"/>
  <c r="P52" i="1"/>
  <c r="O52" i="1"/>
  <c r="Q52" i="1" s="1"/>
  <c r="P51" i="1"/>
  <c r="O51" i="1"/>
  <c r="Q51" i="1" s="1"/>
  <c r="P50" i="1"/>
  <c r="O50" i="1"/>
  <c r="Q50" i="1" s="1"/>
  <c r="P49" i="1"/>
  <c r="O49" i="1"/>
  <c r="Q49" i="1" s="1"/>
  <c r="P48" i="1"/>
  <c r="O48" i="1"/>
  <c r="Q48" i="1" s="1"/>
  <c r="P47" i="1"/>
  <c r="O47" i="1"/>
  <c r="Q47" i="1" s="1"/>
  <c r="P46" i="1"/>
  <c r="O46" i="1"/>
  <c r="Q46" i="1" s="1"/>
  <c r="P45" i="1"/>
  <c r="O45" i="1"/>
  <c r="Q45" i="1" s="1"/>
  <c r="P44" i="1"/>
  <c r="O44" i="1"/>
  <c r="Q44" i="1" s="1"/>
  <c r="P43" i="1"/>
  <c r="O43" i="1"/>
  <c r="Q43" i="1" s="1"/>
  <c r="P42" i="1"/>
  <c r="O42" i="1"/>
  <c r="Q42" i="1" s="1"/>
  <c r="P41" i="1"/>
  <c r="O41" i="1"/>
  <c r="Q41" i="1" s="1"/>
  <c r="P40" i="1"/>
  <c r="O40" i="1"/>
  <c r="Q40" i="1" s="1"/>
  <c r="P39" i="1"/>
  <c r="O39" i="1"/>
  <c r="Q39" i="1" s="1"/>
  <c r="P38" i="1"/>
  <c r="O38" i="1"/>
  <c r="Q38" i="1" s="1"/>
  <c r="P37" i="1"/>
  <c r="O37" i="1"/>
  <c r="Q37" i="1" s="1"/>
  <c r="P36" i="1"/>
  <c r="O36" i="1"/>
  <c r="Q36" i="1" s="1"/>
  <c r="P35" i="1"/>
  <c r="O35" i="1"/>
  <c r="Q35" i="1" s="1"/>
  <c r="P34" i="1"/>
  <c r="O34" i="1"/>
  <c r="Q34" i="1" s="1"/>
  <c r="P33" i="1"/>
  <c r="O33" i="1"/>
  <c r="Q33" i="1" s="1"/>
  <c r="P32" i="1"/>
  <c r="O32" i="1"/>
  <c r="Q32" i="1" s="1"/>
  <c r="P31" i="1"/>
  <c r="O31" i="1"/>
  <c r="Q31" i="1" s="1"/>
  <c r="P30" i="1"/>
  <c r="O30" i="1"/>
  <c r="Q30" i="1" s="1"/>
  <c r="P29" i="1"/>
  <c r="O29" i="1"/>
  <c r="Q29" i="1" s="1"/>
  <c r="P28" i="1"/>
  <c r="O28" i="1"/>
  <c r="Q28" i="1" s="1"/>
  <c r="P27" i="1"/>
  <c r="O27" i="1"/>
  <c r="Q27" i="1" s="1"/>
  <c r="P26" i="1"/>
  <c r="O26" i="1"/>
  <c r="Q26" i="1" s="1"/>
  <c r="P25" i="1"/>
  <c r="O25" i="1"/>
  <c r="Q25" i="1" s="1"/>
  <c r="P24" i="1"/>
  <c r="O24" i="1"/>
  <c r="Q24" i="1" s="1"/>
  <c r="P23" i="1"/>
  <c r="O23" i="1"/>
  <c r="Q23" i="1" s="1"/>
  <c r="P22" i="1"/>
  <c r="O22" i="1"/>
  <c r="Q22" i="1" s="1"/>
  <c r="P21" i="1"/>
  <c r="O21" i="1"/>
  <c r="Q21" i="1" s="1"/>
  <c r="P20" i="1"/>
  <c r="O20" i="1"/>
  <c r="Q20" i="1" s="1"/>
  <c r="P19" i="1"/>
  <c r="O19" i="1"/>
  <c r="Q19" i="1" s="1"/>
  <c r="P18" i="1"/>
  <c r="O18" i="1"/>
  <c r="Q18" i="1" s="1"/>
  <c r="P17" i="1"/>
  <c r="O17" i="1"/>
  <c r="Q17" i="1" s="1"/>
  <c r="P16" i="1"/>
  <c r="O16" i="1"/>
  <c r="Q16" i="1" s="1"/>
  <c r="P15" i="1"/>
  <c r="O15" i="1"/>
  <c r="Q15" i="1" s="1"/>
  <c r="P14" i="1"/>
  <c r="O14" i="1"/>
  <c r="Q14" i="1" s="1"/>
  <c r="P13" i="1"/>
  <c r="O13" i="1"/>
  <c r="Q13" i="1" s="1"/>
  <c r="P12" i="1"/>
  <c r="O12" i="1"/>
  <c r="Q12" i="1" s="1"/>
  <c r="P11" i="1"/>
  <c r="O11" i="1"/>
  <c r="Q11" i="1" s="1"/>
  <c r="P10" i="1"/>
  <c r="O10" i="1"/>
  <c r="Q10" i="1" s="1"/>
  <c r="P9" i="1"/>
  <c r="O9" i="1"/>
  <c r="Q9" i="1" s="1"/>
  <c r="P8" i="1"/>
  <c r="O8" i="1"/>
  <c r="Q8" i="1" s="1"/>
  <c r="P7" i="1"/>
  <c r="O7" i="1"/>
  <c r="Q7" i="1" s="1"/>
  <c r="P6" i="1"/>
  <c r="O6" i="1"/>
  <c r="Q6" i="1" s="1"/>
  <c r="P5" i="1"/>
  <c r="O5" i="1"/>
  <c r="Q5" i="1" s="1"/>
  <c r="P4" i="1"/>
  <c r="O4" i="1"/>
  <c r="Q4" i="1" s="1"/>
  <c r="P3" i="1"/>
  <c r="O3" i="1"/>
  <c r="Q3" i="1" s="1"/>
  <c r="P2" i="1"/>
  <c r="P69" i="1" s="1"/>
  <c r="O2" i="1"/>
  <c r="O69" i="1" l="1"/>
  <c r="Q2" i="1"/>
  <c r="Q69" i="1" s="1"/>
  <c r="E75" i="1"/>
  <c r="F71" i="1"/>
  <c r="F75" i="1"/>
</calcChain>
</file>

<file path=xl/sharedStrings.xml><?xml version="1.0" encoding="utf-8"?>
<sst xmlns="http://schemas.openxmlformats.org/spreadsheetml/2006/main" count="715" uniqueCount="147">
  <si>
    <t>Horodateur</t>
  </si>
  <si>
    <t>À combien évaluez vous votre intérêt pour cuisiner?</t>
  </si>
  <si>
    <t>Ma machine vise à réduire les emballages de plastique en facilitant l'usage des contenants réutilisables. À quel point le mouvement zéro déchet vous tient à cœur?</t>
  </si>
  <si>
    <t>Quel(s) sont vos principaux soucis concernant la cuisine?</t>
  </si>
  <si>
    <t>Qui pensez-vous qu'un tel robot de cuisine intéresserait? Veuillez sélectionner la ou les réponses pertinentes.</t>
  </si>
  <si>
    <t>À combien évalueriez-vous un tel robot de cuisine?</t>
  </si>
  <si>
    <t>La machine conserverait les ingrédients dans des pots. Comment rempliriez-vous ces pots?</t>
  </si>
  <si>
    <t>Supposons que l'appareil coûte 4500$ et que vous voulez vous en procurez un. Quelle modalité de paiement utiliseriez-vous?</t>
  </si>
  <si>
    <t>Tous les systèmes automatisés peuvent occasionnellement avoir des pannes ou des troubles. Comment géreriez-vous la situation?</t>
  </si>
  <si>
    <t>Dans quelle région vous situez-vous?</t>
  </si>
  <si>
    <t>À quel genre vous identifiez-vous?</t>
  </si>
  <si>
    <t>À quel groupe d'âge appartenez-vous?</t>
  </si>
  <si>
    <t>Quel est votre revenu familial moyen? Cette information est strictement anonyme et facultative.</t>
  </si>
  <si>
    <t>Combien de personnes résident à votre demeure (incluant vous)?</t>
  </si>
  <si>
    <t>Est intêressé</t>
  </si>
  <si>
    <t>Évalue suffisament cher</t>
  </si>
  <si>
    <t>Est un client</t>
  </si>
  <si>
    <t>Je n'ai pas le temps de cuisiner!, C'est difficile de manger santé!, Je n'ai jamais rien pour les lunchs!</t>
  </si>
  <si>
    <t>Un de mes proches</t>
  </si>
  <si>
    <t>1500$ à 2499$</t>
  </si>
  <si>
    <t>Utiliser un plan de paiement long terme</t>
  </si>
  <si>
    <t>Je prendrais un forfait qui inclut un service après-vente garantie.</t>
  </si>
  <si>
    <t>Estrie</t>
  </si>
  <si>
    <t>Masculin</t>
  </si>
  <si>
    <t>50-64 ans</t>
  </si>
  <si>
    <t>50 000$ à 79 999$</t>
  </si>
  <si>
    <t>3 personnes</t>
  </si>
  <si>
    <t>Je ne sais jamais quoi faire!</t>
  </si>
  <si>
    <t>Personnes handicapées</t>
  </si>
  <si>
    <t>4000$ à 6999$</t>
  </si>
  <si>
    <t>Je transviderais dans les pots</t>
  </si>
  <si>
    <t>Acheter le robot en un seul versement</t>
  </si>
  <si>
    <t>Je demanderais à quelqu'un que je connais de s'en occuper</t>
  </si>
  <si>
    <t>Féminin</t>
  </si>
  <si>
    <t>Je ne sais pas/Je ne veux pas répondre</t>
  </si>
  <si>
    <t>2 personnes</t>
  </si>
  <si>
    <t>Je ne sais jamais quoi faire!, C'est difficile de manger santé!</t>
  </si>
  <si>
    <t>Moi, Un de mes proches</t>
  </si>
  <si>
    <t>12 000$ à 19 999$</t>
  </si>
  <si>
    <t>Je ferais mes courses dans une épicerie en vrac</t>
  </si>
  <si>
    <t>Je prendrais un forfait qui inclut un service après-vente garantie</t>
  </si>
  <si>
    <t>20-29 ans</t>
  </si>
  <si>
    <t>29 999$ et moins</t>
  </si>
  <si>
    <t>Je n'ai pas le temps de cuisiner!, Je ne sais jamais quoi faire!, On mange tout le temps la même chose!</t>
  </si>
  <si>
    <t>Moi, Un de mes proches, Une connaissance</t>
  </si>
  <si>
    <t>6 personnes ou plus</t>
  </si>
  <si>
    <t>Je n'ai jamais rien à manger!, Je ne sais jamais quoi faire!, C'est difficile de manger santé!, Je n'ai jamais rien pour les lunchs!, On mange tout le temps la même chose!</t>
  </si>
  <si>
    <t>Moi</t>
  </si>
  <si>
    <t>Je ne veux pas répondre</t>
  </si>
  <si>
    <t>Saguenay-Lac-St-Jean</t>
  </si>
  <si>
    <t>Je suis seul(e)</t>
  </si>
  <si>
    <t>Je n'ai pas le temps de cuisiner!, L'épicerie coûte cher!, C'est difficile de manger santé!, On mange tout le temps la même chose!</t>
  </si>
  <si>
    <t>Trop cher pour moi pour l'instant mais éventuellement p'is tard ca m'intéresserait</t>
  </si>
  <si>
    <t>Je n'ai pas le temps de cuisiner!, L'épicerie coûte cher!</t>
  </si>
  <si>
    <t>30-39 ans</t>
  </si>
  <si>
    <t>80 000$ à 119 999$</t>
  </si>
  <si>
    <t>Je ne sais jamais quoi faire!, On mange tout le temps la même chose!</t>
  </si>
  <si>
    <t>Les couples qui travaillent</t>
  </si>
  <si>
    <t>Je prendrais un service d'inventaire automatique (on livre des pots remplis et on repart avec des pots vides)</t>
  </si>
  <si>
    <t>65 ans et +</t>
  </si>
  <si>
    <t>30 000$ à 49 999$</t>
  </si>
  <si>
    <t>Je n'ai pas souvent d'inspiration...</t>
  </si>
  <si>
    <t>1499$ et moins</t>
  </si>
  <si>
    <t>J'identifierais moi-même les problèmes et j'effectuerais les réparations</t>
  </si>
  <si>
    <t>L'épicerie coûte cher!</t>
  </si>
  <si>
    <t>Je ne vois pas qui ce produit pourrait intéresser</t>
  </si>
  <si>
    <t>L'épicerie coûte cher!, Je ne sais jamais quoi faire!</t>
  </si>
  <si>
    <t>7000$ à 11 999$</t>
  </si>
  <si>
    <t>Côte-Nord</t>
  </si>
  <si>
    <t>Je n'ai pas le temps de cuisiner!, Je n'ai jamais rien à manger!, Je ne sais jamais quoi faire!, C'est difficile de manger santé!, Je n'ai jamais rien pour les lunchs!</t>
  </si>
  <si>
    <t>2500$ à 3999$</t>
  </si>
  <si>
    <t>Je n'ai pas le temps de cuisiner!, L'épicerie coûte cher!, Je ne sais jamais quoi faire!, On mange tout le temps la même chose!</t>
  </si>
  <si>
    <t>Aucune de ces réponses</t>
  </si>
  <si>
    <t>C'est difficile de manger santé!, On mange tout le temps la même chose!</t>
  </si>
  <si>
    <t>Capitale Nationale (Québec)</t>
  </si>
  <si>
    <t>On mange tout le temps la même chose!</t>
  </si>
  <si>
    <t xml:space="preserve">Le prix des réparations et des pièces pourrait influencer si j’achète le produit ou non </t>
  </si>
  <si>
    <t>4 personnes</t>
  </si>
  <si>
    <t>L'épicerie coûte cher!, On mange tout le temps la même chose!</t>
  </si>
  <si>
    <t>Surement quelqu'un qui n'a pas grand temps pour préparer les repas</t>
  </si>
  <si>
    <t>Je n'ai pas le temps de cuisiner!, Je n'ai jamais rien à manger!, Je ne sais jamais quoi faire!, On mange tout le temps la même chose!</t>
  </si>
  <si>
    <t>Personne ayant de la difficulté à cuisiner (personne âgé, personne à mobilité réduite etc.), restaurants</t>
  </si>
  <si>
    <t>Avoir le choix d'un financement au moins sur 12 mois, dans le style Accord D</t>
  </si>
  <si>
    <t>Je paierais le service à chaque dépannage</t>
  </si>
  <si>
    <t>Je n'ai pas le temps de cuisiner!, L'épicerie coûte cher!, Je ne sais jamais quoi faire!</t>
  </si>
  <si>
    <t>Je n'ai pas le temps de cuisiner!, Je n'ai jamais rien pour les lunchs!</t>
  </si>
  <si>
    <t>Ailleurs qu'au Québec</t>
  </si>
  <si>
    <t>120 000$ et plus</t>
  </si>
  <si>
    <t>Je n'ai pas le temps de cuisiner!, On mange tout le temps la même chose!</t>
  </si>
  <si>
    <t>20 000$ à 34 999$</t>
  </si>
  <si>
    <t>Montérégie</t>
  </si>
  <si>
    <t>Parfois certaines de ces réponses ( variable)</t>
  </si>
  <si>
    <t>35 000 à 59 999$</t>
  </si>
  <si>
    <t>Je n'ai pas le temps de cuisiner!, L'épicerie coûte cher!, C'est difficile de manger santé!</t>
  </si>
  <si>
    <t xml:space="preserve">Toute ses reponses </t>
  </si>
  <si>
    <t>5 personnes</t>
  </si>
  <si>
    <t>Un de mes proches, Un de mes collègues</t>
  </si>
  <si>
    <t>Je n'ai pas le temps de cuisiner!, Je ne sais jamais quoi faire!, C'est difficile de manger santé!, Je n’aime pas cuisiner. Aussi, j’ai des goûts restreints en ce qui concerne les aliments.</t>
  </si>
  <si>
    <t>Moi, Tout dépend du prix</t>
  </si>
  <si>
    <t>Le projet est très intéressant, mais je ne serais pas prête à payer ce prix-là pour ça. Mais sinon, je ne suis pas du genre à faire financer mes achats.</t>
  </si>
  <si>
    <t>Je serais intéressé en autant que ce n’est pas de trouble de s’en occuper, que c’est rapide, et soit capable de faire des choses compliquées avec des ingrédients frais</t>
  </si>
  <si>
    <t>Je n'ai pas le temps de cuisiner!, L'épicerie coûte cher!, On mange tout le temps la même chose!</t>
  </si>
  <si>
    <t>C'est difficile de manger santé!, Je n'ai jamais rien pour les lunchs!</t>
  </si>
  <si>
    <t>Montréal</t>
  </si>
  <si>
    <t>Je n'ai pas le temps de cuisiner!, C'est difficile de manger santé!</t>
  </si>
  <si>
    <t>Je ne sais pas</t>
  </si>
  <si>
    <t>En 2 ou 3 paiements</t>
  </si>
  <si>
    <t>La proposition la plus avantageuse. Il faut éviter l'obsolescence programmer</t>
  </si>
  <si>
    <t>Une connaissance</t>
  </si>
  <si>
    <t>Moi, Une connaissance</t>
  </si>
  <si>
    <t>40-49 ans</t>
  </si>
  <si>
    <t>Je n'ai pas le temps de cuisiner!</t>
  </si>
  <si>
    <t>19 ans et -</t>
  </si>
  <si>
    <t xml:space="preserve">Personne à mobilité réduite </t>
  </si>
  <si>
    <t>Je n'ai pas le temps de cuisiner!, Je ne sais jamais quoi faire!, C'est difficile de manger santé!</t>
  </si>
  <si>
    <t>L'épicerie coûte cher!, C'est difficile de manger santé!</t>
  </si>
  <si>
    <t>Personne en perte d’autonomie</t>
  </si>
  <si>
    <t>L'épicerie coûte cher!, Je ne sais jamais quoi faire!, C'est difficile de manger santé!, On mange tout le temps la même chose!</t>
  </si>
  <si>
    <t>Je n'ai pas le temps de cuisiner!, Je n'ai jamais rien à manger!, On mange tout le temps la même chose!</t>
  </si>
  <si>
    <t>Je n'ai pas le temps de cuisiner!, Je ne sais jamais quoi faire!</t>
  </si>
  <si>
    <t xml:space="preserve">Bien trop cher </t>
  </si>
  <si>
    <t xml:space="preserve">Je le laisse en magasin </t>
  </si>
  <si>
    <t>Outaouais</t>
  </si>
  <si>
    <t>Je ne sais jamais quoi faire!, Paresse</t>
  </si>
  <si>
    <t>Je n'ai pas le temps de cuisiner!, Je ne sais jamais quoi faire!, C'est difficile de manger santé!, On mange tout le temps la même chose!</t>
  </si>
  <si>
    <t>Je n'ai pas le temps de cuisiner!, Je ne sais jamais quoi faire!, C'est difficile de manger santé!, Je n'ai jamais rien pour les lunchs!, On mange tout le temps la même chose!</t>
  </si>
  <si>
    <t>Je n'ai jamais rien à manger!, Je ne sais jamais quoi faire!, C'est difficile de manger santé!, Je n'ai jamais rien pour les lunchs!</t>
  </si>
  <si>
    <t xml:space="preserve">Je n'aime pas cuisiner. </t>
  </si>
  <si>
    <t>Toute personnes avec de bons revenus qui veut se libérer du temps pour travailler plus ou passer du temps en famille.</t>
  </si>
  <si>
    <t>L'épicerie coûte cher!, Je ne sais jamais quoi faire!, On mange tout le temps la même chose!</t>
  </si>
  <si>
    <t>Je ne sais jamais quoi faire!, C'est difficile de manger santé!, On mange tout le temps la même chose!</t>
  </si>
  <si>
    <t>60 000$ à 119 999$</t>
  </si>
  <si>
    <t>Je n'ai pas le temps de cuisiner!, Je n'ai jamais rien à manger!, Je ne sais jamais quoi faire!, C'est difficile de manger santé!, Je n'ai jamais rien pour les lunchs!, On mange tout le temps la même chose!</t>
  </si>
  <si>
    <t>L'épicerie coûte cher!, Je n'ai pas de cuisine assez grande pour que je me sente conformable pour cuisiner</t>
  </si>
  <si>
    <t>I think pricing depends on targets. If the robot is for private use, $ 1,499 and less is affordable for me. But if the features and ability of the robot are targeted for companies, I'd see more value and pay more than that if I was a business owner..</t>
  </si>
  <si>
    <t>It'd be nice to have a free/low price trial period for a couple of weeks and I would pay in a single payment if I liked it afterwards. Or subscribing/leasing/rental would be interesting too.</t>
  </si>
  <si>
    <t>Total</t>
  </si>
  <si>
    <t>Moyenne totale:</t>
  </si>
  <si>
    <t>Above 4000$</t>
  </si>
  <si>
    <t>Moyenne clients potentiels:</t>
  </si>
  <si>
    <t>Autres</t>
  </si>
  <si>
    <t>Percentage</t>
  </si>
  <si>
    <t>POURCENTAGE CLIENT</t>
  </si>
  <si>
    <t>Somme</t>
  </si>
  <si>
    <t>2500 à 3999$</t>
  </si>
  <si>
    <t>Pourcentage</t>
  </si>
  <si>
    <t>Percentage avec 2500 à 3999$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</si>
</sst>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font>
    <font>
      <sz val="10"/>
      <color theme="1"/>
      <name val="Arial"/>
    </font>
    <font>
      <b/>
      <sz val="10"/>
      <color theme="1"/>
      <name val="Arial"/>
    </font>
    <font>
      <sz val="11"/>
      <color rgb="FF000000"/>
      <name val="Arial"/>
    </font>
  </fonts>
  <fills count="5">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F1C232"/>
        <bgColor rgb="FFF1C232"/>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xf numFmtId="164" fontId="1" fillId="3" borderId="0" xfId="0" applyNumberFormat="1" applyFont="1" applyFill="1" applyAlignment="1"/>
    <xf numFmtId="0" fontId="1" fillId="3" borderId="0" xfId="0" applyFont="1" applyFill="1" applyAlignment="1"/>
    <xf numFmtId="0" fontId="1" fillId="3" borderId="0" xfId="0" applyFont="1" applyFill="1"/>
    <xf numFmtId="164" fontId="1" fillId="4" borderId="0" xfId="0" applyNumberFormat="1" applyFont="1" applyFill="1" applyAlignment="1"/>
    <xf numFmtId="0" fontId="1" fillId="4" borderId="0" xfId="0" applyFont="1" applyFill="1" applyAlignment="1"/>
    <xf numFmtId="0" fontId="1" fillId="4" borderId="0" xfId="0" applyFont="1" applyFill="1"/>
    <xf numFmtId="0" fontId="2" fillId="0" borderId="0" xfId="0" applyFont="1" applyAlignment="1"/>
    <xf numFmtId="10" fontId="1" fillId="0" borderId="0" xfId="0" applyNumberFormat="1"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5"/>
  <sheetViews>
    <sheetView tabSelected="1" workbookViewId="0">
      <pane ySplit="1" topLeftCell="A2" activePane="bottomLeft" state="frozen"/>
      <selection pane="bottomLeft" activeCell="B3" sqref="B3"/>
    </sheetView>
  </sheetViews>
  <sheetFormatPr defaultColWidth="14.42578125" defaultRowHeight="15.75" customHeight="1"/>
  <cols>
    <col min="1" max="1" width="21.5703125" customWidth="1"/>
    <col min="2" max="2" width="46.5703125" customWidth="1"/>
    <col min="3" max="3" width="62.42578125" customWidth="1"/>
    <col min="4" max="4" width="138.85546875" customWidth="1"/>
    <col min="5" max="5" width="207.140625" customWidth="1"/>
    <col min="6" max="6" width="89.140625" customWidth="1"/>
    <col min="7" max="7" width="103.7109375" customWidth="1"/>
    <col min="8" max="8" width="160.28515625" customWidth="1"/>
    <col min="9" max="9" width="127.7109375" customWidth="1"/>
    <col min="10" max="10" width="47" customWidth="1"/>
    <col min="11" max="12" width="21.5703125" customWidth="1"/>
    <col min="13" max="13" width="88.42578125" customWidth="1"/>
    <col min="14" max="14" width="67" customWidth="1"/>
    <col min="15" max="15" width="21.5703125" customWidth="1"/>
    <col min="16" max="16" width="22.28515625" customWidth="1"/>
    <col min="17" max="17" width="23.28515625" customWidth="1"/>
    <col min="18" max="21" width="21.57031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row>
    <row r="2" spans="1:17">
      <c r="A2" s="3">
        <v>44242.581062766199</v>
      </c>
      <c r="B2" s="2">
        <v>5</v>
      </c>
      <c r="C2" s="2">
        <v>4</v>
      </c>
      <c r="D2" s="2" t="s">
        <v>17</v>
      </c>
      <c r="E2" s="2" t="s">
        <v>18</v>
      </c>
      <c r="F2" s="2" t="s">
        <v>19</v>
      </c>
      <c r="H2" s="2" t="s">
        <v>20</v>
      </c>
      <c r="I2" s="2" t="s">
        <v>21</v>
      </c>
      <c r="J2" s="2" t="s">
        <v>22</v>
      </c>
      <c r="K2" s="2" t="s">
        <v>23</v>
      </c>
      <c r="L2" s="2" t="s">
        <v>24</v>
      </c>
      <c r="M2" s="2" t="s">
        <v>25</v>
      </c>
      <c r="N2" s="2" t="s">
        <v>26</v>
      </c>
      <c r="O2" s="1" t="b">
        <f t="shared" ref="O2:O64" si="0">ISNUMBER(SEARCH("Moi", E2))</f>
        <v>0</v>
      </c>
      <c r="P2" s="1" t="b">
        <f t="shared" ref="P2:P64" si="1">OR(ISNUMBER(SEARCH("4000", F2)),ISNUMBER(SEARCH("7000", F2)),ISNUMBER(SEARCH("12 000", F2)),ISNUMBER(SEARCH("20 000", F2)),ISNUMBER(SEARCH("35 000", F2)),ISNUMBER(SEARCH("60 000", F2)),ISNUMBER(SEARCH("2500", F2)))</f>
        <v>0</v>
      </c>
      <c r="Q2" s="1" t="b">
        <f t="shared" ref="Q2:Q64" si="2">AND(O2,P2)</f>
        <v>0</v>
      </c>
    </row>
    <row r="3" spans="1:17">
      <c r="A3" s="3">
        <v>44242.810504386573</v>
      </c>
      <c r="B3" s="2">
        <v>4</v>
      </c>
      <c r="C3" s="2">
        <v>5</v>
      </c>
      <c r="D3" s="2" t="s">
        <v>27</v>
      </c>
      <c r="E3" s="2" t="s">
        <v>28</v>
      </c>
      <c r="F3" s="2" t="s">
        <v>29</v>
      </c>
      <c r="G3" s="2" t="s">
        <v>30</v>
      </c>
      <c r="H3" s="2" t="s">
        <v>31</v>
      </c>
      <c r="I3" s="2" t="s">
        <v>32</v>
      </c>
      <c r="J3" s="2" t="s">
        <v>22</v>
      </c>
      <c r="K3" s="2" t="s">
        <v>33</v>
      </c>
      <c r="L3" s="2" t="s">
        <v>24</v>
      </c>
      <c r="M3" s="2" t="s">
        <v>34</v>
      </c>
      <c r="N3" s="2" t="s">
        <v>35</v>
      </c>
      <c r="O3" s="1" t="b">
        <f t="shared" si="0"/>
        <v>0</v>
      </c>
      <c r="P3" s="1" t="b">
        <f t="shared" si="1"/>
        <v>1</v>
      </c>
      <c r="Q3" s="1" t="b">
        <f t="shared" si="2"/>
        <v>0</v>
      </c>
    </row>
    <row r="4" spans="1:17">
      <c r="A4" s="4">
        <v>44243.812119062495</v>
      </c>
      <c r="B4" s="5">
        <v>4</v>
      </c>
      <c r="C4" s="5">
        <v>5</v>
      </c>
      <c r="D4" s="5" t="s">
        <v>36</v>
      </c>
      <c r="E4" s="5" t="s">
        <v>37</v>
      </c>
      <c r="F4" s="5" t="s">
        <v>38</v>
      </c>
      <c r="G4" s="5" t="s">
        <v>39</v>
      </c>
      <c r="H4" s="5" t="s">
        <v>31</v>
      </c>
      <c r="I4" s="5" t="s">
        <v>40</v>
      </c>
      <c r="J4" s="5" t="s">
        <v>22</v>
      </c>
      <c r="K4" s="5" t="s">
        <v>33</v>
      </c>
      <c r="L4" s="5" t="s">
        <v>41</v>
      </c>
      <c r="M4" s="5" t="s">
        <v>42</v>
      </c>
      <c r="N4" s="5" t="s">
        <v>35</v>
      </c>
      <c r="O4" s="6" t="b">
        <f t="shared" si="0"/>
        <v>1</v>
      </c>
      <c r="P4" s="6" t="b">
        <f t="shared" si="1"/>
        <v>1</v>
      </c>
      <c r="Q4" s="6" t="b">
        <f t="shared" si="2"/>
        <v>1</v>
      </c>
    </row>
    <row r="5" spans="1:17">
      <c r="A5" s="7">
        <v>44243.826518101851</v>
      </c>
      <c r="B5" s="8">
        <v>3</v>
      </c>
      <c r="C5" s="8">
        <v>5</v>
      </c>
      <c r="D5" s="8" t="s">
        <v>43</v>
      </c>
      <c r="E5" s="8" t="s">
        <v>44</v>
      </c>
      <c r="F5" s="8" t="s">
        <v>29</v>
      </c>
      <c r="G5" s="8" t="s">
        <v>39</v>
      </c>
      <c r="H5" s="8" t="s">
        <v>20</v>
      </c>
      <c r="I5" s="8" t="s">
        <v>40</v>
      </c>
      <c r="J5" s="8" t="s">
        <v>22</v>
      </c>
      <c r="K5" s="8" t="s">
        <v>33</v>
      </c>
      <c r="L5" s="8" t="s">
        <v>41</v>
      </c>
      <c r="M5" s="8" t="s">
        <v>25</v>
      </c>
      <c r="N5" s="8" t="s">
        <v>45</v>
      </c>
      <c r="O5" s="9" t="b">
        <f t="shared" si="0"/>
        <v>1</v>
      </c>
      <c r="P5" s="1" t="b">
        <f t="shared" si="1"/>
        <v>1</v>
      </c>
      <c r="Q5" s="9" t="b">
        <f t="shared" si="2"/>
        <v>1</v>
      </c>
    </row>
    <row r="6" spans="1:17">
      <c r="A6" s="3">
        <v>44243.82827726852</v>
      </c>
      <c r="B6" s="2">
        <v>2</v>
      </c>
      <c r="C6" s="2">
        <v>5</v>
      </c>
      <c r="D6" s="2" t="s">
        <v>46</v>
      </c>
      <c r="E6" s="2" t="s">
        <v>47</v>
      </c>
      <c r="F6" s="2" t="s">
        <v>48</v>
      </c>
      <c r="G6" s="2" t="s">
        <v>30</v>
      </c>
      <c r="H6" s="2" t="s">
        <v>31</v>
      </c>
      <c r="I6" s="2" t="s">
        <v>40</v>
      </c>
      <c r="J6" s="2" t="s">
        <v>49</v>
      </c>
      <c r="K6" s="2" t="s">
        <v>23</v>
      </c>
      <c r="L6" s="2" t="s">
        <v>41</v>
      </c>
      <c r="M6" s="2" t="s">
        <v>42</v>
      </c>
      <c r="N6" s="2" t="s">
        <v>50</v>
      </c>
      <c r="O6" s="1" t="b">
        <f t="shared" si="0"/>
        <v>1</v>
      </c>
      <c r="P6" s="1" t="b">
        <f t="shared" si="1"/>
        <v>0</v>
      </c>
      <c r="Q6" s="1" t="b">
        <f t="shared" si="2"/>
        <v>0</v>
      </c>
    </row>
    <row r="7" spans="1:17">
      <c r="A7" s="3">
        <v>44243.896610219905</v>
      </c>
      <c r="B7" s="2">
        <v>5</v>
      </c>
      <c r="C7" s="2">
        <v>4</v>
      </c>
      <c r="D7" s="2" t="s">
        <v>51</v>
      </c>
      <c r="E7" s="2" t="s">
        <v>37</v>
      </c>
      <c r="F7" s="2" t="s">
        <v>19</v>
      </c>
      <c r="G7" s="2" t="s">
        <v>39</v>
      </c>
      <c r="H7" s="2" t="s">
        <v>52</v>
      </c>
      <c r="I7" s="2" t="s">
        <v>40</v>
      </c>
      <c r="J7" s="2" t="s">
        <v>49</v>
      </c>
      <c r="K7" s="2" t="s">
        <v>33</v>
      </c>
      <c r="L7" s="2" t="s">
        <v>41</v>
      </c>
      <c r="M7" s="2" t="s">
        <v>42</v>
      </c>
      <c r="N7" s="2" t="s">
        <v>50</v>
      </c>
      <c r="O7" s="1" t="b">
        <f t="shared" si="0"/>
        <v>1</v>
      </c>
      <c r="P7" s="1" t="b">
        <f t="shared" si="1"/>
        <v>0</v>
      </c>
      <c r="Q7" s="1" t="b">
        <f t="shared" si="2"/>
        <v>0</v>
      </c>
    </row>
    <row r="8" spans="1:17">
      <c r="A8" s="3">
        <v>44244.411156122689</v>
      </c>
      <c r="B8" s="2">
        <v>5</v>
      </c>
      <c r="C8" s="2">
        <v>5</v>
      </c>
      <c r="D8" s="2" t="s">
        <v>53</v>
      </c>
      <c r="E8" s="2" t="s">
        <v>37</v>
      </c>
      <c r="F8" s="2" t="s">
        <v>19</v>
      </c>
      <c r="G8" s="2" t="s">
        <v>39</v>
      </c>
      <c r="H8" s="2" t="s">
        <v>20</v>
      </c>
      <c r="I8" s="2" t="s">
        <v>40</v>
      </c>
      <c r="J8" s="2" t="s">
        <v>22</v>
      </c>
      <c r="K8" s="2" t="s">
        <v>33</v>
      </c>
      <c r="L8" s="2" t="s">
        <v>54</v>
      </c>
      <c r="M8" s="2" t="s">
        <v>55</v>
      </c>
      <c r="N8" s="2" t="s">
        <v>50</v>
      </c>
      <c r="O8" s="1" t="b">
        <f t="shared" si="0"/>
        <v>1</v>
      </c>
      <c r="P8" s="1" t="b">
        <f t="shared" si="1"/>
        <v>0</v>
      </c>
      <c r="Q8" s="1" t="b">
        <f t="shared" si="2"/>
        <v>0</v>
      </c>
    </row>
    <row r="9" spans="1:17">
      <c r="A9" s="3">
        <v>44244.616925486116</v>
      </c>
      <c r="B9" s="2">
        <v>4</v>
      </c>
      <c r="C9" s="2">
        <v>5</v>
      </c>
      <c r="D9" s="2" t="s">
        <v>56</v>
      </c>
      <c r="E9" s="2" t="s">
        <v>57</v>
      </c>
      <c r="F9" s="2" t="s">
        <v>29</v>
      </c>
      <c r="G9" s="2" t="s">
        <v>58</v>
      </c>
      <c r="H9" s="2" t="s">
        <v>31</v>
      </c>
      <c r="I9" s="2" t="s">
        <v>40</v>
      </c>
      <c r="J9" s="2" t="s">
        <v>22</v>
      </c>
      <c r="K9" s="2" t="s">
        <v>23</v>
      </c>
      <c r="L9" s="2" t="s">
        <v>59</v>
      </c>
      <c r="M9" s="2" t="s">
        <v>60</v>
      </c>
      <c r="N9" s="2" t="s">
        <v>35</v>
      </c>
      <c r="O9" s="1" t="b">
        <f t="shared" si="0"/>
        <v>0</v>
      </c>
      <c r="P9" s="1" t="b">
        <f t="shared" si="1"/>
        <v>1</v>
      </c>
      <c r="Q9" s="1" t="b">
        <f t="shared" si="2"/>
        <v>0</v>
      </c>
    </row>
    <row r="10" spans="1:17">
      <c r="A10" s="3">
        <v>44244.628884432866</v>
      </c>
      <c r="B10" s="2">
        <v>2</v>
      </c>
      <c r="C10" s="2">
        <v>5</v>
      </c>
      <c r="D10" s="2" t="s">
        <v>61</v>
      </c>
      <c r="E10" s="2" t="s">
        <v>47</v>
      </c>
      <c r="F10" s="2" t="s">
        <v>62</v>
      </c>
      <c r="G10" s="2" t="s">
        <v>39</v>
      </c>
      <c r="H10" s="2" t="s">
        <v>31</v>
      </c>
      <c r="I10" s="2" t="s">
        <v>63</v>
      </c>
      <c r="J10" s="2" t="s">
        <v>22</v>
      </c>
      <c r="K10" s="2" t="s">
        <v>23</v>
      </c>
      <c r="L10" s="2" t="s">
        <v>54</v>
      </c>
      <c r="M10" s="2" t="s">
        <v>34</v>
      </c>
      <c r="N10" s="2" t="s">
        <v>26</v>
      </c>
      <c r="O10" s="1" t="b">
        <f t="shared" si="0"/>
        <v>1</v>
      </c>
      <c r="P10" s="1" t="b">
        <f t="shared" si="1"/>
        <v>0</v>
      </c>
      <c r="Q10" s="1" t="b">
        <f t="shared" si="2"/>
        <v>0</v>
      </c>
    </row>
    <row r="11" spans="1:17">
      <c r="A11" s="3">
        <v>44244.654442812505</v>
      </c>
      <c r="B11" s="2">
        <v>5</v>
      </c>
      <c r="C11" s="2">
        <v>5</v>
      </c>
      <c r="D11" s="2" t="s">
        <v>64</v>
      </c>
      <c r="E11" s="2" t="s">
        <v>65</v>
      </c>
      <c r="F11" s="2" t="s">
        <v>29</v>
      </c>
      <c r="G11" s="2" t="s">
        <v>39</v>
      </c>
      <c r="H11" s="2" t="s">
        <v>20</v>
      </c>
      <c r="I11" s="2" t="s">
        <v>63</v>
      </c>
      <c r="J11" s="2" t="s">
        <v>49</v>
      </c>
      <c r="K11" s="2" t="s">
        <v>23</v>
      </c>
      <c r="L11" s="2" t="s">
        <v>41</v>
      </c>
      <c r="M11" s="2" t="s">
        <v>42</v>
      </c>
      <c r="N11" s="2" t="s">
        <v>26</v>
      </c>
      <c r="O11" s="1" t="b">
        <f t="shared" si="0"/>
        <v>0</v>
      </c>
      <c r="P11" s="1" t="b">
        <f t="shared" si="1"/>
        <v>1</v>
      </c>
      <c r="Q11" s="1" t="b">
        <f t="shared" si="2"/>
        <v>0</v>
      </c>
    </row>
    <row r="12" spans="1:17">
      <c r="A12" s="7">
        <v>44244.659054004631</v>
      </c>
      <c r="B12" s="8">
        <v>5</v>
      </c>
      <c r="C12" s="8">
        <v>5</v>
      </c>
      <c r="D12" s="8" t="s">
        <v>66</v>
      </c>
      <c r="E12" s="8" t="s">
        <v>37</v>
      </c>
      <c r="F12" s="8" t="s">
        <v>67</v>
      </c>
      <c r="G12" s="8" t="s">
        <v>39</v>
      </c>
      <c r="H12" s="8" t="s">
        <v>31</v>
      </c>
      <c r="I12" s="8" t="s">
        <v>40</v>
      </c>
      <c r="J12" s="8" t="s">
        <v>68</v>
      </c>
      <c r="K12" s="8" t="s">
        <v>33</v>
      </c>
      <c r="L12" s="8" t="s">
        <v>41</v>
      </c>
      <c r="M12" s="8" t="s">
        <v>42</v>
      </c>
      <c r="N12" s="8" t="s">
        <v>35</v>
      </c>
      <c r="O12" s="9" t="b">
        <f t="shared" si="0"/>
        <v>1</v>
      </c>
      <c r="P12" s="1" t="b">
        <f t="shared" si="1"/>
        <v>1</v>
      </c>
      <c r="Q12" s="9" t="b">
        <f t="shared" si="2"/>
        <v>1</v>
      </c>
    </row>
    <row r="13" spans="1:17">
      <c r="A13" s="3">
        <v>44244.716567592593</v>
      </c>
      <c r="B13" s="2">
        <v>3</v>
      </c>
      <c r="C13" s="2">
        <v>4</v>
      </c>
      <c r="D13" s="2" t="s">
        <v>69</v>
      </c>
      <c r="E13" s="2" t="s">
        <v>18</v>
      </c>
      <c r="F13" s="2" t="s">
        <v>70</v>
      </c>
      <c r="G13" s="2" t="s">
        <v>39</v>
      </c>
      <c r="H13" s="2" t="s">
        <v>31</v>
      </c>
      <c r="I13" s="2" t="s">
        <v>40</v>
      </c>
      <c r="J13" s="2" t="s">
        <v>49</v>
      </c>
      <c r="K13" s="2" t="s">
        <v>33</v>
      </c>
      <c r="L13" s="2" t="s">
        <v>41</v>
      </c>
      <c r="M13" s="2" t="s">
        <v>42</v>
      </c>
      <c r="N13" s="2" t="s">
        <v>50</v>
      </c>
      <c r="O13" s="1" t="b">
        <f t="shared" si="0"/>
        <v>0</v>
      </c>
      <c r="P13" s="1" t="b">
        <f t="shared" si="1"/>
        <v>1</v>
      </c>
      <c r="Q13" s="1" t="b">
        <f t="shared" si="2"/>
        <v>0</v>
      </c>
    </row>
    <row r="14" spans="1:17">
      <c r="A14" s="3">
        <v>44244.826429224537</v>
      </c>
      <c r="B14" s="2">
        <v>5</v>
      </c>
      <c r="C14" s="2">
        <v>5</v>
      </c>
      <c r="D14" s="2" t="s">
        <v>71</v>
      </c>
      <c r="E14" s="2" t="s">
        <v>44</v>
      </c>
      <c r="F14" s="2" t="s">
        <v>19</v>
      </c>
      <c r="G14" s="2" t="s">
        <v>39</v>
      </c>
      <c r="H14" s="2" t="s">
        <v>31</v>
      </c>
      <c r="I14" s="2" t="s">
        <v>32</v>
      </c>
      <c r="J14" s="2" t="s">
        <v>22</v>
      </c>
      <c r="K14" s="2" t="s">
        <v>33</v>
      </c>
      <c r="L14" s="2" t="s">
        <v>41</v>
      </c>
      <c r="M14" s="2" t="s">
        <v>25</v>
      </c>
      <c r="N14" s="2" t="s">
        <v>35</v>
      </c>
      <c r="O14" s="1" t="b">
        <f t="shared" si="0"/>
        <v>1</v>
      </c>
      <c r="P14" s="1" t="b">
        <f t="shared" si="1"/>
        <v>0</v>
      </c>
      <c r="Q14" s="1" t="b">
        <f t="shared" si="2"/>
        <v>0</v>
      </c>
    </row>
    <row r="15" spans="1:17">
      <c r="A15" s="3">
        <v>44244.854015821758</v>
      </c>
      <c r="B15" s="2">
        <v>5</v>
      </c>
      <c r="C15" s="2">
        <v>5</v>
      </c>
      <c r="D15" s="2" t="s">
        <v>72</v>
      </c>
      <c r="E15" s="2" t="s">
        <v>18</v>
      </c>
      <c r="F15" s="2" t="s">
        <v>67</v>
      </c>
      <c r="G15" s="2" t="s">
        <v>39</v>
      </c>
      <c r="H15" s="2" t="s">
        <v>20</v>
      </c>
      <c r="I15" s="2" t="s">
        <v>40</v>
      </c>
      <c r="J15" s="2" t="s">
        <v>22</v>
      </c>
      <c r="K15" s="2" t="s">
        <v>33</v>
      </c>
      <c r="L15" s="2" t="s">
        <v>41</v>
      </c>
      <c r="M15" s="2" t="s">
        <v>25</v>
      </c>
      <c r="N15" s="2" t="s">
        <v>50</v>
      </c>
      <c r="O15" s="1" t="b">
        <f t="shared" si="0"/>
        <v>0</v>
      </c>
      <c r="P15" s="1" t="b">
        <f t="shared" si="1"/>
        <v>1</v>
      </c>
      <c r="Q15" s="1" t="b">
        <f t="shared" si="2"/>
        <v>0</v>
      </c>
    </row>
    <row r="16" spans="1:17">
      <c r="A16" s="10">
        <v>44244.863908784726</v>
      </c>
      <c r="B16" s="11">
        <v>1</v>
      </c>
      <c r="C16" s="11">
        <v>3</v>
      </c>
      <c r="D16" s="11" t="s">
        <v>73</v>
      </c>
      <c r="E16" s="11" t="s">
        <v>44</v>
      </c>
      <c r="F16" s="11" t="s">
        <v>70</v>
      </c>
      <c r="G16" s="11" t="s">
        <v>39</v>
      </c>
      <c r="H16" s="11" t="s">
        <v>20</v>
      </c>
      <c r="I16" s="11" t="s">
        <v>63</v>
      </c>
      <c r="J16" s="11" t="s">
        <v>74</v>
      </c>
      <c r="K16" s="11" t="s">
        <v>23</v>
      </c>
      <c r="L16" s="11" t="s">
        <v>41</v>
      </c>
      <c r="M16" s="11" t="s">
        <v>55</v>
      </c>
      <c r="N16" s="11" t="s">
        <v>26</v>
      </c>
      <c r="O16" s="12" t="b">
        <f t="shared" si="0"/>
        <v>1</v>
      </c>
      <c r="P16" s="12" t="b">
        <f t="shared" si="1"/>
        <v>1</v>
      </c>
      <c r="Q16" s="12" t="b">
        <f t="shared" si="2"/>
        <v>1</v>
      </c>
    </row>
    <row r="17" spans="1:17">
      <c r="A17" s="7">
        <v>44244.876167789349</v>
      </c>
      <c r="B17" s="8">
        <v>5</v>
      </c>
      <c r="C17" s="8">
        <v>4</v>
      </c>
      <c r="D17" s="8" t="s">
        <v>75</v>
      </c>
      <c r="E17" s="8" t="s">
        <v>44</v>
      </c>
      <c r="F17" s="8" t="s">
        <v>70</v>
      </c>
      <c r="G17" s="8" t="s">
        <v>39</v>
      </c>
      <c r="H17" s="8" t="s">
        <v>31</v>
      </c>
      <c r="I17" s="8" t="s">
        <v>76</v>
      </c>
      <c r="J17" s="8" t="s">
        <v>74</v>
      </c>
      <c r="K17" s="8" t="s">
        <v>33</v>
      </c>
      <c r="L17" s="8" t="s">
        <v>54</v>
      </c>
      <c r="M17" s="8" t="s">
        <v>55</v>
      </c>
      <c r="N17" s="8" t="s">
        <v>77</v>
      </c>
      <c r="O17" s="9" t="b">
        <f t="shared" si="0"/>
        <v>1</v>
      </c>
      <c r="P17" s="1" t="b">
        <f t="shared" si="1"/>
        <v>1</v>
      </c>
      <c r="Q17" s="9" t="b">
        <f t="shared" si="2"/>
        <v>1</v>
      </c>
    </row>
    <row r="18" spans="1:17">
      <c r="A18" s="3">
        <v>44244.881281909722</v>
      </c>
      <c r="B18" s="2">
        <v>4</v>
      </c>
      <c r="C18" s="2">
        <v>5</v>
      </c>
      <c r="D18" s="2" t="s">
        <v>78</v>
      </c>
      <c r="E18" s="2" t="s">
        <v>79</v>
      </c>
      <c r="F18" s="2" t="s">
        <v>70</v>
      </c>
      <c r="G18" s="2" t="s">
        <v>39</v>
      </c>
      <c r="H18" s="2" t="s">
        <v>20</v>
      </c>
      <c r="I18" s="2" t="s">
        <v>40</v>
      </c>
      <c r="J18" s="2" t="s">
        <v>74</v>
      </c>
      <c r="K18" s="2" t="s">
        <v>33</v>
      </c>
      <c r="L18" s="2" t="s">
        <v>24</v>
      </c>
      <c r="M18" s="2" t="s">
        <v>25</v>
      </c>
      <c r="N18" s="2" t="s">
        <v>35</v>
      </c>
      <c r="O18" s="1" t="b">
        <f t="shared" si="0"/>
        <v>0</v>
      </c>
      <c r="P18" s="1" t="b">
        <f t="shared" si="1"/>
        <v>1</v>
      </c>
      <c r="Q18" s="1" t="b">
        <f t="shared" si="2"/>
        <v>0</v>
      </c>
    </row>
    <row r="19" spans="1:17">
      <c r="A19" s="3">
        <v>44244.89840637731</v>
      </c>
      <c r="B19" s="2">
        <v>3</v>
      </c>
      <c r="C19" s="2">
        <v>5</v>
      </c>
      <c r="D19" s="2" t="s">
        <v>80</v>
      </c>
      <c r="E19" s="2" t="s">
        <v>81</v>
      </c>
      <c r="F19" s="2" t="s">
        <v>29</v>
      </c>
      <c r="G19" s="2" t="s">
        <v>39</v>
      </c>
      <c r="H19" s="2" t="s">
        <v>82</v>
      </c>
      <c r="I19" s="2" t="s">
        <v>83</v>
      </c>
      <c r="K19" s="2" t="s">
        <v>23</v>
      </c>
      <c r="L19" s="2" t="s">
        <v>41</v>
      </c>
      <c r="M19" s="2" t="s">
        <v>60</v>
      </c>
      <c r="N19" s="2" t="s">
        <v>35</v>
      </c>
      <c r="O19" s="1" t="b">
        <f t="shared" si="0"/>
        <v>0</v>
      </c>
      <c r="P19" s="1" t="b">
        <f t="shared" si="1"/>
        <v>1</v>
      </c>
      <c r="Q19" s="1" t="b">
        <f t="shared" si="2"/>
        <v>0</v>
      </c>
    </row>
    <row r="20" spans="1:17">
      <c r="A20" s="3">
        <v>44244.916783067129</v>
      </c>
      <c r="C20" s="2">
        <v>4</v>
      </c>
      <c r="D20" s="2" t="s">
        <v>84</v>
      </c>
      <c r="E20" s="2" t="s">
        <v>65</v>
      </c>
      <c r="F20" s="2" t="s">
        <v>38</v>
      </c>
      <c r="G20" s="2" t="s">
        <v>39</v>
      </c>
      <c r="H20" s="2" t="s">
        <v>20</v>
      </c>
      <c r="I20" s="2" t="s">
        <v>63</v>
      </c>
      <c r="J20" s="2" t="s">
        <v>22</v>
      </c>
      <c r="K20" s="2" t="s">
        <v>23</v>
      </c>
      <c r="L20" s="2" t="s">
        <v>41</v>
      </c>
      <c r="M20" s="2" t="s">
        <v>25</v>
      </c>
      <c r="N20" s="2" t="s">
        <v>26</v>
      </c>
      <c r="O20" s="1" t="b">
        <f t="shared" si="0"/>
        <v>0</v>
      </c>
      <c r="P20" s="1" t="b">
        <f t="shared" si="1"/>
        <v>1</v>
      </c>
      <c r="Q20" s="1" t="b">
        <f t="shared" si="2"/>
        <v>0</v>
      </c>
    </row>
    <row r="21" spans="1:17">
      <c r="A21" s="3">
        <v>44244.950624895835</v>
      </c>
      <c r="B21" s="2">
        <v>3</v>
      </c>
      <c r="C21" s="2">
        <v>4</v>
      </c>
      <c r="D21" s="2" t="s">
        <v>27</v>
      </c>
      <c r="E21" s="2" t="s">
        <v>18</v>
      </c>
      <c r="F21" s="2" t="s">
        <v>67</v>
      </c>
      <c r="G21" s="2" t="s">
        <v>39</v>
      </c>
      <c r="H21" s="2" t="s">
        <v>48</v>
      </c>
      <c r="I21" s="2" t="s">
        <v>63</v>
      </c>
      <c r="O21" s="1" t="b">
        <f t="shared" si="0"/>
        <v>0</v>
      </c>
      <c r="P21" s="1" t="b">
        <f t="shared" si="1"/>
        <v>1</v>
      </c>
      <c r="Q21" s="1" t="b">
        <f t="shared" si="2"/>
        <v>0</v>
      </c>
    </row>
    <row r="22" spans="1:17">
      <c r="A22" s="3">
        <v>44244.995956979168</v>
      </c>
      <c r="B22" s="2">
        <v>4</v>
      </c>
      <c r="C22" s="2">
        <v>4</v>
      </c>
      <c r="D22" s="2" t="s">
        <v>85</v>
      </c>
      <c r="E22" s="2" t="s">
        <v>18</v>
      </c>
      <c r="F22" s="2" t="s">
        <v>29</v>
      </c>
      <c r="G22" s="2" t="s">
        <v>58</v>
      </c>
      <c r="H22" s="2" t="s">
        <v>20</v>
      </c>
      <c r="I22" s="2" t="s">
        <v>40</v>
      </c>
      <c r="J22" s="2" t="s">
        <v>86</v>
      </c>
      <c r="K22" s="2" t="s">
        <v>23</v>
      </c>
      <c r="L22" s="2" t="s">
        <v>41</v>
      </c>
      <c r="M22" s="2" t="s">
        <v>87</v>
      </c>
      <c r="N22" s="2" t="s">
        <v>35</v>
      </c>
      <c r="O22" s="1" t="b">
        <f t="shared" si="0"/>
        <v>0</v>
      </c>
      <c r="P22" s="1" t="b">
        <f t="shared" si="1"/>
        <v>1</v>
      </c>
      <c r="Q22" s="1" t="b">
        <f t="shared" si="2"/>
        <v>0</v>
      </c>
    </row>
    <row r="23" spans="1:17">
      <c r="A23" s="3">
        <v>44245.218388159723</v>
      </c>
      <c r="B23" s="2">
        <v>4</v>
      </c>
      <c r="C23" s="2">
        <v>4</v>
      </c>
      <c r="D23" s="2" t="s">
        <v>88</v>
      </c>
      <c r="E23" s="2" t="s">
        <v>18</v>
      </c>
      <c r="F23" s="2" t="s">
        <v>89</v>
      </c>
      <c r="G23" s="2" t="s">
        <v>58</v>
      </c>
      <c r="H23" s="2" t="s">
        <v>31</v>
      </c>
      <c r="I23" s="2" t="s">
        <v>40</v>
      </c>
      <c r="J23" s="2" t="s">
        <v>90</v>
      </c>
      <c r="K23" s="2" t="s">
        <v>33</v>
      </c>
      <c r="L23" s="2" t="s">
        <v>41</v>
      </c>
      <c r="M23" s="2" t="s">
        <v>55</v>
      </c>
      <c r="N23" s="2" t="s">
        <v>35</v>
      </c>
      <c r="O23" s="1" t="b">
        <f t="shared" si="0"/>
        <v>0</v>
      </c>
      <c r="P23" s="1" t="b">
        <f t="shared" si="1"/>
        <v>1</v>
      </c>
      <c r="Q23" s="1" t="b">
        <f t="shared" si="2"/>
        <v>0</v>
      </c>
    </row>
    <row r="24" spans="1:17">
      <c r="A24" s="3">
        <v>44245.264614270833</v>
      </c>
      <c r="B24" s="2">
        <v>4</v>
      </c>
      <c r="C24" s="2">
        <v>4</v>
      </c>
      <c r="D24" s="2" t="s">
        <v>91</v>
      </c>
      <c r="E24" s="2" t="s">
        <v>18</v>
      </c>
      <c r="F24" s="2" t="s">
        <v>92</v>
      </c>
      <c r="G24" s="2" t="s">
        <v>58</v>
      </c>
      <c r="H24" s="2" t="s">
        <v>31</v>
      </c>
      <c r="I24" s="2" t="s">
        <v>32</v>
      </c>
      <c r="J24" s="2" t="s">
        <v>22</v>
      </c>
      <c r="K24" s="2" t="s">
        <v>33</v>
      </c>
      <c r="L24" s="2" t="s">
        <v>54</v>
      </c>
      <c r="M24" s="2" t="s">
        <v>55</v>
      </c>
      <c r="N24" s="2" t="s">
        <v>26</v>
      </c>
      <c r="O24" s="1" t="b">
        <f t="shared" si="0"/>
        <v>0</v>
      </c>
      <c r="P24" s="1" t="b">
        <f t="shared" si="1"/>
        <v>1</v>
      </c>
      <c r="Q24" s="1" t="b">
        <f t="shared" si="2"/>
        <v>0</v>
      </c>
    </row>
    <row r="25" spans="1:17">
      <c r="A25" s="3">
        <v>44245.303874097226</v>
      </c>
      <c r="B25" s="2">
        <v>4</v>
      </c>
      <c r="C25" s="2">
        <v>4</v>
      </c>
      <c r="D25" s="2" t="s">
        <v>93</v>
      </c>
      <c r="E25" s="2" t="s">
        <v>18</v>
      </c>
      <c r="F25" s="2" t="s">
        <v>89</v>
      </c>
      <c r="G25" s="2" t="s">
        <v>30</v>
      </c>
      <c r="H25" s="2" t="s">
        <v>31</v>
      </c>
      <c r="I25" s="2" t="s">
        <v>83</v>
      </c>
      <c r="J25" s="2" t="s">
        <v>49</v>
      </c>
      <c r="K25" s="2" t="s">
        <v>23</v>
      </c>
      <c r="L25" s="2" t="s">
        <v>41</v>
      </c>
      <c r="M25" s="2" t="s">
        <v>25</v>
      </c>
      <c r="N25" s="2" t="s">
        <v>35</v>
      </c>
      <c r="O25" s="1" t="b">
        <f t="shared" si="0"/>
        <v>0</v>
      </c>
      <c r="P25" s="1" t="b">
        <f t="shared" si="1"/>
        <v>1</v>
      </c>
      <c r="Q25" s="1" t="b">
        <f t="shared" si="2"/>
        <v>0</v>
      </c>
    </row>
    <row r="26" spans="1:17">
      <c r="A26" s="3">
        <v>44245.331700671297</v>
      </c>
      <c r="B26" s="2">
        <v>3</v>
      </c>
      <c r="C26" s="2">
        <v>5</v>
      </c>
      <c r="D26" s="2" t="s">
        <v>43</v>
      </c>
      <c r="E26" s="2" t="s">
        <v>18</v>
      </c>
      <c r="F26" s="2" t="s">
        <v>70</v>
      </c>
      <c r="G26" s="2" t="s">
        <v>39</v>
      </c>
      <c r="H26" s="2" t="s">
        <v>20</v>
      </c>
      <c r="I26" s="2" t="s">
        <v>40</v>
      </c>
      <c r="J26" s="2" t="s">
        <v>22</v>
      </c>
      <c r="K26" s="2" t="s">
        <v>23</v>
      </c>
      <c r="L26" s="2" t="s">
        <v>41</v>
      </c>
      <c r="M26" s="2" t="s">
        <v>42</v>
      </c>
      <c r="N26" s="2" t="s">
        <v>35</v>
      </c>
      <c r="O26" s="1" t="b">
        <f t="shared" si="0"/>
        <v>0</v>
      </c>
      <c r="P26" s="1" t="b">
        <f t="shared" si="1"/>
        <v>1</v>
      </c>
      <c r="Q26" s="1" t="b">
        <f t="shared" si="2"/>
        <v>0</v>
      </c>
    </row>
    <row r="27" spans="1:17">
      <c r="A27" s="7">
        <v>44245.508202534722</v>
      </c>
      <c r="B27" s="8">
        <v>5</v>
      </c>
      <c r="C27" s="8">
        <v>5</v>
      </c>
      <c r="D27" s="8" t="s">
        <v>72</v>
      </c>
      <c r="E27" s="8" t="s">
        <v>47</v>
      </c>
      <c r="F27" s="8" t="s">
        <v>29</v>
      </c>
      <c r="G27" s="8" t="s">
        <v>94</v>
      </c>
      <c r="H27" s="8" t="s">
        <v>20</v>
      </c>
      <c r="I27" s="8" t="s">
        <v>40</v>
      </c>
      <c r="J27" s="8" t="s">
        <v>90</v>
      </c>
      <c r="K27" s="8" t="s">
        <v>33</v>
      </c>
      <c r="L27" s="8" t="s">
        <v>54</v>
      </c>
      <c r="M27" s="8" t="s">
        <v>25</v>
      </c>
      <c r="N27" s="8" t="s">
        <v>95</v>
      </c>
      <c r="O27" s="9" t="b">
        <f t="shared" si="0"/>
        <v>1</v>
      </c>
      <c r="P27" s="1" t="b">
        <f t="shared" si="1"/>
        <v>1</v>
      </c>
      <c r="Q27" s="9" t="b">
        <f t="shared" si="2"/>
        <v>1</v>
      </c>
    </row>
    <row r="28" spans="1:17">
      <c r="A28" s="3">
        <v>44245.590349421298</v>
      </c>
      <c r="B28" s="2">
        <v>5</v>
      </c>
      <c r="C28" s="2">
        <v>4</v>
      </c>
      <c r="D28" s="2" t="s">
        <v>88</v>
      </c>
      <c r="E28" s="2" t="s">
        <v>96</v>
      </c>
      <c r="F28" s="2" t="s">
        <v>19</v>
      </c>
      <c r="G28" s="2" t="s">
        <v>39</v>
      </c>
      <c r="H28" s="2" t="s">
        <v>31</v>
      </c>
      <c r="I28" s="2" t="s">
        <v>83</v>
      </c>
      <c r="J28" s="2" t="s">
        <v>22</v>
      </c>
      <c r="K28" s="2" t="s">
        <v>23</v>
      </c>
      <c r="L28" s="2" t="s">
        <v>41</v>
      </c>
      <c r="M28" s="2" t="s">
        <v>42</v>
      </c>
      <c r="N28" s="2" t="s">
        <v>35</v>
      </c>
      <c r="O28" s="1" t="b">
        <f t="shared" si="0"/>
        <v>0</v>
      </c>
      <c r="P28" s="1" t="b">
        <f t="shared" si="1"/>
        <v>0</v>
      </c>
      <c r="Q28" s="1" t="b">
        <f t="shared" si="2"/>
        <v>0</v>
      </c>
    </row>
    <row r="29" spans="1:17">
      <c r="A29" s="3">
        <v>44245.787639409726</v>
      </c>
      <c r="B29" s="2">
        <v>1</v>
      </c>
      <c r="C29" s="2">
        <v>4</v>
      </c>
      <c r="D29" s="2" t="s">
        <v>97</v>
      </c>
      <c r="E29" s="2" t="s">
        <v>98</v>
      </c>
      <c r="F29" s="2" t="s">
        <v>19</v>
      </c>
      <c r="G29" s="2" t="s">
        <v>30</v>
      </c>
      <c r="H29" s="2" t="s">
        <v>99</v>
      </c>
      <c r="I29" s="2" t="s">
        <v>32</v>
      </c>
      <c r="J29" s="2" t="s">
        <v>22</v>
      </c>
      <c r="K29" s="2" t="s">
        <v>33</v>
      </c>
      <c r="L29" s="2" t="s">
        <v>54</v>
      </c>
      <c r="M29" s="2" t="s">
        <v>87</v>
      </c>
      <c r="N29" s="2" t="s">
        <v>26</v>
      </c>
      <c r="O29" s="1" t="b">
        <f t="shared" si="0"/>
        <v>1</v>
      </c>
      <c r="P29" s="1" t="b">
        <f t="shared" si="1"/>
        <v>0</v>
      </c>
      <c r="Q29" s="1" t="b">
        <f t="shared" si="2"/>
        <v>0</v>
      </c>
    </row>
    <row r="30" spans="1:17">
      <c r="A30" s="3">
        <v>44245.823476701393</v>
      </c>
      <c r="B30" s="2">
        <v>1</v>
      </c>
      <c r="C30" s="2">
        <v>3</v>
      </c>
      <c r="D30" s="2" t="s">
        <v>43</v>
      </c>
      <c r="E30" s="2" t="s">
        <v>100</v>
      </c>
      <c r="F30" s="2" t="s">
        <v>89</v>
      </c>
      <c r="G30" s="2" t="s">
        <v>58</v>
      </c>
      <c r="H30" s="2" t="s">
        <v>31</v>
      </c>
      <c r="I30" s="2" t="s">
        <v>40</v>
      </c>
      <c r="J30" s="2" t="s">
        <v>86</v>
      </c>
      <c r="K30" s="2" t="s">
        <v>23</v>
      </c>
      <c r="L30" s="2" t="s">
        <v>54</v>
      </c>
      <c r="M30" s="2" t="s">
        <v>87</v>
      </c>
      <c r="N30" s="2" t="s">
        <v>26</v>
      </c>
      <c r="O30" s="1" t="b">
        <f t="shared" si="0"/>
        <v>0</v>
      </c>
      <c r="P30" s="1" t="b">
        <f t="shared" si="1"/>
        <v>1</v>
      </c>
      <c r="Q30" s="1" t="b">
        <f t="shared" si="2"/>
        <v>0</v>
      </c>
    </row>
    <row r="31" spans="1:17">
      <c r="A31" s="3">
        <v>44245.83175449074</v>
      </c>
      <c r="B31" s="2">
        <v>4</v>
      </c>
      <c r="C31" s="2">
        <v>4</v>
      </c>
      <c r="D31" s="2" t="s">
        <v>101</v>
      </c>
      <c r="E31" s="2" t="s">
        <v>18</v>
      </c>
      <c r="F31" s="2" t="s">
        <v>67</v>
      </c>
      <c r="G31" s="2" t="s">
        <v>58</v>
      </c>
      <c r="H31" s="2" t="s">
        <v>20</v>
      </c>
      <c r="I31" s="2" t="s">
        <v>83</v>
      </c>
      <c r="J31" s="2" t="s">
        <v>90</v>
      </c>
      <c r="K31" s="2" t="s">
        <v>33</v>
      </c>
      <c r="L31" s="2" t="s">
        <v>41</v>
      </c>
      <c r="M31" s="2" t="s">
        <v>87</v>
      </c>
      <c r="N31" s="2" t="s">
        <v>26</v>
      </c>
      <c r="O31" s="1" t="b">
        <f t="shared" si="0"/>
        <v>0</v>
      </c>
      <c r="P31" s="1" t="b">
        <f t="shared" si="1"/>
        <v>1</v>
      </c>
      <c r="Q31" s="1" t="b">
        <f t="shared" si="2"/>
        <v>0</v>
      </c>
    </row>
    <row r="32" spans="1:17">
      <c r="A32" s="7">
        <v>44245.894354097225</v>
      </c>
      <c r="B32" s="8">
        <v>5</v>
      </c>
      <c r="C32" s="8">
        <v>5</v>
      </c>
      <c r="D32" s="8" t="s">
        <v>102</v>
      </c>
      <c r="E32" s="8" t="s">
        <v>47</v>
      </c>
      <c r="F32" s="8" t="s">
        <v>29</v>
      </c>
      <c r="G32" s="8" t="s">
        <v>58</v>
      </c>
      <c r="H32" s="8" t="s">
        <v>20</v>
      </c>
      <c r="I32" s="8" t="s">
        <v>40</v>
      </c>
      <c r="J32" s="8" t="s">
        <v>103</v>
      </c>
      <c r="K32" s="8" t="s">
        <v>33</v>
      </c>
      <c r="L32" s="8" t="s">
        <v>41</v>
      </c>
      <c r="M32" s="8" t="s">
        <v>34</v>
      </c>
      <c r="N32" s="8" t="s">
        <v>26</v>
      </c>
      <c r="O32" s="9" t="b">
        <f t="shared" si="0"/>
        <v>1</v>
      </c>
      <c r="P32" s="1" t="b">
        <f t="shared" si="1"/>
        <v>1</v>
      </c>
      <c r="Q32" s="9" t="b">
        <f t="shared" si="2"/>
        <v>1</v>
      </c>
    </row>
    <row r="33" spans="1:17">
      <c r="A33" s="3">
        <v>44245.943561377309</v>
      </c>
      <c r="B33" s="2">
        <v>5</v>
      </c>
      <c r="C33" s="2">
        <v>4</v>
      </c>
      <c r="D33" s="2" t="s">
        <v>104</v>
      </c>
      <c r="E33" s="2" t="s">
        <v>18</v>
      </c>
      <c r="F33" s="2" t="s">
        <v>70</v>
      </c>
      <c r="G33" s="2" t="s">
        <v>39</v>
      </c>
      <c r="H33" s="2" t="s">
        <v>20</v>
      </c>
      <c r="I33" s="2" t="s">
        <v>40</v>
      </c>
      <c r="J33" s="2" t="s">
        <v>22</v>
      </c>
      <c r="K33" s="2" t="s">
        <v>33</v>
      </c>
      <c r="L33" s="2" t="s">
        <v>41</v>
      </c>
      <c r="M33" s="2" t="s">
        <v>60</v>
      </c>
      <c r="N33" s="2" t="s">
        <v>35</v>
      </c>
      <c r="O33" s="1" t="b">
        <f t="shared" si="0"/>
        <v>0</v>
      </c>
      <c r="P33" s="1" t="b">
        <f t="shared" si="1"/>
        <v>1</v>
      </c>
      <c r="Q33" s="1" t="b">
        <f t="shared" si="2"/>
        <v>0</v>
      </c>
    </row>
    <row r="34" spans="1:17">
      <c r="A34" s="3">
        <v>44245.950456180552</v>
      </c>
      <c r="B34" s="2">
        <v>4</v>
      </c>
      <c r="C34" s="2">
        <v>4</v>
      </c>
      <c r="E34" s="2" t="s">
        <v>37</v>
      </c>
      <c r="F34" s="2" t="s">
        <v>105</v>
      </c>
      <c r="G34" s="2" t="s">
        <v>39</v>
      </c>
      <c r="H34" s="2" t="s">
        <v>106</v>
      </c>
      <c r="I34" s="2" t="s">
        <v>107</v>
      </c>
      <c r="J34" s="2" t="s">
        <v>86</v>
      </c>
      <c r="K34" s="2" t="s">
        <v>33</v>
      </c>
      <c r="L34" s="2" t="s">
        <v>24</v>
      </c>
      <c r="M34" s="2" t="s">
        <v>34</v>
      </c>
      <c r="N34" s="2" t="s">
        <v>35</v>
      </c>
      <c r="O34" s="1" t="b">
        <f t="shared" si="0"/>
        <v>1</v>
      </c>
      <c r="P34" s="1" t="b">
        <f t="shared" si="1"/>
        <v>0</v>
      </c>
      <c r="Q34" s="1" t="b">
        <f t="shared" si="2"/>
        <v>0</v>
      </c>
    </row>
    <row r="35" spans="1:17">
      <c r="A35" s="3">
        <v>44246.001789861111</v>
      </c>
      <c r="B35" s="2">
        <v>5</v>
      </c>
      <c r="C35" s="2">
        <v>4</v>
      </c>
      <c r="D35" s="2" t="s">
        <v>101</v>
      </c>
      <c r="E35" s="2" t="s">
        <v>108</v>
      </c>
      <c r="F35" s="2" t="s">
        <v>29</v>
      </c>
      <c r="G35" s="2" t="s">
        <v>58</v>
      </c>
      <c r="H35" s="2" t="s">
        <v>20</v>
      </c>
      <c r="I35" s="2" t="s">
        <v>40</v>
      </c>
      <c r="J35" s="2" t="s">
        <v>86</v>
      </c>
      <c r="K35" s="2" t="s">
        <v>33</v>
      </c>
      <c r="L35" s="2" t="s">
        <v>54</v>
      </c>
      <c r="M35" s="2" t="s">
        <v>60</v>
      </c>
      <c r="N35" s="2" t="s">
        <v>35</v>
      </c>
      <c r="O35" s="1" t="b">
        <f t="shared" si="0"/>
        <v>0</v>
      </c>
      <c r="P35" s="1" t="b">
        <f t="shared" si="1"/>
        <v>1</v>
      </c>
      <c r="Q35" s="1" t="b">
        <f t="shared" si="2"/>
        <v>0</v>
      </c>
    </row>
    <row r="36" spans="1:17">
      <c r="A36" s="3">
        <v>44246.293582789353</v>
      </c>
      <c r="B36" s="2">
        <v>5</v>
      </c>
      <c r="C36" s="2">
        <v>3</v>
      </c>
      <c r="D36" s="2" t="s">
        <v>73</v>
      </c>
      <c r="E36" s="2" t="s">
        <v>109</v>
      </c>
      <c r="F36" s="2" t="s">
        <v>19</v>
      </c>
      <c r="G36" s="2" t="s">
        <v>30</v>
      </c>
      <c r="H36" s="2" t="s">
        <v>20</v>
      </c>
      <c r="I36" s="2" t="s">
        <v>40</v>
      </c>
      <c r="J36" s="2" t="s">
        <v>103</v>
      </c>
      <c r="K36" s="2" t="s">
        <v>23</v>
      </c>
      <c r="L36" s="2" t="s">
        <v>110</v>
      </c>
      <c r="M36" s="2" t="s">
        <v>55</v>
      </c>
      <c r="N36" s="2" t="s">
        <v>35</v>
      </c>
      <c r="O36" s="1" t="b">
        <f t="shared" si="0"/>
        <v>1</v>
      </c>
      <c r="P36" s="1" t="b">
        <f t="shared" si="1"/>
        <v>0</v>
      </c>
      <c r="Q36" s="1" t="b">
        <f t="shared" si="2"/>
        <v>0</v>
      </c>
    </row>
    <row r="37" spans="1:17">
      <c r="A37" s="3">
        <v>44246.429566030092</v>
      </c>
      <c r="B37" s="2">
        <v>4</v>
      </c>
      <c r="C37" s="2">
        <v>3</v>
      </c>
      <c r="D37" s="2" t="s">
        <v>111</v>
      </c>
      <c r="E37" s="2" t="s">
        <v>18</v>
      </c>
      <c r="F37" s="2" t="s">
        <v>19</v>
      </c>
      <c r="G37" s="2" t="s">
        <v>30</v>
      </c>
      <c r="H37" s="2" t="s">
        <v>20</v>
      </c>
      <c r="I37" s="2" t="s">
        <v>40</v>
      </c>
      <c r="J37" s="2" t="s">
        <v>103</v>
      </c>
      <c r="K37" s="2" t="s">
        <v>33</v>
      </c>
      <c r="L37" s="2" t="s">
        <v>112</v>
      </c>
      <c r="M37" s="2" t="s">
        <v>42</v>
      </c>
      <c r="N37" s="2" t="s">
        <v>95</v>
      </c>
      <c r="O37" s="1" t="b">
        <f t="shared" si="0"/>
        <v>0</v>
      </c>
      <c r="P37" s="1" t="b">
        <f t="shared" si="1"/>
        <v>0</v>
      </c>
      <c r="Q37" s="1" t="b">
        <f t="shared" si="2"/>
        <v>0</v>
      </c>
    </row>
    <row r="38" spans="1:17">
      <c r="A38" s="3">
        <v>44246.499025196761</v>
      </c>
      <c r="B38" s="2">
        <v>4</v>
      </c>
      <c r="C38" s="2">
        <v>2</v>
      </c>
      <c r="D38" s="2" t="s">
        <v>88</v>
      </c>
      <c r="E38" s="2" t="s">
        <v>113</v>
      </c>
      <c r="F38" s="2" t="s">
        <v>19</v>
      </c>
      <c r="G38" s="2" t="s">
        <v>30</v>
      </c>
      <c r="H38" s="2" t="s">
        <v>20</v>
      </c>
      <c r="I38" s="2" t="s">
        <v>83</v>
      </c>
      <c r="J38" s="2" t="s">
        <v>22</v>
      </c>
      <c r="K38" s="2" t="s">
        <v>23</v>
      </c>
      <c r="L38" s="2" t="s">
        <v>41</v>
      </c>
      <c r="M38" s="2" t="s">
        <v>60</v>
      </c>
      <c r="N38" s="2" t="s">
        <v>50</v>
      </c>
      <c r="O38" s="1" t="b">
        <f t="shared" si="0"/>
        <v>0</v>
      </c>
      <c r="P38" s="1" t="b">
        <f t="shared" si="1"/>
        <v>0</v>
      </c>
      <c r="Q38" s="1" t="b">
        <f t="shared" si="2"/>
        <v>0</v>
      </c>
    </row>
    <row r="39" spans="1:17">
      <c r="A39" s="3">
        <v>44246.513703472221</v>
      </c>
      <c r="B39" s="2">
        <v>5</v>
      </c>
      <c r="C39" s="2">
        <v>3</v>
      </c>
      <c r="D39" s="2" t="s">
        <v>27</v>
      </c>
      <c r="E39" s="2" t="s">
        <v>65</v>
      </c>
      <c r="F39" s="2" t="s">
        <v>29</v>
      </c>
      <c r="G39" s="2" t="s">
        <v>58</v>
      </c>
      <c r="H39" s="2" t="s">
        <v>31</v>
      </c>
      <c r="I39" s="2" t="s">
        <v>40</v>
      </c>
      <c r="J39" s="2" t="s">
        <v>22</v>
      </c>
      <c r="K39" s="2" t="s">
        <v>23</v>
      </c>
      <c r="L39" s="2" t="s">
        <v>41</v>
      </c>
      <c r="M39" s="2" t="s">
        <v>60</v>
      </c>
      <c r="N39" s="2" t="s">
        <v>35</v>
      </c>
      <c r="O39" s="1" t="b">
        <f t="shared" si="0"/>
        <v>0</v>
      </c>
      <c r="P39" s="1" t="b">
        <f t="shared" si="1"/>
        <v>1</v>
      </c>
      <c r="Q39" s="1" t="b">
        <f t="shared" si="2"/>
        <v>0</v>
      </c>
    </row>
    <row r="40" spans="1:17">
      <c r="A40" s="3">
        <v>44246.532579097227</v>
      </c>
      <c r="B40" s="2">
        <v>3</v>
      </c>
      <c r="C40" s="2">
        <v>3</v>
      </c>
      <c r="D40" s="2" t="s">
        <v>114</v>
      </c>
      <c r="E40" s="2" t="s">
        <v>48</v>
      </c>
      <c r="F40" s="2" t="s">
        <v>70</v>
      </c>
      <c r="G40" s="2" t="s">
        <v>30</v>
      </c>
      <c r="H40" s="2" t="s">
        <v>48</v>
      </c>
      <c r="I40" s="2" t="s">
        <v>40</v>
      </c>
      <c r="J40" s="2" t="s">
        <v>74</v>
      </c>
      <c r="K40" s="2" t="s">
        <v>48</v>
      </c>
      <c r="L40" s="2" t="s">
        <v>41</v>
      </c>
      <c r="M40" s="2" t="s">
        <v>55</v>
      </c>
      <c r="N40" s="2" t="s">
        <v>77</v>
      </c>
      <c r="O40" s="1" t="b">
        <f t="shared" si="0"/>
        <v>0</v>
      </c>
      <c r="P40" s="1" t="b">
        <f t="shared" si="1"/>
        <v>1</v>
      </c>
      <c r="Q40" s="1" t="b">
        <f t="shared" si="2"/>
        <v>0</v>
      </c>
    </row>
    <row r="41" spans="1:17">
      <c r="A41" s="3">
        <v>44246.534248171301</v>
      </c>
      <c r="B41" s="2">
        <v>5</v>
      </c>
      <c r="C41" s="2">
        <v>4</v>
      </c>
      <c r="D41" s="2" t="s">
        <v>115</v>
      </c>
      <c r="E41" s="2" t="s">
        <v>116</v>
      </c>
      <c r="F41" s="2" t="s">
        <v>19</v>
      </c>
      <c r="G41" s="2" t="s">
        <v>48</v>
      </c>
      <c r="H41" s="2" t="s">
        <v>20</v>
      </c>
      <c r="I41" s="2" t="s">
        <v>32</v>
      </c>
      <c r="J41" s="2" t="s">
        <v>22</v>
      </c>
      <c r="K41" s="2" t="s">
        <v>33</v>
      </c>
      <c r="L41" s="2" t="s">
        <v>24</v>
      </c>
      <c r="M41" s="2" t="s">
        <v>34</v>
      </c>
      <c r="N41" s="2" t="s">
        <v>35</v>
      </c>
      <c r="O41" s="1" t="b">
        <f t="shared" si="0"/>
        <v>0</v>
      </c>
      <c r="P41" s="1" t="b">
        <f t="shared" si="1"/>
        <v>0</v>
      </c>
      <c r="Q41" s="1" t="b">
        <f t="shared" si="2"/>
        <v>0</v>
      </c>
    </row>
    <row r="42" spans="1:17">
      <c r="A42" s="7">
        <v>44246.563076550927</v>
      </c>
      <c r="B42" s="8">
        <v>4</v>
      </c>
      <c r="C42" s="8">
        <v>4</v>
      </c>
      <c r="D42" s="8" t="s">
        <v>117</v>
      </c>
      <c r="E42" s="8" t="s">
        <v>37</v>
      </c>
      <c r="F42" s="8" t="s">
        <v>29</v>
      </c>
      <c r="G42" s="8" t="s">
        <v>30</v>
      </c>
      <c r="H42" s="8" t="s">
        <v>31</v>
      </c>
      <c r="I42" s="8" t="s">
        <v>40</v>
      </c>
      <c r="J42" s="9"/>
      <c r="K42" s="8" t="s">
        <v>33</v>
      </c>
      <c r="L42" s="8" t="s">
        <v>59</v>
      </c>
      <c r="M42" s="8" t="s">
        <v>34</v>
      </c>
      <c r="N42" s="8" t="s">
        <v>35</v>
      </c>
      <c r="O42" s="9" t="b">
        <f t="shared" si="0"/>
        <v>1</v>
      </c>
      <c r="P42" s="1" t="b">
        <f t="shared" si="1"/>
        <v>1</v>
      </c>
      <c r="Q42" s="9" t="b">
        <f t="shared" si="2"/>
        <v>1</v>
      </c>
    </row>
    <row r="43" spans="1:17">
      <c r="A43" s="7">
        <v>44246.746245011571</v>
      </c>
      <c r="B43" s="8">
        <v>3</v>
      </c>
      <c r="C43" s="8">
        <v>4</v>
      </c>
      <c r="D43" s="8" t="s">
        <v>118</v>
      </c>
      <c r="E43" s="8" t="s">
        <v>37</v>
      </c>
      <c r="F43" s="8" t="s">
        <v>38</v>
      </c>
      <c r="G43" s="8" t="s">
        <v>30</v>
      </c>
      <c r="H43" s="8" t="s">
        <v>20</v>
      </c>
      <c r="I43" s="8" t="s">
        <v>40</v>
      </c>
      <c r="J43" s="8" t="s">
        <v>74</v>
      </c>
      <c r="K43" s="8" t="s">
        <v>33</v>
      </c>
      <c r="L43" s="8" t="s">
        <v>54</v>
      </c>
      <c r="M43" s="8" t="s">
        <v>55</v>
      </c>
      <c r="N43" s="8" t="s">
        <v>26</v>
      </c>
      <c r="O43" s="9" t="b">
        <f t="shared" si="0"/>
        <v>1</v>
      </c>
      <c r="P43" s="9" t="b">
        <f t="shared" si="1"/>
        <v>1</v>
      </c>
      <c r="Q43" s="9" t="b">
        <f t="shared" si="2"/>
        <v>1</v>
      </c>
    </row>
    <row r="44" spans="1:17">
      <c r="A44" s="3">
        <v>44246.747414953701</v>
      </c>
      <c r="B44" s="2">
        <v>4</v>
      </c>
      <c r="C44" s="2">
        <v>4</v>
      </c>
      <c r="D44" s="2" t="s">
        <v>119</v>
      </c>
      <c r="E44" s="2" t="s">
        <v>65</v>
      </c>
      <c r="F44" s="2" t="s">
        <v>48</v>
      </c>
      <c r="G44" s="2" t="s">
        <v>39</v>
      </c>
      <c r="H44" s="2" t="s">
        <v>120</v>
      </c>
      <c r="I44" s="2" t="s">
        <v>121</v>
      </c>
      <c r="J44" s="2" t="s">
        <v>122</v>
      </c>
      <c r="K44" s="2" t="s">
        <v>33</v>
      </c>
      <c r="L44" s="2" t="s">
        <v>54</v>
      </c>
      <c r="M44" s="2" t="s">
        <v>34</v>
      </c>
      <c r="N44" s="2" t="s">
        <v>50</v>
      </c>
      <c r="O44" s="1" t="b">
        <f t="shared" si="0"/>
        <v>0</v>
      </c>
      <c r="P44" s="1" t="b">
        <f t="shared" si="1"/>
        <v>0</v>
      </c>
      <c r="Q44" s="1" t="b">
        <f t="shared" si="2"/>
        <v>0</v>
      </c>
    </row>
    <row r="45" spans="1:17">
      <c r="A45" s="3">
        <v>44246.748597546291</v>
      </c>
      <c r="B45" s="2">
        <v>5</v>
      </c>
      <c r="C45" s="2">
        <v>5</v>
      </c>
      <c r="D45" s="2" t="s">
        <v>72</v>
      </c>
      <c r="E45" s="2" t="s">
        <v>65</v>
      </c>
      <c r="F45" s="2" t="s">
        <v>19</v>
      </c>
      <c r="G45" s="2" t="s">
        <v>58</v>
      </c>
      <c r="H45" s="2" t="s">
        <v>20</v>
      </c>
      <c r="I45" s="2" t="s">
        <v>40</v>
      </c>
      <c r="K45" s="2" t="s">
        <v>33</v>
      </c>
      <c r="L45" s="2" t="s">
        <v>24</v>
      </c>
      <c r="M45" s="2" t="s">
        <v>34</v>
      </c>
      <c r="N45" s="2" t="s">
        <v>50</v>
      </c>
      <c r="O45" s="1" t="b">
        <f t="shared" si="0"/>
        <v>0</v>
      </c>
      <c r="P45" s="1" t="b">
        <f t="shared" si="1"/>
        <v>0</v>
      </c>
      <c r="Q45" s="1" t="b">
        <f t="shared" si="2"/>
        <v>0</v>
      </c>
    </row>
    <row r="46" spans="1:17">
      <c r="A46" s="3">
        <v>44246.764540601856</v>
      </c>
      <c r="B46" s="2">
        <v>3</v>
      </c>
      <c r="C46" s="2">
        <v>4</v>
      </c>
      <c r="D46" s="2" t="s">
        <v>123</v>
      </c>
      <c r="E46" s="2" t="s">
        <v>18</v>
      </c>
      <c r="F46" s="2" t="s">
        <v>38</v>
      </c>
      <c r="G46" s="2" t="s">
        <v>39</v>
      </c>
      <c r="H46" s="2" t="s">
        <v>31</v>
      </c>
      <c r="I46" s="2" t="s">
        <v>83</v>
      </c>
      <c r="J46" s="2" t="s">
        <v>74</v>
      </c>
      <c r="K46" s="2" t="s">
        <v>33</v>
      </c>
      <c r="L46" s="2" t="s">
        <v>41</v>
      </c>
      <c r="M46" s="2" t="s">
        <v>55</v>
      </c>
      <c r="N46" s="2" t="s">
        <v>35</v>
      </c>
      <c r="O46" s="1" t="b">
        <f t="shared" si="0"/>
        <v>0</v>
      </c>
      <c r="P46" s="1" t="b">
        <f t="shared" si="1"/>
        <v>1</v>
      </c>
      <c r="Q46" s="1" t="b">
        <f t="shared" si="2"/>
        <v>0</v>
      </c>
    </row>
    <row r="47" spans="1:17">
      <c r="A47" s="3">
        <v>44246.77087054398</v>
      </c>
      <c r="B47" s="2">
        <v>3</v>
      </c>
      <c r="C47" s="2">
        <v>4</v>
      </c>
      <c r="D47" s="2" t="s">
        <v>124</v>
      </c>
      <c r="E47" s="2" t="s">
        <v>47</v>
      </c>
      <c r="F47" s="2" t="s">
        <v>48</v>
      </c>
      <c r="G47" s="2" t="s">
        <v>39</v>
      </c>
      <c r="H47" s="2" t="s">
        <v>31</v>
      </c>
      <c r="I47" s="2" t="s">
        <v>40</v>
      </c>
      <c r="J47" s="2" t="s">
        <v>103</v>
      </c>
      <c r="K47" s="2" t="s">
        <v>33</v>
      </c>
      <c r="L47" s="2" t="s">
        <v>41</v>
      </c>
      <c r="M47" s="2" t="s">
        <v>55</v>
      </c>
      <c r="N47" s="2" t="s">
        <v>35</v>
      </c>
      <c r="O47" s="1" t="b">
        <f t="shared" si="0"/>
        <v>1</v>
      </c>
      <c r="P47" s="1" t="b">
        <f t="shared" si="1"/>
        <v>0</v>
      </c>
      <c r="Q47" s="1" t="b">
        <f t="shared" si="2"/>
        <v>0</v>
      </c>
    </row>
    <row r="48" spans="1:17">
      <c r="A48" s="3">
        <v>44246.78080743055</v>
      </c>
      <c r="B48" s="2">
        <v>5</v>
      </c>
      <c r="C48" s="2">
        <v>5</v>
      </c>
      <c r="D48" s="2" t="s">
        <v>72</v>
      </c>
      <c r="E48" s="2" t="s">
        <v>65</v>
      </c>
      <c r="F48" s="2" t="s">
        <v>48</v>
      </c>
      <c r="G48" s="2" t="s">
        <v>48</v>
      </c>
      <c r="H48" s="2" t="s">
        <v>48</v>
      </c>
      <c r="I48" s="2" t="s">
        <v>63</v>
      </c>
      <c r="J48" s="2" t="s">
        <v>22</v>
      </c>
      <c r="K48" s="2" t="s">
        <v>23</v>
      </c>
      <c r="L48" s="2" t="s">
        <v>54</v>
      </c>
      <c r="M48" s="2" t="s">
        <v>25</v>
      </c>
      <c r="N48" s="2" t="s">
        <v>35</v>
      </c>
      <c r="O48" s="1" t="b">
        <f t="shared" si="0"/>
        <v>0</v>
      </c>
      <c r="P48" s="1" t="b">
        <f t="shared" si="1"/>
        <v>0</v>
      </c>
      <c r="Q48" s="1" t="b">
        <f t="shared" si="2"/>
        <v>0</v>
      </c>
    </row>
    <row r="49" spans="1:17">
      <c r="A49" s="3">
        <v>44246.78647950232</v>
      </c>
      <c r="B49" s="2">
        <v>4</v>
      </c>
      <c r="C49" s="2">
        <v>4</v>
      </c>
      <c r="D49" s="2" t="s">
        <v>119</v>
      </c>
      <c r="E49" s="2" t="s">
        <v>48</v>
      </c>
      <c r="F49" s="2" t="s">
        <v>92</v>
      </c>
      <c r="G49" s="2" t="s">
        <v>58</v>
      </c>
      <c r="H49" s="2" t="s">
        <v>31</v>
      </c>
      <c r="I49" s="2" t="s">
        <v>32</v>
      </c>
      <c r="J49" s="2" t="s">
        <v>74</v>
      </c>
      <c r="K49" s="2" t="s">
        <v>33</v>
      </c>
      <c r="L49" s="2" t="s">
        <v>54</v>
      </c>
      <c r="M49" s="2" t="s">
        <v>55</v>
      </c>
      <c r="N49" s="2" t="s">
        <v>35</v>
      </c>
      <c r="O49" s="1" t="b">
        <f t="shared" si="0"/>
        <v>0</v>
      </c>
      <c r="P49" s="1" t="b">
        <f t="shared" si="1"/>
        <v>1</v>
      </c>
      <c r="Q49" s="1" t="b">
        <f t="shared" si="2"/>
        <v>0</v>
      </c>
    </row>
    <row r="50" spans="1:17">
      <c r="A50" s="3">
        <v>44246.820118483796</v>
      </c>
      <c r="B50" s="2">
        <v>5</v>
      </c>
      <c r="C50" s="2">
        <v>3</v>
      </c>
      <c r="D50" s="2" t="s">
        <v>125</v>
      </c>
      <c r="E50" s="2" t="s">
        <v>44</v>
      </c>
      <c r="F50" s="2" t="s">
        <v>62</v>
      </c>
      <c r="G50" s="2" t="s">
        <v>39</v>
      </c>
      <c r="H50" s="2" t="s">
        <v>20</v>
      </c>
      <c r="I50" s="2" t="s">
        <v>40</v>
      </c>
      <c r="J50" s="2" t="s">
        <v>86</v>
      </c>
      <c r="K50" s="2" t="s">
        <v>33</v>
      </c>
      <c r="L50" s="2" t="s">
        <v>54</v>
      </c>
      <c r="M50" s="2" t="s">
        <v>42</v>
      </c>
      <c r="N50" s="2" t="s">
        <v>50</v>
      </c>
      <c r="O50" s="1" t="b">
        <f t="shared" si="0"/>
        <v>1</v>
      </c>
      <c r="P50" s="1" t="b">
        <f t="shared" si="1"/>
        <v>0</v>
      </c>
      <c r="Q50" s="1" t="b">
        <f t="shared" si="2"/>
        <v>0</v>
      </c>
    </row>
    <row r="51" spans="1:17">
      <c r="A51" s="3">
        <v>44246.823040046293</v>
      </c>
      <c r="B51" s="2">
        <v>3</v>
      </c>
      <c r="C51" s="2">
        <v>4</v>
      </c>
      <c r="D51" s="2" t="s">
        <v>27</v>
      </c>
      <c r="E51" s="2" t="s">
        <v>18</v>
      </c>
      <c r="F51" s="2" t="s">
        <v>38</v>
      </c>
      <c r="G51" s="2" t="s">
        <v>39</v>
      </c>
      <c r="H51" s="2" t="s">
        <v>20</v>
      </c>
      <c r="I51" s="2" t="s">
        <v>83</v>
      </c>
      <c r="J51" s="2" t="s">
        <v>74</v>
      </c>
      <c r="K51" s="2" t="s">
        <v>33</v>
      </c>
      <c r="L51" s="2" t="s">
        <v>54</v>
      </c>
      <c r="M51" s="2" t="s">
        <v>87</v>
      </c>
      <c r="N51" s="2" t="s">
        <v>45</v>
      </c>
      <c r="O51" s="1" t="b">
        <f t="shared" si="0"/>
        <v>0</v>
      </c>
      <c r="P51" s="1" t="b">
        <f t="shared" si="1"/>
        <v>1</v>
      </c>
      <c r="Q51" s="1" t="b">
        <f t="shared" si="2"/>
        <v>0</v>
      </c>
    </row>
    <row r="52" spans="1:17">
      <c r="A52" s="3">
        <v>44246.830123321764</v>
      </c>
      <c r="B52" s="2">
        <v>5</v>
      </c>
      <c r="C52" s="2">
        <v>5</v>
      </c>
      <c r="D52" s="2" t="s">
        <v>126</v>
      </c>
      <c r="E52" s="2" t="s">
        <v>47</v>
      </c>
      <c r="F52" s="2" t="s">
        <v>62</v>
      </c>
      <c r="G52" s="2" t="s">
        <v>39</v>
      </c>
      <c r="H52" s="2" t="s">
        <v>31</v>
      </c>
      <c r="I52" s="2" t="s">
        <v>40</v>
      </c>
      <c r="J52" s="2" t="s">
        <v>74</v>
      </c>
      <c r="K52" s="2" t="s">
        <v>23</v>
      </c>
      <c r="L52" s="2" t="s">
        <v>41</v>
      </c>
      <c r="M52" s="2" t="s">
        <v>25</v>
      </c>
      <c r="N52" s="2" t="s">
        <v>35</v>
      </c>
      <c r="O52" s="1" t="b">
        <f t="shared" si="0"/>
        <v>1</v>
      </c>
      <c r="P52" s="1" t="b">
        <f t="shared" si="1"/>
        <v>0</v>
      </c>
      <c r="Q52" s="1" t="b">
        <f t="shared" si="2"/>
        <v>0</v>
      </c>
    </row>
    <row r="53" spans="1:17">
      <c r="A53" s="7">
        <v>44246.867891250004</v>
      </c>
      <c r="B53" s="8">
        <v>5</v>
      </c>
      <c r="C53" s="8">
        <v>5</v>
      </c>
      <c r="D53" s="8" t="s">
        <v>64</v>
      </c>
      <c r="E53" s="8" t="s">
        <v>44</v>
      </c>
      <c r="F53" s="8" t="s">
        <v>29</v>
      </c>
      <c r="G53" s="8" t="s">
        <v>39</v>
      </c>
      <c r="H53" s="8" t="s">
        <v>20</v>
      </c>
      <c r="I53" s="8" t="s">
        <v>40</v>
      </c>
      <c r="J53" s="8" t="s">
        <v>86</v>
      </c>
      <c r="K53" s="8" t="s">
        <v>33</v>
      </c>
      <c r="L53" s="8" t="s">
        <v>41</v>
      </c>
      <c r="M53" s="8" t="s">
        <v>60</v>
      </c>
      <c r="N53" s="8" t="s">
        <v>35</v>
      </c>
      <c r="O53" s="9" t="b">
        <f t="shared" si="0"/>
        <v>1</v>
      </c>
      <c r="P53" s="1" t="b">
        <f t="shared" si="1"/>
        <v>1</v>
      </c>
      <c r="Q53" s="9" t="b">
        <f t="shared" si="2"/>
        <v>1</v>
      </c>
    </row>
    <row r="54" spans="1:17">
      <c r="A54" s="3">
        <v>44246.876535625001</v>
      </c>
      <c r="B54" s="2">
        <v>5</v>
      </c>
      <c r="C54" s="2">
        <v>5</v>
      </c>
      <c r="D54" s="2" t="s">
        <v>72</v>
      </c>
      <c r="E54" s="2" t="s">
        <v>18</v>
      </c>
      <c r="F54" s="2" t="s">
        <v>70</v>
      </c>
      <c r="G54" s="2" t="s">
        <v>39</v>
      </c>
      <c r="H54" s="2" t="s">
        <v>31</v>
      </c>
      <c r="I54" s="2" t="s">
        <v>40</v>
      </c>
      <c r="J54" s="2" t="s">
        <v>22</v>
      </c>
      <c r="K54" s="2" t="s">
        <v>23</v>
      </c>
      <c r="L54" s="2" t="s">
        <v>54</v>
      </c>
      <c r="M54" s="2" t="s">
        <v>87</v>
      </c>
      <c r="N54" s="2" t="s">
        <v>77</v>
      </c>
      <c r="O54" s="1" t="b">
        <f t="shared" si="0"/>
        <v>0</v>
      </c>
      <c r="P54" s="1" t="b">
        <f t="shared" si="1"/>
        <v>1</v>
      </c>
      <c r="Q54" s="1" t="b">
        <f t="shared" si="2"/>
        <v>0</v>
      </c>
    </row>
    <row r="55" spans="1:17">
      <c r="A55" s="7">
        <v>44246.883500763885</v>
      </c>
      <c r="B55" s="8">
        <v>2</v>
      </c>
      <c r="C55" s="8">
        <v>3</v>
      </c>
      <c r="D55" s="8" t="s">
        <v>127</v>
      </c>
      <c r="E55" s="8" t="s">
        <v>47</v>
      </c>
      <c r="F55" s="8" t="s">
        <v>87</v>
      </c>
      <c r="G55" s="8" t="s">
        <v>39</v>
      </c>
      <c r="H55" s="8" t="s">
        <v>31</v>
      </c>
      <c r="I55" s="8" t="s">
        <v>40</v>
      </c>
      <c r="J55" s="8" t="s">
        <v>90</v>
      </c>
      <c r="K55" s="8" t="s">
        <v>33</v>
      </c>
      <c r="L55" s="8" t="s">
        <v>41</v>
      </c>
      <c r="M55" s="8" t="s">
        <v>87</v>
      </c>
      <c r="N55" s="8" t="s">
        <v>35</v>
      </c>
      <c r="O55" s="9" t="b">
        <f t="shared" si="0"/>
        <v>1</v>
      </c>
      <c r="P55" s="9" t="b">
        <f t="shared" si="1"/>
        <v>1</v>
      </c>
      <c r="Q55" s="9" t="b">
        <f t="shared" si="2"/>
        <v>1</v>
      </c>
    </row>
    <row r="56" spans="1:17">
      <c r="A56" s="3">
        <v>44246.977460150461</v>
      </c>
      <c r="B56" s="2">
        <v>3</v>
      </c>
      <c r="C56" s="2">
        <v>5</v>
      </c>
      <c r="D56" s="2" t="s">
        <v>43</v>
      </c>
      <c r="E56" s="2" t="s">
        <v>128</v>
      </c>
      <c r="F56" s="2" t="s">
        <v>67</v>
      </c>
      <c r="G56" s="2" t="s">
        <v>58</v>
      </c>
      <c r="H56" s="2" t="s">
        <v>20</v>
      </c>
      <c r="I56" s="2" t="s">
        <v>40</v>
      </c>
      <c r="J56" s="2" t="s">
        <v>90</v>
      </c>
      <c r="K56" s="2" t="s">
        <v>23</v>
      </c>
      <c r="L56" s="2" t="s">
        <v>41</v>
      </c>
      <c r="M56" s="2" t="s">
        <v>87</v>
      </c>
      <c r="N56" s="2" t="s">
        <v>35</v>
      </c>
      <c r="O56" s="1" t="b">
        <f t="shared" si="0"/>
        <v>0</v>
      </c>
      <c r="P56" s="1" t="b">
        <f t="shared" si="1"/>
        <v>1</v>
      </c>
      <c r="Q56" s="1" t="b">
        <f t="shared" si="2"/>
        <v>0</v>
      </c>
    </row>
    <row r="57" spans="1:17">
      <c r="A57" s="7">
        <v>44247.129888055555</v>
      </c>
      <c r="B57" s="8">
        <v>4</v>
      </c>
      <c r="C57" s="8">
        <v>4</v>
      </c>
      <c r="D57" s="8" t="s">
        <v>56</v>
      </c>
      <c r="E57" s="8" t="s">
        <v>37</v>
      </c>
      <c r="F57" s="8" t="s">
        <v>70</v>
      </c>
      <c r="G57" s="8" t="s">
        <v>58</v>
      </c>
      <c r="H57" s="8" t="s">
        <v>20</v>
      </c>
      <c r="I57" s="8" t="s">
        <v>83</v>
      </c>
      <c r="J57" s="8" t="s">
        <v>48</v>
      </c>
      <c r="K57" s="8" t="s">
        <v>33</v>
      </c>
      <c r="L57" s="8" t="s">
        <v>41</v>
      </c>
      <c r="M57" s="8" t="s">
        <v>60</v>
      </c>
      <c r="N57" s="8" t="s">
        <v>35</v>
      </c>
      <c r="O57" s="9" t="b">
        <f t="shared" si="0"/>
        <v>1</v>
      </c>
      <c r="P57" s="1" t="b">
        <f t="shared" si="1"/>
        <v>1</v>
      </c>
      <c r="Q57" s="9" t="b">
        <f t="shared" si="2"/>
        <v>1</v>
      </c>
    </row>
    <row r="58" spans="1:17">
      <c r="A58" s="3">
        <v>44247.130948518519</v>
      </c>
      <c r="B58" s="2">
        <v>3</v>
      </c>
      <c r="C58" s="2">
        <v>3</v>
      </c>
      <c r="D58" s="2" t="s">
        <v>111</v>
      </c>
      <c r="E58" s="2" t="s">
        <v>108</v>
      </c>
      <c r="F58" s="2" t="s">
        <v>67</v>
      </c>
      <c r="G58" s="2" t="s">
        <v>39</v>
      </c>
      <c r="H58" s="2" t="s">
        <v>31</v>
      </c>
      <c r="I58" s="2" t="s">
        <v>83</v>
      </c>
      <c r="J58" s="2" t="s">
        <v>86</v>
      </c>
      <c r="K58" s="2" t="s">
        <v>23</v>
      </c>
      <c r="L58" s="2" t="s">
        <v>24</v>
      </c>
      <c r="M58" s="2" t="s">
        <v>25</v>
      </c>
      <c r="N58" s="2" t="s">
        <v>35</v>
      </c>
      <c r="O58" s="1" t="b">
        <f t="shared" si="0"/>
        <v>0</v>
      </c>
      <c r="P58" s="1" t="b">
        <f t="shared" si="1"/>
        <v>1</v>
      </c>
      <c r="Q58" s="1" t="b">
        <f t="shared" si="2"/>
        <v>0</v>
      </c>
    </row>
    <row r="59" spans="1:17">
      <c r="A59" s="3">
        <v>44247.15323413194</v>
      </c>
      <c r="B59" s="2">
        <v>2</v>
      </c>
      <c r="C59" s="2">
        <v>5</v>
      </c>
      <c r="D59" s="2" t="s">
        <v>129</v>
      </c>
      <c r="E59" s="2" t="s">
        <v>65</v>
      </c>
      <c r="F59" s="2" t="s">
        <v>48</v>
      </c>
      <c r="G59" s="2" t="s">
        <v>30</v>
      </c>
      <c r="H59" s="2" t="s">
        <v>20</v>
      </c>
      <c r="I59" s="2" t="s">
        <v>48</v>
      </c>
      <c r="J59" s="2" t="s">
        <v>86</v>
      </c>
      <c r="K59" s="2" t="s">
        <v>33</v>
      </c>
      <c r="L59" s="2" t="s">
        <v>41</v>
      </c>
      <c r="M59" s="2" t="s">
        <v>42</v>
      </c>
      <c r="N59" s="2" t="s">
        <v>50</v>
      </c>
      <c r="O59" s="1" t="b">
        <f t="shared" si="0"/>
        <v>0</v>
      </c>
      <c r="P59" s="1" t="b">
        <f t="shared" si="1"/>
        <v>0</v>
      </c>
      <c r="Q59" s="1" t="b">
        <f t="shared" si="2"/>
        <v>0</v>
      </c>
    </row>
    <row r="60" spans="1:17">
      <c r="A60" s="7">
        <v>44247.647191782409</v>
      </c>
      <c r="B60" s="8">
        <v>5</v>
      </c>
      <c r="C60" s="8">
        <v>5</v>
      </c>
      <c r="D60" s="8" t="s">
        <v>130</v>
      </c>
      <c r="E60" s="8" t="s">
        <v>47</v>
      </c>
      <c r="F60" s="8" t="s">
        <v>131</v>
      </c>
      <c r="G60" s="8" t="s">
        <v>39</v>
      </c>
      <c r="H60" s="8" t="s">
        <v>20</v>
      </c>
      <c r="I60" s="8" t="s">
        <v>40</v>
      </c>
      <c r="J60" s="8" t="s">
        <v>86</v>
      </c>
      <c r="K60" s="8" t="s">
        <v>33</v>
      </c>
      <c r="L60" s="8" t="s">
        <v>24</v>
      </c>
      <c r="M60" s="8" t="s">
        <v>34</v>
      </c>
      <c r="N60" s="8" t="s">
        <v>26</v>
      </c>
      <c r="O60" s="9" t="b">
        <f t="shared" si="0"/>
        <v>1</v>
      </c>
      <c r="P60" s="9" t="b">
        <f t="shared" si="1"/>
        <v>1</v>
      </c>
      <c r="Q60" s="9" t="b">
        <f t="shared" si="2"/>
        <v>1</v>
      </c>
    </row>
    <row r="61" spans="1:17">
      <c r="A61" s="3">
        <v>44247.673516192124</v>
      </c>
      <c r="B61" s="2">
        <v>5</v>
      </c>
      <c r="C61" s="2">
        <v>5</v>
      </c>
      <c r="D61" s="2" t="s">
        <v>111</v>
      </c>
      <c r="E61" s="2" t="s">
        <v>44</v>
      </c>
      <c r="F61" s="2" t="s">
        <v>62</v>
      </c>
      <c r="G61" s="2" t="s">
        <v>39</v>
      </c>
      <c r="H61" s="2" t="s">
        <v>48</v>
      </c>
      <c r="I61" s="2" t="s">
        <v>40</v>
      </c>
      <c r="J61" s="2" t="s">
        <v>22</v>
      </c>
      <c r="K61" s="2" t="s">
        <v>23</v>
      </c>
      <c r="L61" s="2" t="s">
        <v>54</v>
      </c>
      <c r="M61" s="2" t="s">
        <v>60</v>
      </c>
      <c r="N61" s="2" t="s">
        <v>35</v>
      </c>
      <c r="O61" s="1" t="b">
        <f t="shared" si="0"/>
        <v>1</v>
      </c>
      <c r="P61" s="1" t="b">
        <f t="shared" si="1"/>
        <v>0</v>
      </c>
      <c r="Q61" s="1" t="b">
        <f t="shared" si="2"/>
        <v>0</v>
      </c>
    </row>
    <row r="62" spans="1:17">
      <c r="A62" s="3">
        <v>44247.750530891208</v>
      </c>
      <c r="B62" s="2">
        <v>4</v>
      </c>
      <c r="C62" s="2">
        <v>4</v>
      </c>
      <c r="D62" s="2" t="s">
        <v>27</v>
      </c>
      <c r="E62" s="2" t="s">
        <v>18</v>
      </c>
      <c r="F62" s="2" t="s">
        <v>67</v>
      </c>
      <c r="G62" s="2" t="s">
        <v>30</v>
      </c>
      <c r="H62" s="2" t="s">
        <v>20</v>
      </c>
      <c r="I62" s="2" t="s">
        <v>63</v>
      </c>
      <c r="J62" s="2" t="s">
        <v>49</v>
      </c>
      <c r="K62" s="2" t="s">
        <v>23</v>
      </c>
      <c r="L62" s="2" t="s">
        <v>41</v>
      </c>
      <c r="M62" s="2" t="s">
        <v>55</v>
      </c>
      <c r="N62" s="2" t="s">
        <v>35</v>
      </c>
      <c r="O62" s="1" t="b">
        <f t="shared" si="0"/>
        <v>0</v>
      </c>
      <c r="P62" s="1" t="b">
        <f t="shared" si="1"/>
        <v>1</v>
      </c>
      <c r="Q62" s="1" t="b">
        <f t="shared" si="2"/>
        <v>0</v>
      </c>
    </row>
    <row r="63" spans="1:17">
      <c r="A63" s="3">
        <v>44247.857178090278</v>
      </c>
      <c r="B63" s="2">
        <v>3</v>
      </c>
      <c r="C63" s="2">
        <v>5</v>
      </c>
      <c r="D63" s="2" t="s">
        <v>132</v>
      </c>
      <c r="E63" s="2" t="s">
        <v>44</v>
      </c>
      <c r="F63" s="2" t="s">
        <v>62</v>
      </c>
      <c r="G63" s="2" t="s">
        <v>58</v>
      </c>
      <c r="H63" s="2" t="s">
        <v>20</v>
      </c>
      <c r="I63" s="2" t="s">
        <v>40</v>
      </c>
      <c r="J63" s="2" t="s">
        <v>90</v>
      </c>
      <c r="K63" s="2" t="s">
        <v>33</v>
      </c>
      <c r="L63" s="2" t="s">
        <v>41</v>
      </c>
      <c r="M63" s="2" t="s">
        <v>60</v>
      </c>
      <c r="N63" s="2" t="s">
        <v>26</v>
      </c>
      <c r="O63" s="1" t="b">
        <f t="shared" si="0"/>
        <v>1</v>
      </c>
      <c r="P63" s="1" t="b">
        <f t="shared" si="1"/>
        <v>0</v>
      </c>
      <c r="Q63" s="1" t="b">
        <f t="shared" si="2"/>
        <v>0</v>
      </c>
    </row>
    <row r="64" spans="1:17">
      <c r="A64" s="3">
        <v>44248.135089293981</v>
      </c>
      <c r="B64" s="2">
        <v>5</v>
      </c>
      <c r="C64" s="2">
        <v>5</v>
      </c>
      <c r="D64" s="2" t="s">
        <v>133</v>
      </c>
      <c r="E64" s="2" t="s">
        <v>108</v>
      </c>
      <c r="F64" s="2" t="s">
        <v>134</v>
      </c>
      <c r="G64" s="2" t="s">
        <v>39</v>
      </c>
      <c r="H64" s="2" t="s">
        <v>135</v>
      </c>
      <c r="I64" s="2" t="s">
        <v>40</v>
      </c>
      <c r="J64" s="2" t="s">
        <v>103</v>
      </c>
      <c r="K64" s="2" t="s">
        <v>33</v>
      </c>
      <c r="L64" s="2" t="s">
        <v>54</v>
      </c>
      <c r="M64" s="2" t="s">
        <v>34</v>
      </c>
      <c r="N64" s="2" t="s">
        <v>50</v>
      </c>
      <c r="O64" s="1" t="b">
        <f t="shared" si="0"/>
        <v>0</v>
      </c>
      <c r="P64" s="1" t="b">
        <f t="shared" si="1"/>
        <v>0</v>
      </c>
      <c r="Q64" s="1" t="b">
        <f t="shared" si="2"/>
        <v>0</v>
      </c>
    </row>
    <row r="65" spans="1:17">
      <c r="A65" s="3"/>
      <c r="B65" s="2"/>
      <c r="C65" s="2"/>
      <c r="D65" s="2"/>
      <c r="E65" s="2"/>
      <c r="F65" s="2"/>
      <c r="G65" s="2"/>
      <c r="H65" s="2"/>
      <c r="I65" s="2"/>
      <c r="J65" s="2"/>
      <c r="K65" s="2"/>
      <c r="L65" s="2"/>
      <c r="M65" s="2"/>
      <c r="N65" s="2"/>
    </row>
    <row r="66" spans="1:17">
      <c r="E66" s="13" t="s">
        <v>136</v>
      </c>
      <c r="F66" s="13" t="s">
        <v>136</v>
      </c>
    </row>
    <row r="67" spans="1:17">
      <c r="B67" s="1">
        <f t="shared" ref="B67:C67" si="3">COUNTA(B2:B64)</f>
        <v>62</v>
      </c>
      <c r="C67" s="1">
        <f t="shared" si="3"/>
        <v>63</v>
      </c>
      <c r="E67" s="1">
        <f t="shared" ref="E67:N67" si="4">COUNTA(E2:E64)</f>
        <v>63</v>
      </c>
      <c r="F67" s="1">
        <f t="shared" si="4"/>
        <v>63</v>
      </c>
      <c r="G67" s="1">
        <f t="shared" si="4"/>
        <v>62</v>
      </c>
      <c r="H67" s="1">
        <f t="shared" si="4"/>
        <v>63</v>
      </c>
      <c r="I67" s="1">
        <f t="shared" si="4"/>
        <v>63</v>
      </c>
      <c r="J67" s="1">
        <f t="shared" si="4"/>
        <v>59</v>
      </c>
      <c r="K67" s="1">
        <f t="shared" si="4"/>
        <v>62</v>
      </c>
      <c r="L67" s="1">
        <f t="shared" si="4"/>
        <v>62</v>
      </c>
      <c r="M67" s="1">
        <f t="shared" si="4"/>
        <v>62</v>
      </c>
      <c r="N67" s="1">
        <f t="shared" si="4"/>
        <v>62</v>
      </c>
    </row>
    <row r="68" spans="1:17">
      <c r="B68" s="13" t="s">
        <v>137</v>
      </c>
      <c r="C68" s="13" t="s">
        <v>137</v>
      </c>
      <c r="E68" s="13" t="s">
        <v>47</v>
      </c>
      <c r="F68" s="13" t="s">
        <v>138</v>
      </c>
    </row>
    <row r="69" spans="1:17">
      <c r="B69" s="1">
        <f t="shared" ref="B69:C69" si="5">AVERAGE(B2:B64)</f>
        <v>3.9193548387096775</v>
      </c>
      <c r="C69" s="1">
        <f t="shared" si="5"/>
        <v>4.253968253968254</v>
      </c>
      <c r="E69" s="1">
        <f>COUNTIF(E2:E64, "*Moi*")</f>
        <v>26</v>
      </c>
      <c r="F69" s="1">
        <f>COUNTIF(F2:F63, "*4000*")+COUNTIF(F2:F63, "*12 000*")+COUNTIF(F2:F63, "*7000*")+COUNTIF(F2:F63, "*20 000*")+COUNTIF(F2:F63, "*35 000*")+COUNTIF(F2:F63, "*60 000*")</f>
        <v>31</v>
      </c>
      <c r="O69" s="1">
        <f t="shared" ref="O69:Q69" si="6">COUNTIF(O2:O64,TRUE)</f>
        <v>26</v>
      </c>
      <c r="P69" s="1">
        <f t="shared" si="6"/>
        <v>40</v>
      </c>
      <c r="Q69" s="1">
        <f t="shared" si="6"/>
        <v>13</v>
      </c>
    </row>
    <row r="70" spans="1:17">
      <c r="B70" s="13" t="s">
        <v>139</v>
      </c>
      <c r="C70" s="13" t="s">
        <v>139</v>
      </c>
      <c r="E70" s="13" t="s">
        <v>140</v>
      </c>
      <c r="F70" s="13" t="s">
        <v>141</v>
      </c>
      <c r="Q70" s="13" t="s">
        <v>142</v>
      </c>
    </row>
    <row r="71" spans="1:17">
      <c r="B71" s="1">
        <f t="shared" ref="B71:C71" si="7">AVERAGE(B60,B57,B55,B53,B43,B42,B32,B27,B17,B16,B12,B5)</f>
        <v>3.9166666666666665</v>
      </c>
      <c r="C71" s="1">
        <f t="shared" si="7"/>
        <v>4.333333333333333</v>
      </c>
      <c r="E71" s="2">
        <v>0</v>
      </c>
      <c r="F71" s="14">
        <f>F69/F67</f>
        <v>0.49206349206349204</v>
      </c>
      <c r="Q71" s="14">
        <f>12/62</f>
        <v>0.19354838709677419</v>
      </c>
    </row>
    <row r="72" spans="1:17">
      <c r="E72" s="13" t="s">
        <v>143</v>
      </c>
      <c r="F72" s="13" t="s">
        <v>144</v>
      </c>
    </row>
    <row r="73" spans="1:17">
      <c r="E73" s="1">
        <f>E71+E69</f>
        <v>26</v>
      </c>
      <c r="F73" s="15">
        <f>COUNTIF(F2:F63, "*2500*")</f>
        <v>9</v>
      </c>
    </row>
    <row r="74" spans="1:17">
      <c r="E74" s="13" t="s">
        <v>145</v>
      </c>
      <c r="F74" s="13" t="s">
        <v>146</v>
      </c>
    </row>
    <row r="75" spans="1:17">
      <c r="E75" s="14">
        <f>E73/E67</f>
        <v>0.41269841269841268</v>
      </c>
      <c r="F75" s="14">
        <f>(F73+F69)/F67</f>
        <v>0.63492063492063489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213d64ab-7138-4285-9da7-5fafad8ddca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EFEA25F6C8824EB84402D222DF2B04" ma:contentTypeVersion="3" ma:contentTypeDescription="Crée un document." ma:contentTypeScope="" ma:versionID="6be425b57aa72feeefdcb6b8baaf7afd">
  <xsd:schema xmlns:xsd="http://www.w3.org/2001/XMLSchema" xmlns:xs="http://www.w3.org/2001/XMLSchema" xmlns:p="http://schemas.microsoft.com/office/2006/metadata/properties" xmlns:ns2="213d64ab-7138-4285-9da7-5fafad8ddca8" targetNamespace="http://schemas.microsoft.com/office/2006/metadata/properties" ma:root="true" ma:fieldsID="c524379be696e9fea99ad3dc6ba1ca5e" ns2:_="">
    <xsd:import namespace="213d64ab-7138-4285-9da7-5fafad8ddca8"/>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3d64ab-7138-4285-9da7-5fafad8ddca8"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24D1F4-52D8-48E6-A33D-7ECF12C53094}"/>
</file>

<file path=customXml/itemProps2.xml><?xml version="1.0" encoding="utf-8"?>
<ds:datastoreItem xmlns:ds="http://schemas.openxmlformats.org/officeDocument/2006/customXml" ds:itemID="{0CE2710C-8948-4F0B-8113-5526C3A15BBD}"/>
</file>

<file path=customXml/itemProps3.xml><?xml version="1.0" encoding="utf-8"?>
<ds:datastoreItem xmlns:ds="http://schemas.openxmlformats.org/officeDocument/2006/customXml" ds:itemID="{36241349-E806-4C99-957B-5A63AF40BC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Gauthier Marco</cp:lastModifiedBy>
  <cp:revision/>
  <dcterms:created xsi:type="dcterms:W3CDTF">2021-02-22T22:05:43Z</dcterms:created>
  <dcterms:modified xsi:type="dcterms:W3CDTF">2021-02-22T22:05:43Z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0x010100BDEFEA25F6C8824EB84402D222DF2B04</vt:lpwstr>
  </property>
</Properties>
</file>