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PRIVAT\PROJEKTE\PELLETOFEN\"/>
    </mc:Choice>
  </mc:AlternateContent>
  <xr:revisionPtr revIDLastSave="0" documentId="13_ncr:1_{7B385B67-6F93-4650-A090-387DA5AC6934}" xr6:coauthVersionLast="36" xr6:coauthVersionMax="36" xr10:uidLastSave="{00000000-0000-0000-0000-000000000000}"/>
  <bookViews>
    <workbookView xWindow="0" yWindow="0" windowWidth="28065" windowHeight="8430" xr2:uid="{5497BC54-DEED-4322-AF20-573BECA8C7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C23" i="1"/>
  <c r="C22" i="1"/>
  <c r="C8" i="1"/>
  <c r="G8" i="1" s="1"/>
  <c r="B25" i="1"/>
  <c r="C29" i="1" s="1"/>
  <c r="B24" i="1"/>
  <c r="D24" i="1" s="1"/>
  <c r="G24" i="1" s="1"/>
  <c r="B22" i="1"/>
  <c r="B20" i="1"/>
  <c r="C21" i="1" s="1"/>
  <c r="D21" i="1" s="1"/>
  <c r="G21" i="1" s="1"/>
  <c r="B18" i="1"/>
  <c r="C19" i="1" s="1"/>
  <c r="D19" i="1" s="1"/>
  <c r="G19" i="1" s="1"/>
  <c r="B16" i="1"/>
  <c r="C17" i="1" s="1"/>
  <c r="D17" i="1" s="1"/>
  <c r="G17" i="1" s="1"/>
  <c r="B14" i="1"/>
  <c r="C15" i="1" s="1"/>
  <c r="D15" i="1" s="1"/>
  <c r="G15" i="1" s="1"/>
  <c r="B11" i="1"/>
  <c r="B5" i="1"/>
  <c r="C6" i="1" s="1"/>
  <c r="G23" i="1" l="1"/>
  <c r="C20" i="1"/>
  <c r="D20" i="1" s="1"/>
  <c r="G20" i="1" s="1"/>
  <c r="C7" i="1"/>
  <c r="G7" i="1" s="1"/>
  <c r="C10" i="1"/>
  <c r="C9" i="1"/>
  <c r="G9" i="1" s="1"/>
  <c r="C13" i="1"/>
  <c r="D13" i="1" s="1"/>
  <c r="G13" i="1" s="1"/>
  <c r="C11" i="1"/>
  <c r="G11" i="1" s="1"/>
  <c r="C12" i="1"/>
  <c r="C16" i="1"/>
  <c r="D16" i="1" s="1"/>
  <c r="G16" i="1" s="1"/>
  <c r="C25" i="1"/>
  <c r="G25" i="1" s="1"/>
  <c r="C26" i="1"/>
  <c r="G26" i="1" s="1"/>
  <c r="C27" i="1"/>
  <c r="G27" i="1" s="1"/>
  <c r="C18" i="1"/>
  <c r="D18" i="1" s="1"/>
  <c r="G18" i="1" s="1"/>
  <c r="C28" i="1"/>
  <c r="G28" i="1" s="1"/>
  <c r="C5" i="1"/>
  <c r="C14" i="1"/>
  <c r="D14" i="1" s="1"/>
  <c r="G14" i="1" s="1"/>
  <c r="D10" i="1"/>
  <c r="G10" i="1" s="1"/>
</calcChain>
</file>

<file path=xl/sharedStrings.xml><?xml version="1.0" encoding="utf-8"?>
<sst xmlns="http://schemas.openxmlformats.org/spreadsheetml/2006/main" count="67" uniqueCount="49">
  <si>
    <t>IR-Decoder</t>
  </si>
  <si>
    <t>Telegramm: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</si>
  <si>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</si>
  <si>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</si>
  <si>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</si>
  <si>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</si>
  <si>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</si>
  <si>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</si>
  <si>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</si>
  <si>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</si>
  <si>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0</t>
  </si>
  <si>
    <t>Binär</t>
  </si>
  <si>
    <t>Dezimal</t>
  </si>
  <si>
    <t>Bedeutung</t>
  </si>
  <si>
    <t>Berechnung</t>
  </si>
  <si>
    <t>7+Wert</t>
  </si>
  <si>
    <t>Wert</t>
  </si>
  <si>
    <t>Einheit</t>
  </si>
  <si>
    <t>°C</t>
  </si>
  <si>
    <t>Stunde</t>
  </si>
  <si>
    <t>Minute</t>
  </si>
  <si>
    <t>Uhr</t>
  </si>
  <si>
    <t>Minuten</t>
  </si>
  <si>
    <t>Gebläsestufe</t>
  </si>
  <si>
    <t>Solltemperatur</t>
  </si>
  <si>
    <t>Wert +1; 5=Auto</t>
  </si>
  <si>
    <t>Bit 4 -&gt; On Off</t>
  </si>
  <si>
    <t>10*Wert</t>
  </si>
  <si>
    <t>Timer 1 ON Min</t>
  </si>
  <si>
    <t>Timer 1 ON Stunde</t>
  </si>
  <si>
    <t>Timer 1 OFF Min</t>
  </si>
  <si>
    <t>Timer 1 OFF Stunde</t>
  </si>
  <si>
    <t>Timer 2 ON Min</t>
  </si>
  <si>
    <t>Timer 2 ON Stunde</t>
  </si>
  <si>
    <t>Timer 2 OFF Min</t>
  </si>
  <si>
    <t>Timer 2 OFF Stunde</t>
  </si>
  <si>
    <t>Stunden</t>
  </si>
  <si>
    <t>Aufteilung</t>
  </si>
  <si>
    <t>???</t>
  </si>
  <si>
    <t>Timer 1 ON aktiv</t>
  </si>
  <si>
    <t>Timer 1 OFF aktiv</t>
  </si>
  <si>
    <t>Timer 2 ON aktiv</t>
  </si>
  <si>
    <t>Timer 2 OFF aktiv</t>
  </si>
  <si>
    <t>TIMER AUTO / MANUELL</t>
  </si>
  <si>
    <t>AUTO = 1; MANUELL = 0</t>
  </si>
  <si>
    <t>TURBO ON / OFF</t>
  </si>
  <si>
    <t>111100111000111000110011010110001001100010101101000101010000110011111011</t>
  </si>
  <si>
    <t>ECONO ON / OFF</t>
  </si>
  <si>
    <t>???PRÜFBITS???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</si>
</sst>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0924-F04E-482A-8FAF-962D7F4801DB}">
  <dimension ref="A1:I29"/>
  <sheetViews>
    <sheetView tabSelected="1" workbookViewId="0">
      <selection activeCell="D24" sqref="D24"/>
    </sheetView>
  </sheetViews>
  <sheetFormatPr baseColWidth="10" defaultRowHeight="15" x14ac:dyDescent="0.25"/>
  <cols>
    <col min="5" max="5" width="22.28515625" bestFit="1" customWidth="1"/>
    <col min="6" max="6" width="21.42578125" bestFit="1" customWidth="1"/>
  </cols>
  <sheetData>
    <row r="1" spans="1:9" x14ac:dyDescent="0.25">
      <c r="A1" t="s">
        <v>0</v>
      </c>
    </row>
    <row r="2" spans="1:9" x14ac:dyDescent="0.25">
      <c r="A2" t="s">
        <v>1</v>
      </c>
      <c r="B2" s="1" t="s">
        <v>46</v>
      </c>
      <c r="C2" s="1"/>
      <c r="D2" s="1"/>
      <c r="E2" s="1"/>
      <c r="F2" s="1"/>
      <c r="G2" s="1"/>
      <c r="H2" s="1"/>
      <c r="I2" s="1"/>
    </row>
    <row r="3" spans="1:9" x14ac:dyDescent="0.25">
      <c r="B3" s="2"/>
      <c r="C3" s="2"/>
      <c r="D3" s="2"/>
      <c r="E3" s="2"/>
      <c r="F3" s="2"/>
      <c r="G3" s="2"/>
      <c r="H3" s="2"/>
      <c r="I3" s="2"/>
    </row>
    <row r="4" spans="1:9" x14ac:dyDescent="0.25">
      <c r="B4" s="3" t="s">
        <v>11</v>
      </c>
      <c r="C4" s="3" t="s">
        <v>37</v>
      </c>
      <c r="D4" s="3" t="s">
        <v>12</v>
      </c>
      <c r="E4" s="3" t="s">
        <v>13</v>
      </c>
      <c r="F4" s="3" t="s">
        <v>14</v>
      </c>
      <c r="G4" s="3" t="s">
        <v>16</v>
      </c>
      <c r="H4" s="3" t="s">
        <v>17</v>
      </c>
      <c r="I4" s="2"/>
    </row>
    <row r="5" spans="1:9" x14ac:dyDescent="0.25">
      <c r="A5" s="4" t="s">
        <v>10</v>
      </c>
      <c r="B5" t="str">
        <f>MID($B$2,1,8)</f>
        <v>11110011</v>
      </c>
      <c r="C5" t="str">
        <f>MID(B5,1,1)</f>
        <v>1</v>
      </c>
      <c r="E5" s="6" t="s">
        <v>38</v>
      </c>
    </row>
    <row r="6" spans="1:9" x14ac:dyDescent="0.25">
      <c r="A6" s="4"/>
      <c r="C6" t="str">
        <f>MID(B5,2,1)</f>
        <v>1</v>
      </c>
      <c r="E6" s="6" t="s">
        <v>38</v>
      </c>
      <c r="G6" s="5"/>
    </row>
    <row r="7" spans="1:9" x14ac:dyDescent="0.25">
      <c r="A7" s="4"/>
      <c r="C7" t="str">
        <f>MID(B5,3,1)</f>
        <v>1</v>
      </c>
      <c r="E7" s="6" t="s">
        <v>43</v>
      </c>
      <c r="F7" t="s">
        <v>44</v>
      </c>
      <c r="G7" s="5" t="str">
        <f>IF(C7="1","AUTO","MANUELL")</f>
        <v>AUTO</v>
      </c>
    </row>
    <row r="8" spans="1:9" x14ac:dyDescent="0.25">
      <c r="A8" s="4"/>
      <c r="C8" t="str">
        <f>MID(B5,4,1)</f>
        <v>1</v>
      </c>
      <c r="E8" s="6" t="s">
        <v>26</v>
      </c>
      <c r="G8" s="5" t="str">
        <f>IF(C8="1","AN","AUS")</f>
        <v>AN</v>
      </c>
    </row>
    <row r="9" spans="1:9" x14ac:dyDescent="0.25">
      <c r="A9" s="4"/>
      <c r="C9" t="str">
        <f>MID(B5,5,1)</f>
        <v>0</v>
      </c>
      <c r="E9" s="6" t="s">
        <v>45</v>
      </c>
      <c r="G9" s="5" t="str">
        <f>IF(C9="1","AN","AUS")</f>
        <v>AUS</v>
      </c>
    </row>
    <row r="10" spans="1:9" x14ac:dyDescent="0.25">
      <c r="A10" s="4"/>
      <c r="C10" t="str">
        <f>MID(B5,6,3)</f>
        <v>011</v>
      </c>
      <c r="D10">
        <f>BIN2DEC(C10)</f>
        <v>3</v>
      </c>
      <c r="E10" s="6" t="s">
        <v>23</v>
      </c>
      <c r="F10" t="s">
        <v>25</v>
      </c>
      <c r="G10" s="5">
        <f>IF(D10&lt;5,D10+1,IF(D10=5,"AUTO",""))</f>
        <v>4</v>
      </c>
    </row>
    <row r="11" spans="1:9" x14ac:dyDescent="0.25">
      <c r="A11" s="4" t="s">
        <v>2</v>
      </c>
      <c r="B11" t="str">
        <f>MID($B$2,9,8)</f>
        <v>10001110</v>
      </c>
      <c r="C11" t="str">
        <f>MID(B11,1,1)</f>
        <v>1</v>
      </c>
      <c r="E11" s="6" t="s">
        <v>47</v>
      </c>
      <c r="G11" s="5" t="str">
        <f>IF(C11="1","AN","AUS")</f>
        <v>AN</v>
      </c>
    </row>
    <row r="12" spans="1:9" x14ac:dyDescent="0.25">
      <c r="A12" s="4"/>
      <c r="C12" t="str">
        <f>MID(B11,2,1)</f>
        <v>0</v>
      </c>
      <c r="E12" s="6" t="s">
        <v>38</v>
      </c>
    </row>
    <row r="13" spans="1:9" x14ac:dyDescent="0.25">
      <c r="A13" s="4"/>
      <c r="C13" t="str">
        <f>MID(B11,3,6)</f>
        <v>001110</v>
      </c>
      <c r="D13">
        <f>BIN2DEC(C13)</f>
        <v>14</v>
      </c>
      <c r="E13" s="6" t="s">
        <v>24</v>
      </c>
      <c r="F13" t="s">
        <v>15</v>
      </c>
      <c r="G13" s="5">
        <f>D13+7</f>
        <v>21</v>
      </c>
      <c r="H13" t="s">
        <v>18</v>
      </c>
    </row>
    <row r="14" spans="1:9" x14ac:dyDescent="0.25">
      <c r="A14" s="4" t="s">
        <v>3</v>
      </c>
      <c r="B14" t="str">
        <f>MID($B$2,17,8)</f>
        <v>00110011</v>
      </c>
      <c r="C14" t="str">
        <f>MID(B14,6,3)</f>
        <v>011</v>
      </c>
      <c r="D14">
        <f>BIN2DEC(C14)</f>
        <v>3</v>
      </c>
      <c r="E14" s="6" t="s">
        <v>28</v>
      </c>
      <c r="F14" t="s">
        <v>27</v>
      </c>
      <c r="G14" s="5">
        <f>10*D14</f>
        <v>30</v>
      </c>
      <c r="H14" t="s">
        <v>22</v>
      </c>
    </row>
    <row r="15" spans="1:9" x14ac:dyDescent="0.25">
      <c r="A15" s="4"/>
      <c r="C15" t="str">
        <f>MID(B14,1,5)</f>
        <v>00110</v>
      </c>
      <c r="D15">
        <f>BIN2DEC(C15)</f>
        <v>6</v>
      </c>
      <c r="E15" s="6" t="s">
        <v>29</v>
      </c>
      <c r="F15" t="s">
        <v>16</v>
      </c>
      <c r="G15" s="5">
        <f>D15</f>
        <v>6</v>
      </c>
      <c r="H15" t="s">
        <v>36</v>
      </c>
    </row>
    <row r="16" spans="1:9" x14ac:dyDescent="0.25">
      <c r="A16" s="4" t="s">
        <v>4</v>
      </c>
      <c r="B16" t="str">
        <f>MID($B$2,25,8)</f>
        <v>01011000</v>
      </c>
      <c r="C16" t="str">
        <f>MID(B16,6,3)</f>
        <v>000</v>
      </c>
      <c r="D16">
        <f>BIN2DEC(C16)</f>
        <v>0</v>
      </c>
      <c r="E16" s="6" t="s">
        <v>30</v>
      </c>
      <c r="F16" t="s">
        <v>27</v>
      </c>
      <c r="G16" s="5">
        <f>10*D16</f>
        <v>0</v>
      </c>
      <c r="H16" t="s">
        <v>22</v>
      </c>
    </row>
    <row r="17" spans="1:8" x14ac:dyDescent="0.25">
      <c r="A17" s="4"/>
      <c r="C17" t="str">
        <f>MID(B16,1,5)</f>
        <v>01011</v>
      </c>
      <c r="D17">
        <f>BIN2DEC(C17)</f>
        <v>11</v>
      </c>
      <c r="E17" s="6" t="s">
        <v>31</v>
      </c>
      <c r="F17" t="s">
        <v>16</v>
      </c>
      <c r="G17" s="5">
        <f>D17</f>
        <v>11</v>
      </c>
      <c r="H17" t="s">
        <v>36</v>
      </c>
    </row>
    <row r="18" spans="1:8" x14ac:dyDescent="0.25">
      <c r="A18" s="4" t="s">
        <v>5</v>
      </c>
      <c r="B18" t="str">
        <f>MID($B$2,33,8)</f>
        <v>10011000</v>
      </c>
      <c r="C18" t="str">
        <f>MID(B18,6,3)</f>
        <v>000</v>
      </c>
      <c r="D18">
        <f>BIN2DEC(C18)</f>
        <v>0</v>
      </c>
      <c r="E18" s="6" t="s">
        <v>32</v>
      </c>
      <c r="F18" t="s">
        <v>27</v>
      </c>
      <c r="G18" s="5">
        <f>10*D18</f>
        <v>0</v>
      </c>
      <c r="H18" t="s">
        <v>22</v>
      </c>
    </row>
    <row r="19" spans="1:8" x14ac:dyDescent="0.25">
      <c r="A19" s="4"/>
      <c r="C19" t="str">
        <f>MID(B18,1,5)</f>
        <v>10011</v>
      </c>
      <c r="D19">
        <f>BIN2DEC(C19)</f>
        <v>19</v>
      </c>
      <c r="E19" s="6" t="s">
        <v>33</v>
      </c>
      <c r="F19" t="s">
        <v>16</v>
      </c>
      <c r="G19" s="5">
        <f>D19</f>
        <v>19</v>
      </c>
      <c r="H19" t="s">
        <v>36</v>
      </c>
    </row>
    <row r="20" spans="1:8" x14ac:dyDescent="0.25">
      <c r="A20" s="4" t="s">
        <v>6</v>
      </c>
      <c r="B20" t="str">
        <f>MID($B$2,41,8)</f>
        <v>10101101</v>
      </c>
      <c r="C20" t="str">
        <f>MID(B20,6,3)</f>
        <v>101</v>
      </c>
      <c r="D20">
        <f>BIN2DEC(C20)</f>
        <v>5</v>
      </c>
      <c r="E20" s="6" t="s">
        <v>34</v>
      </c>
      <c r="F20" t="s">
        <v>27</v>
      </c>
      <c r="G20" s="5">
        <f>10*D20</f>
        <v>50</v>
      </c>
      <c r="H20" t="s">
        <v>22</v>
      </c>
    </row>
    <row r="21" spans="1:8" x14ac:dyDescent="0.25">
      <c r="A21" s="4"/>
      <c r="C21" t="str">
        <f>MID(B20,1,5)</f>
        <v>10101</v>
      </c>
      <c r="D21">
        <f>BIN2DEC(C21)</f>
        <v>21</v>
      </c>
      <c r="E21" s="6" t="s">
        <v>35</v>
      </c>
      <c r="F21" t="s">
        <v>16</v>
      </c>
      <c r="G21" s="5">
        <f>D21</f>
        <v>21</v>
      </c>
      <c r="H21" t="s">
        <v>36</v>
      </c>
    </row>
    <row r="22" spans="1:8" x14ac:dyDescent="0.25">
      <c r="A22" s="4" t="s">
        <v>7</v>
      </c>
      <c r="B22" t="str">
        <f>MID($B$2,49,8)</f>
        <v>00010101</v>
      </c>
      <c r="C22" t="str">
        <f>MID(B22,1,2)</f>
        <v>00</v>
      </c>
    </row>
    <row r="23" spans="1:8" x14ac:dyDescent="0.25">
      <c r="A23" s="4"/>
      <c r="C23" t="str">
        <f>MID(B22,3,6)</f>
        <v>010101</v>
      </c>
      <c r="D23">
        <f>BIN2DEC(C23)</f>
        <v>21</v>
      </c>
      <c r="E23" s="6" t="s">
        <v>19</v>
      </c>
      <c r="F23" t="s">
        <v>16</v>
      </c>
      <c r="G23" s="5">
        <f>D23</f>
        <v>21</v>
      </c>
      <c r="H23" t="s">
        <v>21</v>
      </c>
    </row>
    <row r="24" spans="1:8" x14ac:dyDescent="0.25">
      <c r="A24" s="4" t="s">
        <v>8</v>
      </c>
      <c r="B24" t="str">
        <f>MID($B$2,57,8)</f>
        <v>00001100</v>
      </c>
      <c r="D24">
        <f t="shared" ref="D22:D24" si="0">BIN2DEC(B24)</f>
        <v>12</v>
      </c>
      <c r="E24" s="6" t="s">
        <v>20</v>
      </c>
      <c r="F24" t="s">
        <v>16</v>
      </c>
      <c r="G24" s="5">
        <f>D24</f>
        <v>12</v>
      </c>
      <c r="H24" t="s">
        <v>22</v>
      </c>
    </row>
    <row r="25" spans="1:8" x14ac:dyDescent="0.25">
      <c r="A25" s="4" t="s">
        <v>9</v>
      </c>
      <c r="B25" t="str">
        <f>MID($B$2,65,8)</f>
        <v>11111011</v>
      </c>
      <c r="C25" t="str">
        <f>MID(B25,1,1)</f>
        <v>1</v>
      </c>
      <c r="E25" s="6" t="s">
        <v>39</v>
      </c>
      <c r="G25" s="5" t="str">
        <f>IF(C25="1","AN","AUS")</f>
        <v>AN</v>
      </c>
    </row>
    <row r="26" spans="1:8" x14ac:dyDescent="0.25">
      <c r="C26" t="str">
        <f>MID(B25,2,1)</f>
        <v>1</v>
      </c>
      <c r="E26" s="6" t="s">
        <v>40</v>
      </c>
      <c r="G26" s="5" t="str">
        <f>IF(C26="1","AN","AUS")</f>
        <v>AN</v>
      </c>
    </row>
    <row r="27" spans="1:8" x14ac:dyDescent="0.25">
      <c r="C27" t="str">
        <f>MID(B25,3,1)</f>
        <v>1</v>
      </c>
      <c r="E27" s="6" t="s">
        <v>41</v>
      </c>
      <c r="G27" s="5" t="str">
        <f>IF(C27="1","AN","AUS")</f>
        <v>AN</v>
      </c>
    </row>
    <row r="28" spans="1:8" x14ac:dyDescent="0.25">
      <c r="C28" t="str">
        <f>MID(B25,4,1)</f>
        <v>1</v>
      </c>
      <c r="E28" s="6" t="s">
        <v>42</v>
      </c>
      <c r="G28" s="5" t="str">
        <f>IF(C28="1","AN","AUS")</f>
        <v>AN</v>
      </c>
    </row>
    <row r="29" spans="1:8" x14ac:dyDescent="0.25">
      <c r="C29" t="str">
        <f>MID(B25,5,4)</f>
        <v>1011</v>
      </c>
      <c r="E29" s="6" t="s">
        <v>48</v>
      </c>
    </row>
  </sheetData>
  <mergeCells count="1">
    <mergeCell ref="B2:I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Tippelt</dc:creator>
  <cp:lastModifiedBy>Pascal Tippelt</cp:lastModifiedBy>
  <dcterms:created xsi:type="dcterms:W3CDTF">2021-01-23T18:52:51Z</dcterms:created>
  <dcterms:modified xsi:type="dcterms:W3CDTF">2021-01-23T20:58:58Z</dcterms:modified>
</cp:coreProperties>
</file>