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johnmordacq/Desktop/Bio 221 Winter 2021/Data/Week 2 - Efferocytosis/"/>
    </mc:Choice>
  </mc:AlternateContent>
  <xr:revisionPtr revIDLastSave="0" documentId="13_ncr:1_{056D26C0-403E-C448-BD9D-5CB5D1554F3A}" xr6:coauthVersionLast="46" xr6:coauthVersionMax="46" xr10:uidLastSave="{00000000-0000-0000-0000-000000000000}"/>
  <bookViews>
    <workbookView xWindow="0" yWindow="460" windowWidth="51200" windowHeight="28340" xr2:uid="{00000000-000D-0000-FFFF-FFFF00000000}"/>
  </bookViews>
  <sheets>
    <sheet name="dexamethasone" sheetId="1" r:id="rId1"/>
  </sheets>
  <definedNames>
    <definedName name="MethodPointer1">1076239520</definedName>
    <definedName name="MethodPointer2">661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3" i="1" l="1"/>
  <c r="U30" i="1"/>
  <c r="T30" i="1"/>
  <c r="S30" i="1"/>
  <c r="R30" i="1"/>
  <c r="M43" i="1" l="1"/>
  <c r="L43" i="1"/>
  <c r="K43" i="1"/>
  <c r="M42" i="1"/>
  <c r="L42" i="1"/>
  <c r="K42" i="1"/>
  <c r="M41" i="1"/>
  <c r="L41" i="1"/>
  <c r="K41" i="1"/>
  <c r="U33" i="1"/>
  <c r="T33" i="1"/>
  <c r="S33" i="1"/>
  <c r="N36" i="1" l="1"/>
  <c r="M36" i="1"/>
  <c r="L36" i="1"/>
  <c r="K36" i="1"/>
  <c r="J36" i="1"/>
  <c r="I36" i="1"/>
  <c r="H36" i="1"/>
  <c r="G36" i="1"/>
  <c r="F36" i="1"/>
  <c r="E36" i="1"/>
  <c r="D36" i="1"/>
  <c r="C36" i="1"/>
</calcChain>
</file>

<file path=xl/sharedStrings.xml><?xml version="1.0" encoding="utf-8"?>
<sst xmlns="http://schemas.openxmlformats.org/spreadsheetml/2006/main" count="88" uniqueCount="60">
  <si>
    <t>Software Version</t>
  </si>
  <si>
    <t>3.08.01</t>
  </si>
  <si>
    <t>Experiment File Path:</t>
  </si>
  <si>
    <t>Protocol File Path:</t>
  </si>
  <si>
    <t>C:\Users\Public\Documents\Protocols\Efferocytosis 2020.prt</t>
  </si>
  <si>
    <t>Plate Number</t>
  </si>
  <si>
    <t>Plate 2</t>
  </si>
  <si>
    <t>Date</t>
  </si>
  <si>
    <t>Time</t>
  </si>
  <si>
    <t>Reader Type:</t>
  </si>
  <si>
    <t>Synergy HT</t>
  </si>
  <si>
    <t>Reader Serial Number:</t>
  </si>
  <si>
    <t>140806C</t>
  </si>
  <si>
    <t>Reading Type</t>
  </si>
  <si>
    <t>Reader</t>
  </si>
  <si>
    <t>Procedure Details</t>
  </si>
  <si>
    <t>Plate Type</t>
  </si>
  <si>
    <t>Greiner 96 Black Flat Bottom Fluotrac</t>
  </si>
  <si>
    <t>Well Selection</t>
  </si>
  <si>
    <t>Runtime</t>
  </si>
  <si>
    <t>Read</t>
  </si>
  <si>
    <t>Fluorescence Endpoint</t>
  </si>
  <si>
    <t>Full Plate</t>
  </si>
  <si>
    <t>Filter Set 1</t>
  </si>
  <si>
    <t xml:space="preserve">    Excitation: 485/20,  Emission: 528/20</t>
  </si>
  <si>
    <t xml:space="preserve">    Optics: Bottom,  Gain: 50</t>
  </si>
  <si>
    <t>Read Speed: Normal</t>
  </si>
  <si>
    <t>Results</t>
  </si>
  <si>
    <t>Actual Temperature:</t>
  </si>
  <si>
    <t>A</t>
  </si>
  <si>
    <t>485/20,528/20</t>
  </si>
  <si>
    <t>B</t>
  </si>
  <si>
    <t>C</t>
  </si>
  <si>
    <t>D</t>
  </si>
  <si>
    <t>E</t>
  </si>
  <si>
    <t>F</t>
  </si>
  <si>
    <t>G</t>
  </si>
  <si>
    <t>PBS</t>
  </si>
  <si>
    <t>10min</t>
  </si>
  <si>
    <t>40min</t>
  </si>
  <si>
    <t>80min</t>
  </si>
  <si>
    <t>p-value</t>
  </si>
  <si>
    <t>slope 40 to 80</t>
  </si>
  <si>
    <t>slope 10 to 40</t>
  </si>
  <si>
    <t>PBS 10-40</t>
  </si>
  <si>
    <t>Dex 2 uM</t>
  </si>
  <si>
    <t>Dex 0.5 uM</t>
  </si>
  <si>
    <t>Dex 0.1 uM</t>
  </si>
  <si>
    <t>Average</t>
  </si>
  <si>
    <t>Dex 2 uM 10-40</t>
  </si>
  <si>
    <t>Dex 0.5 uM 10-40</t>
  </si>
  <si>
    <t>Dex 0.1 uM 10-40</t>
  </si>
  <si>
    <t>Dex 2</t>
  </si>
  <si>
    <t>Dex 0.5</t>
  </si>
  <si>
    <t>Dex 0.1</t>
  </si>
  <si>
    <t>TTEST vs PBS</t>
  </si>
  <si>
    <t>PBS 40-80</t>
  </si>
  <si>
    <t>Dex 2 uM 40-80</t>
  </si>
  <si>
    <t>Dex 0.5 uM 40-80</t>
  </si>
  <si>
    <t>Dex 0.1 uM 40-80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</si>
</sst>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0"/>
      <name val="Arial"/>
    </font>
    <font>
      <sz val="1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b/>
      <sz val="14"/>
      <color rgb="FF27413E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14" fontId="0" fillId="0" borderId="0" xfId="0" applyNumberFormat="1"/>
    <xf numFmtId="19" fontId="0" fillId="0" borderId="0" xfId="0" applyNumberForma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1" fillId="0" borderId="0" xfId="0" applyFont="1"/>
    <xf numFmtId="0" fontId="7" fillId="0" borderId="0" xfId="0" applyFont="1"/>
    <xf numFmtId="0" fontId="0" fillId="0" borderId="1" xfId="0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4" fillId="0" borderId="2" xfId="0" applyFont="1" applyFill="1" applyBorder="1" applyAlignment="1">
      <alignment horizontal="center" vertical="center" wrapText="1"/>
    </xf>
    <xf numFmtId="164" fontId="0" fillId="0" borderId="0" xfId="0" applyNumberFormat="1" applyFill="1"/>
    <xf numFmtId="165" fontId="0" fillId="0" borderId="0" xfId="0" applyNumberFormat="1"/>
    <xf numFmtId="1" fontId="0" fillId="0" borderId="0" xfId="0" applyNumberFormat="1"/>
    <xf numFmtId="165" fontId="7" fillId="0" borderId="0" xfId="0" applyNumberFormat="1" applyFont="1"/>
    <xf numFmtId="0" fontId="1" fillId="0" borderId="0" xfId="0" applyFont="1" applyAlignment="1">
      <alignment horizontal="center"/>
    </xf>
    <xf numFmtId="2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Average Fluoresence Over Time - Dexamethasone Effector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dexamethasone!$D$39</c:f>
              <c:strCache>
                <c:ptCount val="1"/>
                <c:pt idx="0">
                  <c:v>PBS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dexamethasone!$C$40:$C$42</c:f>
              <c:numCache>
                <c:formatCode>General</c:formatCode>
                <c:ptCount val="3"/>
                <c:pt idx="0">
                  <c:v>10</c:v>
                </c:pt>
                <c:pt idx="1">
                  <c:v>40</c:v>
                </c:pt>
                <c:pt idx="2">
                  <c:v>80</c:v>
                </c:pt>
              </c:numCache>
            </c:numRef>
          </c:cat>
          <c:val>
            <c:numRef>
              <c:f>dexamethasone!$D$40:$D$42</c:f>
              <c:numCache>
                <c:formatCode>0</c:formatCode>
                <c:ptCount val="3"/>
                <c:pt idx="0">
                  <c:v>432.16666666666669</c:v>
                </c:pt>
                <c:pt idx="1">
                  <c:v>456.7</c:v>
                </c:pt>
                <c:pt idx="2">
                  <c:v>440.16666666666669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FC-8541-94C4-823CC45A7B8B}"/>
            </c:ext>
          </c:extLst>
        </c:ser>
        <c:ser>
          <c:idx val="1"/>
          <c:order val="1"/>
          <c:tx>
            <c:strRef>
              <c:f>dexamethasone!$E$39</c:f>
              <c:strCache>
                <c:ptCount val="1"/>
                <c:pt idx="0">
                  <c:v>Dex 2 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dexamethasone!$C$40:$C$42</c:f>
              <c:numCache>
                <c:formatCode>General</c:formatCode>
                <c:ptCount val="3"/>
                <c:pt idx="0">
                  <c:v>10</c:v>
                </c:pt>
                <c:pt idx="1">
                  <c:v>40</c:v>
                </c:pt>
                <c:pt idx="2">
                  <c:v>80</c:v>
                </c:pt>
              </c:numCache>
            </c:numRef>
          </c:cat>
          <c:val>
            <c:numRef>
              <c:f>dexamethasone!$E$40:$E$42</c:f>
              <c:numCache>
                <c:formatCode>0</c:formatCode>
                <c:ptCount val="3"/>
                <c:pt idx="0">
                  <c:v>436</c:v>
                </c:pt>
                <c:pt idx="1">
                  <c:v>497.66666666666669</c:v>
                </c:pt>
                <c:pt idx="2">
                  <c:v>432.16666666666669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FC-8541-94C4-823CC45A7B8B}"/>
            </c:ext>
          </c:extLst>
        </c:ser>
        <c:ser>
          <c:idx val="2"/>
          <c:order val="2"/>
          <c:tx>
            <c:strRef>
              <c:f>dexamethasone!$F$39</c:f>
              <c:strCache>
                <c:ptCount val="1"/>
                <c:pt idx="0">
                  <c:v>Dex 0.5 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dexamethasone!$C$40:$C$42</c:f>
              <c:numCache>
                <c:formatCode>General</c:formatCode>
                <c:ptCount val="3"/>
                <c:pt idx="0">
                  <c:v>10</c:v>
                </c:pt>
                <c:pt idx="1">
                  <c:v>40</c:v>
                </c:pt>
                <c:pt idx="2">
                  <c:v>80</c:v>
                </c:pt>
              </c:numCache>
            </c:numRef>
          </c:cat>
          <c:val>
            <c:numRef>
              <c:f>dexamethasone!$F$40:$F$42</c:f>
              <c:numCache>
                <c:formatCode>0</c:formatCode>
                <c:ptCount val="3"/>
                <c:pt idx="0">
                  <c:v>449.5</c:v>
                </c:pt>
                <c:pt idx="1">
                  <c:v>492.5</c:v>
                </c:pt>
                <c:pt idx="2">
                  <c:v>436.33333333333331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FC-8541-94C4-823CC45A7B8B}"/>
            </c:ext>
          </c:extLst>
        </c:ser>
        <c:ser>
          <c:idx val="3"/>
          <c:order val="3"/>
          <c:tx>
            <c:strRef>
              <c:f>dexamethasone!$G$39</c:f>
              <c:strCache>
                <c:ptCount val="1"/>
                <c:pt idx="0">
                  <c:v>Dex 0.1 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dexamethasone!$C$40:$C$42</c:f>
              <c:numCache>
                <c:formatCode>General</c:formatCode>
                <c:ptCount val="3"/>
                <c:pt idx="0">
                  <c:v>10</c:v>
                </c:pt>
                <c:pt idx="1">
                  <c:v>40</c:v>
                </c:pt>
                <c:pt idx="2">
                  <c:v>80</c:v>
                </c:pt>
              </c:numCache>
            </c:numRef>
          </c:cat>
          <c:val>
            <c:numRef>
              <c:f>dexamethasone!$G$40:$G$42</c:f>
              <c:numCache>
                <c:formatCode>0</c:formatCode>
                <c:ptCount val="3"/>
                <c:pt idx="0">
                  <c:v>446.66666666666669</c:v>
                </c:pt>
                <c:pt idx="1">
                  <c:v>491.33333333333331</c:v>
                </c:pt>
                <c:pt idx="2">
                  <c:v>421.66666666666669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FC-8541-94C4-823CC45A7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222463"/>
        <c:axId val="1711235279"/>
      </c:lineChart>
      <c:catAx>
        <c:axId val="1802222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35279"/>
        <c:crosses val="autoZero"/>
        <c:auto val="1"/>
        <c:lblAlgn val="ctr"/>
        <c:lblOffset val="100"/>
        <c:noMultiLvlLbl val="0"/>
      </c:catAx>
      <c:valAx>
        <c:axId val="1711235279"/>
        <c:scaling>
          <c:orientation val="minMax"/>
          <c:min val="3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Fluoresence Units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22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961024</xdr:colOff>
      <xdr:row>44</xdr:row>
      <xdr:rowOff>116303</xdr:rowOff>
    </xdr:from>
    <xdr:to>
      <xdr:col>9</xdr:col>
      <xdr:colOff>929061</xdr:colOff>
      <xdr:row>69</xdr:row>
      <xdr:rowOff>153423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84D451-AD84-C44C-A55D-90082D28E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43"/>
  <sheetViews>
    <sheetView tabSelected="1" topLeftCell="C19" zoomScale="149" zoomScaleNormal="149" workbookViewId="0">
      <selection activeCell="R33" sqref="R33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  <col min="5" max="5" width="10.83203125" customWidth="1"/>
    <col min="6" max="6" width="11.1640625" customWidth="1"/>
    <col min="7" max="7" width="10.6640625" customWidth="1"/>
    <col min="9" max="9" width="11" customWidth="1"/>
    <col min="10" max="10" width="12.33203125" customWidth="1"/>
    <col min="13" max="13" width="11.33203125" customWidth="1"/>
    <col min="14" max="14" width="11.5" customWidth="1"/>
    <col min="17" max="17" width="12.1640625" customWidth="1"/>
    <col min="19" max="19" width="13.5" customWidth="1"/>
    <col min="20" max="20" width="15.1640625" customWidth="1"/>
    <col min="21" max="21" width="16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</row>
    <row r="5" spans="1:2" x14ac:dyDescent="0.15">
      <c r="A5" t="s">
        <v>3</v>
      </c>
      <c r="B5" t="s">
        <v>4</v>
      </c>
    </row>
    <row r="6" spans="1:2" x14ac:dyDescent="0.15">
      <c r="A6" t="s">
        <v>5</v>
      </c>
      <c r="B6" t="s">
        <v>6</v>
      </c>
    </row>
    <row r="7" spans="1:2" x14ac:dyDescent="0.15">
      <c r="A7" t="s">
        <v>7</v>
      </c>
      <c r="B7" s="1">
        <v>44154</v>
      </c>
    </row>
    <row r="8" spans="1:2" x14ac:dyDescent="0.15">
      <c r="A8" t="s">
        <v>8</v>
      </c>
      <c r="B8" s="2">
        <v>0.56982638888888892</v>
      </c>
    </row>
    <row r="9" spans="1:2" x14ac:dyDescent="0.15">
      <c r="A9" t="s">
        <v>9</v>
      </c>
      <c r="B9" t="s">
        <v>10</v>
      </c>
    </row>
    <row r="10" spans="1:2" x14ac:dyDescent="0.15">
      <c r="A10" t="s">
        <v>11</v>
      </c>
      <c r="B10" t="s">
        <v>12</v>
      </c>
    </row>
    <row r="11" spans="1:2" x14ac:dyDescent="0.15">
      <c r="A11" t="s">
        <v>13</v>
      </c>
      <c r="B11" t="s">
        <v>14</v>
      </c>
    </row>
    <row r="13" spans="1:2" ht="14" x14ac:dyDescent="0.15">
      <c r="A13" s="3" t="s">
        <v>15</v>
      </c>
      <c r="B13" s="4"/>
    </row>
    <row r="14" spans="1:2" x14ac:dyDescent="0.15">
      <c r="A14" t="s">
        <v>16</v>
      </c>
      <c r="B14" t="s">
        <v>17</v>
      </c>
    </row>
    <row r="15" spans="1:2" x14ac:dyDescent="0.15">
      <c r="A15" t="s">
        <v>18</v>
      </c>
      <c r="B15" t="s">
        <v>19</v>
      </c>
    </row>
    <row r="16" spans="1:2" x14ac:dyDescent="0.15">
      <c r="A16" t="s">
        <v>20</v>
      </c>
      <c r="B16" t="s">
        <v>21</v>
      </c>
    </row>
    <row r="17" spans="1:21" x14ac:dyDescent="0.15">
      <c r="B17" t="s">
        <v>22</v>
      </c>
    </row>
    <row r="18" spans="1:21" x14ac:dyDescent="0.15">
      <c r="B18" t="s">
        <v>23</v>
      </c>
    </row>
    <row r="19" spans="1:21" x14ac:dyDescent="0.15">
      <c r="B19" t="s">
        <v>24</v>
      </c>
    </row>
    <row r="20" spans="1:21" x14ac:dyDescent="0.15">
      <c r="B20" t="s">
        <v>25</v>
      </c>
    </row>
    <row r="21" spans="1:21" x14ac:dyDescent="0.15">
      <c r="B21" t="s">
        <v>26</v>
      </c>
    </row>
    <row r="23" spans="1:21" ht="14" x14ac:dyDescent="0.15">
      <c r="A23" s="3" t="s">
        <v>27</v>
      </c>
      <c r="B23" s="4"/>
    </row>
    <row r="24" spans="1:21" ht="14" x14ac:dyDescent="0.15">
      <c r="A24" t="s">
        <v>28</v>
      </c>
      <c r="B24">
        <v>22.8</v>
      </c>
      <c r="C24" s="5" t="s">
        <v>37</v>
      </c>
      <c r="D24" s="5" t="s">
        <v>45</v>
      </c>
      <c r="E24" s="5" t="s">
        <v>46</v>
      </c>
      <c r="F24" s="5" t="s">
        <v>47</v>
      </c>
      <c r="G24" s="5" t="s">
        <v>37</v>
      </c>
      <c r="H24" s="5" t="s">
        <v>45</v>
      </c>
      <c r="I24" s="5" t="s">
        <v>46</v>
      </c>
      <c r="J24" s="5" t="s">
        <v>47</v>
      </c>
      <c r="K24" s="5" t="s">
        <v>37</v>
      </c>
      <c r="L24" s="5" t="s">
        <v>45</v>
      </c>
      <c r="M24" s="5" t="s">
        <v>46</v>
      </c>
      <c r="N24" s="5" t="s">
        <v>47</v>
      </c>
    </row>
    <row r="25" spans="1:21" x14ac:dyDescent="0.15">
      <c r="C25" s="7" t="s">
        <v>38</v>
      </c>
      <c r="D25" s="7" t="s">
        <v>38</v>
      </c>
      <c r="E25" s="7" t="s">
        <v>38</v>
      </c>
      <c r="F25" s="7" t="s">
        <v>38</v>
      </c>
      <c r="G25" s="7" t="s">
        <v>39</v>
      </c>
      <c r="H25" s="7" t="s">
        <v>39</v>
      </c>
      <c r="I25" s="7" t="s">
        <v>39</v>
      </c>
      <c r="J25" s="7" t="s">
        <v>39</v>
      </c>
      <c r="K25" s="7" t="s">
        <v>40</v>
      </c>
      <c r="L25" t="s">
        <v>40</v>
      </c>
      <c r="M25" t="s">
        <v>40</v>
      </c>
      <c r="N25" t="s">
        <v>40</v>
      </c>
    </row>
    <row r="26" spans="1:21" x14ac:dyDescent="0.15">
      <c r="C26" s="7"/>
      <c r="D26" s="7"/>
      <c r="E26" s="7"/>
      <c r="F26" s="7"/>
      <c r="G26" s="7"/>
      <c r="H26" s="7"/>
      <c r="I26" s="7"/>
      <c r="J26" s="7"/>
      <c r="K26" s="7"/>
    </row>
    <row r="27" spans="1:21" x14ac:dyDescent="0.15">
      <c r="B27" s="9"/>
      <c r="C27" s="10">
        <v>1</v>
      </c>
      <c r="D27" s="10">
        <v>2</v>
      </c>
      <c r="E27" s="10">
        <v>3</v>
      </c>
      <c r="F27" s="10">
        <v>4</v>
      </c>
      <c r="G27" s="10">
        <v>5</v>
      </c>
      <c r="H27" s="10">
        <v>6</v>
      </c>
      <c r="I27" s="10">
        <v>7</v>
      </c>
      <c r="J27" s="10">
        <v>8</v>
      </c>
      <c r="K27" s="10">
        <v>9</v>
      </c>
      <c r="L27" s="10">
        <v>10</v>
      </c>
      <c r="M27" s="10">
        <v>11</v>
      </c>
      <c r="N27" s="10">
        <v>12</v>
      </c>
    </row>
    <row r="28" spans="1:21" ht="14" x14ac:dyDescent="0.15">
      <c r="B28" s="10" t="s">
        <v>29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6" t="s">
        <v>30</v>
      </c>
    </row>
    <row r="29" spans="1:21" ht="14" x14ac:dyDescent="0.15">
      <c r="B29" s="10" t="s">
        <v>31</v>
      </c>
      <c r="C29" s="11">
        <v>392</v>
      </c>
      <c r="D29" s="11">
        <v>427</v>
      </c>
      <c r="E29" s="11">
        <v>431</v>
      </c>
      <c r="F29" s="11">
        <v>442</v>
      </c>
      <c r="G29" s="12">
        <v>442</v>
      </c>
      <c r="H29" s="12">
        <v>515</v>
      </c>
      <c r="I29" s="12">
        <v>470</v>
      </c>
      <c r="J29" s="12">
        <v>467</v>
      </c>
      <c r="K29" s="12">
        <v>439</v>
      </c>
      <c r="L29" s="12">
        <v>430</v>
      </c>
      <c r="M29" s="12">
        <v>427</v>
      </c>
      <c r="N29" s="12">
        <v>414</v>
      </c>
      <c r="O29" s="6" t="s">
        <v>30</v>
      </c>
      <c r="Q29" t="s">
        <v>43</v>
      </c>
      <c r="R29" t="s">
        <v>44</v>
      </c>
      <c r="S29" t="s">
        <v>49</v>
      </c>
      <c r="T29" t="s">
        <v>50</v>
      </c>
      <c r="U29" t="s">
        <v>51</v>
      </c>
    </row>
    <row r="30" spans="1:21" ht="14" x14ac:dyDescent="0.15">
      <c r="B30" s="10" t="s">
        <v>32</v>
      </c>
      <c r="C30" s="11">
        <v>453</v>
      </c>
      <c r="D30" s="11">
        <v>427</v>
      </c>
      <c r="E30" s="11">
        <v>482</v>
      </c>
      <c r="F30" s="11">
        <v>452</v>
      </c>
      <c r="G30" s="12">
        <v>478</v>
      </c>
      <c r="H30" s="12">
        <v>510</v>
      </c>
      <c r="I30" s="12">
        <v>497</v>
      </c>
      <c r="J30" s="12">
        <v>506</v>
      </c>
      <c r="K30" s="12">
        <v>442</v>
      </c>
      <c r="L30" s="12">
        <v>441</v>
      </c>
      <c r="M30" s="12">
        <v>455</v>
      </c>
      <c r="N30" s="12">
        <v>436</v>
      </c>
      <c r="O30" s="6" t="s">
        <v>30</v>
      </c>
      <c r="R30" s="21">
        <f>(456.7-432.2)/30</f>
        <v>0.81666666666666665</v>
      </c>
      <c r="S30" s="21">
        <f>(497.7-436)/30</f>
        <v>2.0566666666666662</v>
      </c>
      <c r="T30" s="21">
        <f>(492.5-449.5)/30</f>
        <v>1.4333333333333333</v>
      </c>
      <c r="U30" s="21">
        <f>(491.3-446.7)/30</f>
        <v>1.4866666666666675</v>
      </c>
    </row>
    <row r="31" spans="1:21" ht="14" x14ac:dyDescent="0.15">
      <c r="B31" s="10" t="s">
        <v>33</v>
      </c>
      <c r="C31" s="11">
        <v>407</v>
      </c>
      <c r="D31" s="11">
        <v>428</v>
      </c>
      <c r="E31" s="11">
        <v>459</v>
      </c>
      <c r="F31" s="11">
        <v>449</v>
      </c>
      <c r="G31" s="12">
        <v>449</v>
      </c>
      <c r="H31" s="12">
        <v>497</v>
      </c>
      <c r="I31" s="12">
        <v>504</v>
      </c>
      <c r="J31" s="12">
        <v>490</v>
      </c>
      <c r="K31" s="12">
        <v>445</v>
      </c>
      <c r="L31" s="12">
        <v>437</v>
      </c>
      <c r="M31" s="12">
        <v>461</v>
      </c>
      <c r="N31" s="12">
        <v>429</v>
      </c>
      <c r="O31" s="6" t="s">
        <v>30</v>
      </c>
    </row>
    <row r="32" spans="1:21" ht="14" x14ac:dyDescent="0.15">
      <c r="B32" s="10" t="s">
        <v>34</v>
      </c>
      <c r="C32" s="11">
        <v>431</v>
      </c>
      <c r="D32" s="11">
        <v>453</v>
      </c>
      <c r="E32" s="11">
        <v>438</v>
      </c>
      <c r="F32" s="11">
        <v>461</v>
      </c>
      <c r="G32" s="12">
        <v>480</v>
      </c>
      <c r="H32" s="12">
        <v>506</v>
      </c>
      <c r="I32" s="12">
        <v>485</v>
      </c>
      <c r="J32" s="12">
        <v>501</v>
      </c>
      <c r="K32" s="12">
        <v>452</v>
      </c>
      <c r="L32" s="12">
        <v>438</v>
      </c>
      <c r="M32" s="12">
        <v>449</v>
      </c>
      <c r="N32" s="12">
        <v>439</v>
      </c>
      <c r="O32" s="6" t="s">
        <v>30</v>
      </c>
      <c r="Q32" t="s">
        <v>42</v>
      </c>
      <c r="R32" t="s">
        <v>56</v>
      </c>
      <c r="S32" t="s">
        <v>57</v>
      </c>
      <c r="T32" t="s">
        <v>58</v>
      </c>
      <c r="U32" t="s">
        <v>59</v>
      </c>
    </row>
    <row r="33" spans="2:21" ht="14" x14ac:dyDescent="0.15">
      <c r="B33" s="10" t="s">
        <v>35</v>
      </c>
      <c r="C33" s="11">
        <v>447</v>
      </c>
      <c r="D33" s="11">
        <v>453</v>
      </c>
      <c r="E33" s="11">
        <v>457</v>
      </c>
      <c r="F33" s="11">
        <v>436</v>
      </c>
      <c r="G33" s="12">
        <v>449</v>
      </c>
      <c r="H33" s="12">
        <v>474</v>
      </c>
      <c r="I33" s="12">
        <v>508</v>
      </c>
      <c r="J33" s="12">
        <v>502</v>
      </c>
      <c r="K33" s="12">
        <v>425</v>
      </c>
      <c r="L33" s="12">
        <v>451</v>
      </c>
      <c r="M33" s="12">
        <v>407</v>
      </c>
      <c r="N33" s="12">
        <v>422</v>
      </c>
      <c r="O33" s="6" t="s">
        <v>30</v>
      </c>
      <c r="R33" s="21">
        <f>(440.2-456.7)/40</f>
        <v>-0.41249999999999998</v>
      </c>
      <c r="S33" s="21">
        <f>(432.2-497.7)/40</f>
        <v>-1.6375</v>
      </c>
      <c r="T33" s="21">
        <f>(436.3-492.5)/40</f>
        <v>-1.4049999999999998</v>
      </c>
      <c r="U33" s="21">
        <f>(421.7-491.3)/40</f>
        <v>-1.7400000000000007</v>
      </c>
    </row>
    <row r="34" spans="2:21" ht="14" x14ac:dyDescent="0.15">
      <c r="B34" s="10" t="s">
        <v>36</v>
      </c>
      <c r="C34" s="11">
        <v>463</v>
      </c>
      <c r="D34" s="11">
        <v>428</v>
      </c>
      <c r="E34" s="11">
        <v>430</v>
      </c>
      <c r="F34" s="11">
        <v>440</v>
      </c>
      <c r="G34" s="12">
        <v>442</v>
      </c>
      <c r="H34" s="12">
        <v>484</v>
      </c>
      <c r="I34" s="12">
        <v>491</v>
      </c>
      <c r="J34" s="12">
        <v>482</v>
      </c>
      <c r="K34" s="12">
        <v>438</v>
      </c>
      <c r="L34" s="12">
        <v>396</v>
      </c>
      <c r="M34" s="12">
        <v>419</v>
      </c>
      <c r="N34" s="12">
        <v>390</v>
      </c>
      <c r="O34" s="6" t="s">
        <v>30</v>
      </c>
    </row>
    <row r="35" spans="2:21" ht="18" x14ac:dyDescent="0.15"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6" t="s">
        <v>30</v>
      </c>
    </row>
    <row r="36" spans="2:21" ht="14" x14ac:dyDescent="0.15">
      <c r="B36" s="15" t="s">
        <v>48</v>
      </c>
      <c r="C36" s="16">
        <f>AVERAGE(C29:C34)</f>
        <v>432.16666666666669</v>
      </c>
      <c r="D36" s="16">
        <f t="shared" ref="D36:N36" si="0">AVERAGE(D29:D34)</f>
        <v>436</v>
      </c>
      <c r="E36" s="16">
        <f t="shared" si="0"/>
        <v>449.5</v>
      </c>
      <c r="F36" s="16">
        <f t="shared" si="0"/>
        <v>446.66666666666669</v>
      </c>
      <c r="G36" s="16">
        <f t="shared" si="0"/>
        <v>456.66666666666669</v>
      </c>
      <c r="H36" s="16">
        <f t="shared" si="0"/>
        <v>497.66666666666669</v>
      </c>
      <c r="I36" s="16">
        <f t="shared" si="0"/>
        <v>492.5</v>
      </c>
      <c r="J36" s="16">
        <f t="shared" si="0"/>
        <v>491.33333333333331</v>
      </c>
      <c r="K36" s="16">
        <f t="shared" si="0"/>
        <v>440.16666666666669</v>
      </c>
      <c r="L36" s="16">
        <f t="shared" si="0"/>
        <v>432.16666666666669</v>
      </c>
      <c r="M36" s="16">
        <f t="shared" si="0"/>
        <v>436.33333333333331</v>
      </c>
      <c r="N36" s="16">
        <f t="shared" si="0"/>
        <v>421.66666666666669</v>
      </c>
    </row>
    <row r="39" spans="2:21" ht="14" x14ac:dyDescent="0.15">
      <c r="D39" s="5" t="s">
        <v>37</v>
      </c>
      <c r="E39" s="5" t="s">
        <v>45</v>
      </c>
      <c r="F39" s="5" t="s">
        <v>46</v>
      </c>
      <c r="G39" s="5" t="s">
        <v>47</v>
      </c>
      <c r="J39" t="s">
        <v>55</v>
      </c>
      <c r="K39" t="s">
        <v>41</v>
      </c>
    </row>
    <row r="40" spans="2:21" x14ac:dyDescent="0.15">
      <c r="C40" s="20">
        <v>10</v>
      </c>
      <c r="D40" s="18">
        <v>432.16666666666669</v>
      </c>
      <c r="E40" s="18">
        <v>436</v>
      </c>
      <c r="F40" s="18">
        <v>449.5</v>
      </c>
      <c r="G40" s="18">
        <v>446.66666666666669</v>
      </c>
      <c r="J40" s="7"/>
      <c r="K40" t="s">
        <v>52</v>
      </c>
      <c r="L40" t="s">
        <v>53</v>
      </c>
      <c r="M40" t="s">
        <v>54</v>
      </c>
    </row>
    <row r="41" spans="2:21" x14ac:dyDescent="0.15">
      <c r="C41" s="20">
        <v>40</v>
      </c>
      <c r="D41" s="18">
        <v>456.7</v>
      </c>
      <c r="E41" s="18">
        <v>497.66666666666669</v>
      </c>
      <c r="F41" s="18">
        <v>492.5</v>
      </c>
      <c r="G41" s="18">
        <v>491.33333333333331</v>
      </c>
      <c r="J41">
        <v>10</v>
      </c>
      <c r="K41" s="17">
        <f>TTEST(C29:C34,D29:D34,2,3)</f>
        <v>0.76863511864030587</v>
      </c>
      <c r="L41" s="17">
        <f>TTEST(C29:C34,E29:E34,2,3)</f>
        <v>0.24761593176923807</v>
      </c>
      <c r="M41" s="17">
        <f>TTEST(C29:C34,F29:F34,2,3)</f>
        <v>0.26943552683046584</v>
      </c>
    </row>
    <row r="42" spans="2:21" x14ac:dyDescent="0.15">
      <c r="C42" s="20">
        <v>80</v>
      </c>
      <c r="D42" s="18">
        <v>440.16666666666669</v>
      </c>
      <c r="E42" s="18">
        <v>432.16666666666669</v>
      </c>
      <c r="F42" s="18">
        <v>436.33333333333331</v>
      </c>
      <c r="G42" s="18">
        <v>421.66666666666669</v>
      </c>
      <c r="J42" s="8">
        <v>40</v>
      </c>
      <c r="K42" s="19">
        <f>TTEST(G29:G34,H29:H34,2,3)</f>
        <v>1.7780878441826513E-3</v>
      </c>
      <c r="L42" s="19">
        <f>TTEST(G29:G34,I29:I34,2,3)</f>
        <v>3.1712369951404336E-3</v>
      </c>
      <c r="M42" s="19">
        <f>TTEST(G29:G34,J29:J34,2,3)</f>
        <v>4.3907515989603779E-3</v>
      </c>
    </row>
    <row r="43" spans="2:21" x14ac:dyDescent="0.15">
      <c r="J43">
        <v>80</v>
      </c>
      <c r="K43" s="17">
        <f>TTEST(K29:K34,L29:L34,2,3)</f>
        <v>0.38133795489018896</v>
      </c>
      <c r="L43" s="17">
        <f>TTEST(K29:K34,M29:M34,2,3)</f>
        <v>0.70234074383138312</v>
      </c>
      <c r="M43" s="17">
        <f>TTEST(K29:K34,N29:N34,2,3)</f>
        <v>5.7284613409728867E-2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dexamethasone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 Sci Admin</dc:creator>
  <cp:lastModifiedBy>Microsoft Office User</cp:lastModifiedBy>
  <dcterms:created xsi:type="dcterms:W3CDTF">2011-01-18T20:51:17Z</dcterms:created>
  <dcterms:modified xsi:type="dcterms:W3CDTF">2021-01-28T17:12:09Z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