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u\OneDrive - Universidad de los andes\UPV PhD\Generación de Cuenca Hipotética\Cuenca Hipotetica SWMM\Modulo Basico\Archivos Auxiliares\"/>
    </mc:Choice>
  </mc:AlternateContent>
  <xr:revisionPtr revIDLastSave="0" documentId="13_ncr:1_{5B1533B6-4677-4729-8A3C-3419BB52DF1D}" xr6:coauthVersionLast="45" xr6:coauthVersionMax="45" xr10:uidLastSave="{00000000-0000-0000-0000-000000000000}"/>
  <bookViews>
    <workbookView xWindow="20370" yWindow="-120" windowWidth="21840" windowHeight="13140" xr2:uid="{12554A57-E28B-48E3-B7CD-48F74BF1DA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22" i="1"/>
  <c r="C17" i="1" l="1"/>
  <c r="C18" i="1" s="1"/>
  <c r="C7" i="1" l="1"/>
  <c r="C10" i="1" s="1"/>
  <c r="C11" i="1" s="1"/>
  <c r="C29" i="1" l="1"/>
  <c r="C30" i="1" s="1"/>
</calcChain>
</file>

<file path=xl/sharedStrings.xml><?xml version="1.0" encoding="utf-8"?>
<sst xmlns="http://schemas.openxmlformats.org/spreadsheetml/2006/main" count="23" uniqueCount="23">
  <si>
    <t>Densidad Poblacional (Hab/Ha)</t>
  </si>
  <si>
    <t>Dotación Agua Potable (L/Hab.Día)</t>
  </si>
  <si>
    <t>Caudal de Agua Residual (m3/Día)</t>
  </si>
  <si>
    <t>Caudal de Agua Residual (m3/segundo)</t>
  </si>
  <si>
    <t>Área de la subuenca (Ha)</t>
  </si>
  <si>
    <t>Agua Residual</t>
  </si>
  <si>
    <t>Agua Pluvial</t>
  </si>
  <si>
    <t>Coeficiente de Escorrentía</t>
  </si>
  <si>
    <t>Intensidad de Lluvia (mm/h)</t>
  </si>
  <si>
    <t>Área de la subcuenca (Ha)</t>
  </si>
  <si>
    <t>Tiempo de Concentración (Mins)</t>
  </si>
  <si>
    <t>Periodo de Retorno (Años)</t>
  </si>
  <si>
    <t>Dimensionamiento de Tuberias</t>
  </si>
  <si>
    <t>Radio (m)</t>
  </si>
  <si>
    <t>n de Manning de tuberias</t>
  </si>
  <si>
    <t>Pendiente del Terreno</t>
  </si>
  <si>
    <t>Diametro (m)</t>
  </si>
  <si>
    <t>Valores iniciales</t>
  </si>
  <si>
    <t>Caudal de Agua Pluvial (m3/segundo)</t>
  </si>
  <si>
    <t>Longitud del cauce principal (km)</t>
  </si>
  <si>
    <t>Tiempo de Concentración (Horas)</t>
  </si>
  <si>
    <t>V=Q/A</t>
  </si>
  <si>
    <t>Theta=2*Arcos(1-2*Relacion_Llenado)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</si>
</sst>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2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16</xdr:row>
      <xdr:rowOff>95250</xdr:rowOff>
    </xdr:from>
    <xdr:to>
      <xdr:col>4</xdr:col>
      <xdr:colOff>466611</xdr:colOff>
      <xdr:row>19</xdr:row>
      <xdr:rowOff>85655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B2F84B-AF9C-4A67-BD59-5B3A23D48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0450" y="2990850"/>
          <a:ext cx="914286" cy="5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688181</xdr:colOff>
      <xdr:row>13</xdr:row>
      <xdr:rowOff>69056</xdr:rowOff>
    </xdr:from>
    <xdr:to>
      <xdr:col>16</xdr:col>
      <xdr:colOff>39990</xdr:colOff>
      <xdr:row>22</xdr:row>
      <xdr:rowOff>116461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887E36-FB55-47B4-85F1-C56F07157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8306" y="2393156"/>
          <a:ext cx="3923809" cy="17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</xdr:row>
      <xdr:rowOff>180975</xdr:rowOff>
    </xdr:from>
    <xdr:to>
      <xdr:col>11</xdr:col>
      <xdr:colOff>37530</xdr:colOff>
      <xdr:row>22</xdr:row>
      <xdr:rowOff>133094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5E1D4DB-079E-4E90-B489-FC323675F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2124075"/>
          <a:ext cx="4561905" cy="2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27</xdr:row>
      <xdr:rowOff>38100</xdr:rowOff>
    </xdr:from>
    <xdr:to>
      <xdr:col>4</xdr:col>
      <xdr:colOff>647540</xdr:colOff>
      <xdr:row>29</xdr:row>
      <xdr:rowOff>171386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3FEC00-676A-41D1-BCAE-08CE56CDD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9475" y="5029200"/>
          <a:ext cx="1276190" cy="5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24</xdr:row>
      <xdr:rowOff>95250</xdr:rowOff>
    </xdr:from>
    <xdr:to>
      <xdr:col>11</xdr:col>
      <xdr:colOff>721895</xdr:colOff>
      <xdr:row>31</xdr:row>
      <xdr:rowOff>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4E4E2BD-73F9-43F4-A976-3E0D54A71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6944"/>
        <a:stretch/>
      </xdr:blipFill>
      <xdr:spPr>
        <a:xfrm>
          <a:off x="5505450" y="4514850"/>
          <a:ext cx="459857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0448-ED3A-4F31-A2F4-3A47AB9F55FD}">
  <dimension ref="A1:Q61"/>
  <sheetViews>
    <sheetView tabSelected="1" topLeftCell="A7" zoomScaleNormal="100" workbookViewId="0">
      <selection activeCell="F29" sqref="F29"/>
    </sheetView>
  </sheetViews>
  <sheetFormatPr baseColWidth="10" defaultRowHeight="15" x14ac:dyDescent="0.25"/>
  <cols>
    <col min="1" max="1" width="1.7109375" style="6" customWidth="1"/>
    <col min="2" max="2" width="36.140625" bestFit="1" customWidth="1"/>
    <col min="4" max="4" width="11.42578125" style="6"/>
    <col min="5" max="5" width="11.42578125" style="6" customWidth="1"/>
    <col min="6" max="17" width="11.42578125" style="6"/>
  </cols>
  <sheetData>
    <row r="1" spans="2:3" s="6" customFormat="1" ht="9" customHeight="1" x14ac:dyDescent="0.25"/>
    <row r="2" spans="2:3" s="6" customFormat="1" x14ac:dyDescent="0.25">
      <c r="B2" s="11" t="s">
        <v>17</v>
      </c>
      <c r="C2" s="11"/>
    </row>
    <row r="3" spans="2:3" s="6" customFormat="1" x14ac:dyDescent="0.25">
      <c r="B3" s="8" t="s">
        <v>14</v>
      </c>
      <c r="C3" s="8">
        <v>0.05</v>
      </c>
    </row>
    <row r="4" spans="2:3" s="6" customFormat="1" x14ac:dyDescent="0.25">
      <c r="B4" s="8" t="s">
        <v>15</v>
      </c>
      <c r="C4" s="8">
        <v>0.05</v>
      </c>
    </row>
    <row r="5" spans="2:3" s="6" customFormat="1" ht="9" customHeight="1" x14ac:dyDescent="0.25"/>
    <row r="6" spans="2:3" x14ac:dyDescent="0.25">
      <c r="B6" s="10" t="s">
        <v>5</v>
      </c>
      <c r="C6" s="10"/>
    </row>
    <row r="7" spans="2:3" x14ac:dyDescent="0.25">
      <c r="B7" s="1" t="s">
        <v>0</v>
      </c>
      <c r="C7" s="1">
        <f>500</f>
        <v>500</v>
      </c>
    </row>
    <row r="8" spans="2:3" x14ac:dyDescent="0.25">
      <c r="B8" s="1" t="s">
        <v>1</v>
      </c>
      <c r="C8" s="1">
        <v>300</v>
      </c>
    </row>
    <row r="9" spans="2:3" x14ac:dyDescent="0.25">
      <c r="B9" s="1" t="s">
        <v>4</v>
      </c>
      <c r="C9" s="1">
        <v>1</v>
      </c>
    </row>
    <row r="10" spans="2:3" x14ac:dyDescent="0.25">
      <c r="B10" s="1" t="s">
        <v>2</v>
      </c>
      <c r="C10" s="2">
        <f>C7*C8*C9/1000</f>
        <v>150</v>
      </c>
    </row>
    <row r="11" spans="2:3" x14ac:dyDescent="0.25">
      <c r="B11" s="1" t="s">
        <v>3</v>
      </c>
      <c r="C11" s="5">
        <f>C10/86400</f>
        <v>1.736111111111111E-3</v>
      </c>
    </row>
    <row r="12" spans="2:3" s="6" customFormat="1" x14ac:dyDescent="0.25"/>
    <row r="13" spans="2:3" s="6" customFormat="1" x14ac:dyDescent="0.25"/>
    <row r="14" spans="2:3" x14ac:dyDescent="0.25">
      <c r="B14" s="10" t="s">
        <v>6</v>
      </c>
      <c r="C14" s="10"/>
    </row>
    <row r="15" spans="2:3" x14ac:dyDescent="0.25">
      <c r="B15" s="1" t="s">
        <v>11</v>
      </c>
      <c r="C15" s="1">
        <v>10</v>
      </c>
    </row>
    <row r="16" spans="2:3" x14ac:dyDescent="0.25">
      <c r="B16" s="1" t="s">
        <v>19</v>
      </c>
      <c r="C16" s="1">
        <v>0.2</v>
      </c>
    </row>
    <row r="17" spans="2:13" x14ac:dyDescent="0.25">
      <c r="B17" s="1" t="s">
        <v>20</v>
      </c>
      <c r="C17" s="4">
        <f>0.3*((C16)/(C4)^0.25)^0.76</f>
        <v>0.15599107486071714</v>
      </c>
    </row>
    <row r="18" spans="2:13" x14ac:dyDescent="0.25">
      <c r="B18" s="1" t="s">
        <v>10</v>
      </c>
      <c r="C18" s="4">
        <f>C17*60</f>
        <v>9.3594644916430294</v>
      </c>
    </row>
    <row r="19" spans="2:13" x14ac:dyDescent="0.25">
      <c r="B19" s="1" t="s">
        <v>8</v>
      </c>
      <c r="C19" s="3">
        <f>130*(C15^0.42)*(C18^-0.52)</f>
        <v>106.87911076055616</v>
      </c>
    </row>
    <row r="20" spans="2:13" x14ac:dyDescent="0.25">
      <c r="B20" s="1" t="s">
        <v>7</v>
      </c>
      <c r="C20" s="1">
        <v>0.9</v>
      </c>
    </row>
    <row r="21" spans="2:13" x14ac:dyDescent="0.25">
      <c r="B21" s="1" t="s">
        <v>9</v>
      </c>
      <c r="C21" s="4">
        <v>0.25</v>
      </c>
    </row>
    <row r="22" spans="2:13" x14ac:dyDescent="0.25">
      <c r="B22" s="1" t="s">
        <v>18</v>
      </c>
      <c r="C22" s="4">
        <f>C20*C19*C21/360</f>
        <v>6.6799444225347601E-2</v>
      </c>
    </row>
    <row r="23" spans="2:13" s="6" customFormat="1" x14ac:dyDescent="0.25"/>
    <row r="24" spans="2:13" x14ac:dyDescent="0.25">
      <c r="B24" s="6"/>
      <c r="C24" s="6"/>
    </row>
    <row r="25" spans="2:13" ht="15" customHeight="1" x14ac:dyDescent="0.25">
      <c r="B25" s="6"/>
      <c r="C25" s="6"/>
    </row>
    <row r="26" spans="2:13" x14ac:dyDescent="0.25">
      <c r="B26" s="6"/>
      <c r="C26" s="6"/>
    </row>
    <row r="27" spans="2:13" s="6" customFormat="1" x14ac:dyDescent="0.25"/>
    <row r="28" spans="2:13" s="6" customFormat="1" x14ac:dyDescent="0.25">
      <c r="B28" s="10" t="s">
        <v>12</v>
      </c>
      <c r="C28" s="10"/>
      <c r="M28" s="6" t="s">
        <v>22</v>
      </c>
    </row>
    <row r="29" spans="2:13" s="6" customFormat="1" x14ac:dyDescent="0.25">
      <c r="B29" s="7" t="s">
        <v>13</v>
      </c>
      <c r="C29" s="9">
        <f>(((C11+C22)*C3*2^(2/3))/(PI()*C4^0.5))^(3/8)</f>
        <v>0.16156662333694291</v>
      </c>
      <c r="F29" s="12" t="s">
        <v>21</v>
      </c>
    </row>
    <row r="30" spans="2:13" s="6" customFormat="1" x14ac:dyDescent="0.25">
      <c r="B30" s="7" t="s">
        <v>16</v>
      </c>
      <c r="C30" s="9">
        <f>C29*2</f>
        <v>0.32313324667388582</v>
      </c>
    </row>
    <row r="31" spans="2:13" s="6" customFormat="1" x14ac:dyDescent="0.25"/>
    <row r="32" spans="2:13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</sheetData>
  <mergeCells count="4">
    <mergeCell ref="B6:C6"/>
    <mergeCell ref="B14:C14"/>
    <mergeCell ref="B28:C28"/>
    <mergeCell ref="B2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Pascual Ferrans</dc:creator>
  <cp:lastModifiedBy>Pascual Ferrans</cp:lastModifiedBy>
  <dcterms:created xsi:type="dcterms:W3CDTF">2019-07-30T09:42:39Z</dcterms:created>
  <dcterms:modified xsi:type="dcterms:W3CDTF">2019-10-16T23:39:43Z</dcterms:modified>
</cp:coreProperties>
</file>