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aulina\owncloud-fondecyt\Shared\2015 FONDECYT TvsP\SLR I+M Amenazas + Tacticas\Journals\"/>
    </mc:Choice>
  </mc:AlternateContent>
  <bookViews>
    <workbookView xWindow="0" yWindow="0" windowWidth="25500" windowHeight="14235" tabRatio="990"/>
  </bookViews>
  <sheets>
    <sheet name="Resumen" sheetId="1" r:id="rId1"/>
    <sheet name="Resultados string 2" sheetId="10" r:id="rId2"/>
    <sheet name="Resultados string 3" sheetId="11" r:id="rId3"/>
    <sheet name="Lista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0" l="1"/>
  <c r="D130" i="11" l="1"/>
  <c r="C130" i="11" l="1"/>
  <c r="K13" i="1" l="1"/>
  <c r="K12" i="1" l="1"/>
  <c r="K11" i="1" l="1"/>
  <c r="K10" i="1" l="1"/>
  <c r="K9" i="1" l="1"/>
  <c r="K8" i="1" l="1"/>
  <c r="K7" i="1" l="1"/>
  <c r="K6" i="1" l="1"/>
  <c r="K5" i="1" l="1"/>
  <c r="K4" i="1" l="1"/>
  <c r="B32" i="11" l="1"/>
  <c r="B51" i="11"/>
  <c r="B65" i="11"/>
  <c r="B71" i="11"/>
  <c r="B77" i="11"/>
  <c r="B89" i="11"/>
  <c r="B97" i="11"/>
  <c r="B107" i="11"/>
  <c r="B121" i="11"/>
  <c r="B127" i="11"/>
  <c r="K3" i="1"/>
  <c r="B3" i="11" s="1"/>
  <c r="K15" i="1" l="1"/>
  <c r="J13" i="1" l="1"/>
  <c r="I13" i="1"/>
  <c r="H13" i="1"/>
  <c r="E13" i="1"/>
  <c r="J12" i="1"/>
  <c r="B20" i="10" s="1"/>
  <c r="I12" i="1"/>
  <c r="H12" i="1"/>
  <c r="E12" i="1"/>
  <c r="J10" i="1" l="1"/>
  <c r="I10" i="1"/>
  <c r="H10" i="1"/>
  <c r="E10" i="1"/>
  <c r="J9" i="1"/>
  <c r="B16" i="10" s="1"/>
  <c r="I9" i="1"/>
  <c r="H9" i="1"/>
  <c r="E9" i="1"/>
  <c r="H11" i="1" l="1"/>
  <c r="E11" i="1"/>
  <c r="J11" i="1" l="1"/>
  <c r="B18" i="10" s="1"/>
  <c r="I11" i="1" l="1"/>
  <c r="E8" i="1" l="1"/>
  <c r="J8" i="1" l="1"/>
  <c r="B13" i="10" s="1"/>
  <c r="I8" i="1" l="1"/>
  <c r="H8" i="1" l="1"/>
  <c r="J7" i="1"/>
  <c r="B12" i="10" s="1"/>
  <c r="I7" i="1"/>
  <c r="H7" i="1"/>
  <c r="E7" i="1"/>
  <c r="J6" i="1" l="1"/>
  <c r="B10" i="10" s="1"/>
  <c r="I6" i="1"/>
  <c r="H6" i="1"/>
  <c r="E6" i="1"/>
  <c r="J5" i="1" l="1"/>
  <c r="B7" i="10" s="1"/>
  <c r="I5" i="1"/>
  <c r="H5" i="1"/>
  <c r="E5" i="1"/>
  <c r="I4" i="1" l="1"/>
  <c r="H4" i="1"/>
  <c r="E4" i="1"/>
  <c r="J3" i="1" l="1"/>
  <c r="B3" i="10" s="1"/>
  <c r="I3" i="1"/>
  <c r="H3" i="1"/>
  <c r="E3" i="1"/>
  <c r="E15" i="1" l="1"/>
  <c r="H15" i="1"/>
  <c r="F15" i="1"/>
  <c r="I15" i="1" l="1"/>
  <c r="J4" i="1" l="1"/>
  <c r="J15" i="1" l="1"/>
  <c r="B5" i="10"/>
</calcChain>
</file>

<file path=xl/sharedStrings.xml><?xml version="1.0" encoding="utf-8"?>
<sst xmlns="http://schemas.openxmlformats.org/spreadsheetml/2006/main" count="220" uniqueCount="165">
  <si>
    <t>Artículos</t>
  </si>
  <si>
    <t>Estado</t>
  </si>
  <si>
    <t>Avance estimado</t>
  </si>
  <si>
    <t>Totales</t>
  </si>
  <si>
    <t>Seleccionados Pau</t>
  </si>
  <si>
    <t>Seleccionados René</t>
  </si>
  <si>
    <r>
      <t>6.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Requirements Engineering</t>
    </r>
  </si>
  <si>
    <r>
      <t>9.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International Journal of Secure Software Engineering</t>
    </r>
  </si>
  <si>
    <t>Palabras Clave</t>
  </si>
  <si>
    <t>OTRO</t>
  </si>
  <si>
    <t>design</t>
  </si>
  <si>
    <t>modeling</t>
  </si>
  <si>
    <t>engineering</t>
  </si>
  <si>
    <t>system</t>
  </si>
  <si>
    <t>AGREGAR PALABRA</t>
  </si>
  <si>
    <t>Extracción de titulos y abstracts terminada</t>
  </si>
  <si>
    <r>
      <t>8.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IEEE Transactions on Dependable and Secure Computing</t>
    </r>
  </si>
  <si>
    <r>
      <t>5.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Journal of System Architecture</t>
    </r>
  </si>
  <si>
    <t>Palabra Clave</t>
  </si>
  <si>
    <t>10. Information Security Technical Report</t>
  </si>
  <si>
    <t>11. Journal of Information Security and Applications</t>
  </si>
  <si>
    <t>Orden de lectura</t>
  </si>
  <si>
    <t>Journals</t>
  </si>
  <si>
    <t>String de Búsqueda 1 (Antes de 7/7/15)</t>
  </si>
  <si>
    <t>String de Búsqueda 2 (Después de 7/7/15)</t>
  </si>
  <si>
    <t>String de Búsqueda 3 (27-07-15)</t>
  </si>
  <si>
    <t>Título</t>
  </si>
  <si>
    <t>Journal</t>
  </si>
  <si>
    <r>
      <t>1.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Journal Computers &amp; Security</t>
    </r>
  </si>
  <si>
    <r>
      <t>2.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Journal Information and Software Technology</t>
    </r>
  </si>
  <si>
    <r>
      <t>3.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Journal of Systems and Software</t>
    </r>
  </si>
  <si>
    <r>
      <t>4.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Journal of Universal Computer Science</t>
    </r>
  </si>
  <si>
    <r>
      <t>7.</t>
    </r>
    <r>
      <rPr>
        <b/>
        <sz val="7"/>
        <color rgb="FF000000"/>
        <rFont val="Times New Roman"/>
        <family val="1"/>
        <charset val="1"/>
      </rPr>
      <t>    </t>
    </r>
    <r>
      <rPr>
        <b/>
        <sz val="11"/>
        <color rgb="FF000000"/>
        <rFont val="Calibri"/>
        <family val="2"/>
        <charset val="1"/>
      </rPr>
      <t>IEEE Transaction on Software Engineering</t>
    </r>
  </si>
  <si>
    <t>The state of the art of application restrictions and sandboxes: A survey of application-oriented access controls and their shortfalls</t>
  </si>
  <si>
    <t>Abstracts of Recent Articles and Literature</t>
  </si>
  <si>
    <t>An engineering process for developing Secure Data Warehouses</t>
  </si>
  <si>
    <t>A comparative study of software tools for user story management</t>
  </si>
  <si>
    <t>Formal analysis of an electronic voting system: An experience report</t>
  </si>
  <si>
    <t>A framework to support selection of cloud providers based on security and privacy requirements</t>
  </si>
  <si>
    <t>Investigating security threats in architectural context: Experimental evaluations of misuse case maps</t>
  </si>
  <si>
    <t>ModelSec: A Generative Architecture for Model-Driven Security</t>
  </si>
  <si>
    <t>Engineering Security into Distributed Systems: A Survey of Methodologies</t>
  </si>
  <si>
    <t>Attestation of integrity of overlay networks</t>
  </si>
  <si>
    <t>Enhancing security requirements engineering by organizational learning</t>
  </si>
  <si>
    <t>Requirements engineering within a large-scale security-oriented research project: lessons learned</t>
  </si>
  <si>
    <t>Early modeling and validation of timed system requirements using Timed Use Case Maps</t>
  </si>
  <si>
    <t>Goal-Centric Traceability: Using Virtual Plumblines to Maintain Critical Systemic Qualities</t>
  </si>
  <si>
    <t>An Attack Surface Metric</t>
  </si>
  <si>
    <t>Security Requirements Engineering for Evolving Software Systems: A Survey</t>
  </si>
  <si>
    <t>Secure Software Education: A Contextual Model-Based Approach </t>
  </si>
  <si>
    <t>An extensible analysable system model</t>
  </si>
  <si>
    <t>Nota</t>
  </si>
  <si>
    <t>Del Profesor Eduardo</t>
  </si>
  <si>
    <t>Information Security in Multiprocessor Systems Based on the X86 Architecture</t>
  </si>
  <si>
    <t>Development of Information Security Baselines for Healthcare Information Systems in New Zealand</t>
  </si>
  <si>
    <t>Improving the ROI of the security management process</t>
  </si>
  <si>
    <t>The insider threat to information systems and the effectiveness of ISO17799</t>
  </si>
  <si>
    <t>Comparative studies on authentication and key exchange methods for 802.11 wireless LAN</t>
  </si>
  <si>
    <t>Secure log management for privacy assurance in electronic communications</t>
  </si>
  <si>
    <t>Evaluation of a low-rate DoS attack against application servers</t>
  </si>
  <si>
    <t>Anomaly-based network intrusion detection: Techniques, systems and challenges</t>
  </si>
  <si>
    <t>Risk profiles and distributed risk assessment</t>
  </si>
  <si>
    <t>Selecting key management schemes for WSN applications</t>
  </si>
  <si>
    <t>Robustness of keystroke-dynamics based biometrics against synthetic forgeries</t>
  </si>
  <si>
    <t>Incident response teams â Challenges in supporting the organisational security function</t>
  </si>
  <si>
    <t>A Biometric Standard for Information Management and Security</t>
  </si>
  <si>
    <t>Holistic security requirement engineering for electronic commerce</t>
  </si>
  <si>
    <t>HMMPayl: An intrusion detection system based on Hidden Markov Models</t>
  </si>
  <si>
    <t>Compliance by design â Bridging the chasm between auditors and IT architects</t>
  </si>
  <si>
    <t>Bypassing information leakage protection with trusted applications</t>
  </si>
  <si>
    <t>Securing distributed systems using patterns: A survey</t>
  </si>
  <si>
    <t>A business-driven decomposition methodology for role mining</t>
  </si>
  <si>
    <t>Onion routing circuit construction via latency graphs</t>
  </si>
  <si>
    <t>Smartphone information security awareness: A victim of operational pressures</t>
  </si>
  <si>
    <t>On fingerprinting probing activities</t>
  </si>
  <si>
    <t>Permission based Android security: Issues and countermeasures</t>
  </si>
  <si>
    <t>Ontology for attack detection: An intelligent approach to web application security</t>
  </si>
  <si>
    <t>Cylindrical Coordinates Security Visualization for multiple domain command and control botnet detection</t>
  </si>
  <si>
    <t>Selecting a trusted cloud service provider for your SaaS program</t>
  </si>
  <si>
    <t>Effect of network infrastructure factors on information system risk judgments</t>
  </si>
  <si>
    <t>Modelling access policies using roles in requirements engineering</t>
  </si>
  <si>
    <t>Experimental comparison of attack trees and misuse cases for security threat identification</t>
  </si>
  <si>
    <t>A systematic review of domain analysis tools</t>
  </si>
  <si>
    <t>An effective sequential statistical test for probabilistic monitoring</t>
  </si>
  <si>
    <t>Automated removal of cross site scripting vulnerabilities in web applications</t>
  </si>
  <si>
    <t>MC Sandbox: Devising a tool for method-user-centered method configuration</t>
  </si>
  <si>
    <t>A systematic review of software robustness</t>
  </si>
  <si>
    <t>The state of the art in automated requirements elicitation</t>
  </si>
  <si>
    <t>Predicting SQL injection and cross site scripting vulnerabilities through mining input sanitization patterns</t>
  </si>
  <si>
    <t>Comparison and integration of genetic algorithms and dynamic symbolic execution for security testing of cross-site scripting vulnerabilities</t>
  </si>
  <si>
    <t>Static analysis of source code security: Assessment of tools against SAMATE tests</t>
  </si>
  <si>
    <t>Using argumentation to evaluate software assurance standards</t>
  </si>
  <si>
    <t>Comparing attack trees and misuse cases in an industrial setting</t>
  </si>
  <si>
    <t>An empirical study on software defect prediction with a simplified metric set</t>
  </si>
  <si>
    <t>Evidence management for compliance of critical systems with safety standards: A survey on the state of practice</t>
  </si>
  <si>
    <t>Development of service-oriented architectures using model-driven development: A mapping study</t>
  </si>
  <si>
    <t>How have we evaluated software pattern application? A systematic mapping study of research design practices</t>
  </si>
  <si>
    <t>Resource-oriented software quality classification models</t>
  </si>
  <si>
    <t>A practical framework for eliciting and modeling system dependability requirements: Experience from the NASA high dependability computing project</t>
  </si>
  <si>
    <t>A combined specification language and development framework for agent-based application engineering</t>
  </si>
  <si>
    <t>Archetypal behavior in computer security</t>
  </si>
  <si>
    <t>Trust-based minimum cost opportunistic routing for Ad hoc networks</t>
  </si>
  <si>
    <t>Towards developing consistent misuse case models</t>
  </si>
  <si>
    <t>Optimization of adaptation plans for a service-oriented architecture with cost, reliability, availability and performance tradeoff</t>
  </si>
  <si>
    <t>Using SMCD to reduce inconsistencies in misuse case models: A subject-based empirical evaluation</t>
  </si>
  <si>
    <t>Enhanced healthcare personnel rostering solution using mobile technologies</t>
  </si>
  <si>
    <t>Automated analysis of security requirements through risk-based argumentation</t>
  </si>
  <si>
    <t>Feature extraction approaches from natural language requirements for reuse in software product lines: A systematic literature review</t>
  </si>
  <si>
    <t>Total</t>
  </si>
  <si>
    <t>Profe Eduardo</t>
  </si>
  <si>
    <t>Managing Organizational Risk Knowledge</t>
  </si>
  <si>
    <t>Experimenting the Automated Selection of COTS Components Based on Cost and System Requirements</t>
  </si>
  <si>
    <t>Developing a Secure Mobile Grid System through a UML Extension</t>
  </si>
  <si>
    <t>Syntactic and Semantic Extensions to Secure Tropos to Support Security Risk Management</t>
  </si>
  <si>
    <t>Reducing message-length variations in resource-constrained embedded systems implemented using the Controller Area Network (CAN) protocol</t>
  </si>
  <si>
    <t>Application-Specific Network-on-Chip synthesis with flexible router Placement</t>
  </si>
  <si>
    <t>Energy Optimization of Security-Critical Real-Time Applications with Guaranteed Security Protection</t>
  </si>
  <si>
    <t>Energy minimization for reliability-guaranteed real-time applications using DVFS and checkpointing techniques</t>
  </si>
  <si>
    <t>Requirements Reuse for Improving Information Systems Security: A Practitioner’s Approach</t>
  </si>
  <si>
    <t>An Approach to Security Requirements Engineering for a High Assurance System*</t>
  </si>
  <si>
    <t>Eliciting security requirements with misuse cases</t>
  </si>
  <si>
    <t>A comparison of security requirements engineering methods</t>
  </si>
  <si>
    <t>A vulnerability-centric requirements engineering framework: analyzing security attacks, countermeasures, and requirements based on vulnerabilities</t>
  </si>
  <si>
    <t>Comparing task practicing and prototype fidelities when applying scenario acting to elicit requirements</t>
  </si>
  <si>
    <t>Evaluating the effectiveness of the security quality requirements engineering (SQUARE) method: a case study using smart grid advanced metering infrastructure</t>
  </si>
  <si>
    <t>Evaluating cloud deployment scenarios based on security and privacy requirements</t>
  </si>
  <si>
    <t>Uni-REPM: a framework for requirements engineering process assessment</t>
  </si>
  <si>
    <t>On the Value of Static Analysis for Fault Detection in Software</t>
  </si>
  <si>
    <t>Threat-Driven Modeling and Verification of Secure Software Using Aspect-Oriented Petri Nets</t>
  </si>
  <si>
    <t>Efficiency of Vulnerability Disclosure Mechanisms to Disseminate Vulnerability Knowledge</t>
  </si>
  <si>
    <t>Engineering Privacy</t>
  </si>
  <si>
    <t>Verification and Trade-Off Analysis of Security Properties in UML System Models</t>
  </si>
  <si>
    <t>An Empirical Evaluation of Mutation Testing for Improving the Test Quality of Safety-Critical Software</t>
  </si>
  <si>
    <t>Database Security-Concepts, Approaches, and Challenges</t>
  </si>
  <si>
    <t>Evaluating the Vulnerability of Network Traffic Using Joint Security and Routing Analysis</t>
  </si>
  <si>
    <t>Using Web-Referral Architectures to Mitigate Denial-of-Service Threats</t>
  </si>
  <si>
    <t>On the General Applicability of Instruction-Set Randomization</t>
  </si>
  <si>
    <t>Greedy Receivers in IEEE 802.11 Hotspots: Impacts and Detection</t>
  </si>
  <si>
    <t>Dynamic Security Risk Management Using Bayesian Attack Graphs</t>
  </si>
  <si>
    <t>Packet-Hiding Methods for Preventing Selective Jamming Attacks</t>
  </si>
  <si>
    <t>Enhancing Data Trustworthiness via Assured Digital Signing</t>
  </si>
  <si>
    <t>NICE: Network Intrusion Detection and Countermeasure Selection in Virtual Network Systems</t>
  </si>
  <si>
    <t>Security Analysis and Related Usability of Motion-Based CAPTCHAs: Decoding Codewords in Motion</t>
  </si>
  <si>
    <t>Benefits and Challenges in the Use of Case Studies for Security Requirements Engineering Methods</t>
  </si>
  <si>
    <t>Towards Designing E-Services that Protect Privacy</t>
  </si>
  <si>
    <t>Towards Tool-Support for Usable Secure Requirements Engineering with CAIRIS</t>
  </si>
  <si>
    <t>A Rigorous Approach to the Definition of an International Vocational Master’s Degree in Information Security Management</t>
  </si>
  <si>
    <t>Assimilating and Optimizing Software Assurance in the SDLC: A Framework and Step-Wise Approach</t>
  </si>
  <si>
    <t>Building Secure Software Using XP</t>
  </si>
  <si>
    <t>Software Security Engineering: Design and Applications</t>
  </si>
  <si>
    <t>Model Based Process to Support Security and Privacy Requirements Engineering</t>
  </si>
  <si>
    <t>Principles and Measurement Models for Software Assurance</t>
  </si>
  <si>
    <t>Eliciting Security Requirements for an Information System using Asset Flows and Processor Deployment</t>
  </si>
  <si>
    <t>Information Theoretic XSS Attack Detection in Web Applications</t>
  </si>
  <si>
    <t>A Tagging Approach to Extract Security Requirements in Non-Traditional Software Development Processes</t>
  </si>
  <si>
    <t>Security in the Semantic Web using OWL</t>
  </si>
  <si>
    <t>Dynamic taint propagation: Finding vulnerabilities without attacking</t>
  </si>
  <si>
    <t>Human factors in information security: The insider threat â Who can you trust these days?</t>
  </si>
  <si>
    <t>Clustering NGN user behavior for anomaly detection</t>
  </si>
  <si>
    <t>A lightweight framework for secure life-logging in smart environments</t>
  </si>
  <si>
    <t>MASON: Mobile autonomic security for network access controls</t>
  </si>
  <si>
    <t>Towards a trusted HDFS storage platform: Mitigating threats to Hadoop infrastructures using hardware-accelerated encryption with TPM-rooted key protection</t>
  </si>
  <si>
    <t>Advanced password based authentication scheme for wireless sensor networks</t>
  </si>
  <si>
    <t>Aparece con ejecución de string 2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</si>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</sst>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1"/>
      <name val="Calibri"/>
      <family val="2"/>
      <charset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4" fillId="0" borderId="0" applyBorder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9" fontId="0" fillId="0" borderId="0" xfId="1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5"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Porcentaje" xfId="1" builtinId="5"/>
  </cellStyles>
  <dxfs count="10"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  <dxf>
      <font>
        <sz val="11"/>
        <color rgb="FF000000"/>
        <name val="Calibri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er&amp;Se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foSecTechRe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Sec&amp;A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&amp;Sof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Sof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U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Arc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quirementEng_man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.SoftE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.SecureDe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ationalJournalSecSoft_m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1574">
          <cell r="B1574">
            <v>1572</v>
          </cell>
        </row>
        <row r="1575">
          <cell r="H1575">
            <v>740</v>
          </cell>
          <cell r="I1575">
            <v>55</v>
          </cell>
          <cell r="J1575">
            <v>2</v>
          </cell>
          <cell r="K1575">
            <v>29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393">
          <cell r="B393">
            <v>391</v>
          </cell>
        </row>
        <row r="394">
          <cell r="H394">
            <v>179</v>
          </cell>
          <cell r="I394">
            <v>11</v>
          </cell>
          <cell r="J394">
            <v>1</v>
          </cell>
          <cell r="K394">
            <v>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77">
          <cell r="B77">
            <v>75</v>
          </cell>
        </row>
        <row r="78">
          <cell r="H78">
            <v>47</v>
          </cell>
          <cell r="I78">
            <v>3</v>
          </cell>
          <cell r="J78">
            <v>0</v>
          </cell>
          <cell r="K78">
            <v>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1628">
          <cell r="B1628">
            <v>1626</v>
          </cell>
        </row>
        <row r="1629">
          <cell r="H1629">
            <v>1289</v>
          </cell>
          <cell r="I1629">
            <v>37</v>
          </cell>
          <cell r="J1629">
            <v>2</v>
          </cell>
          <cell r="K1629">
            <v>19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2588">
          <cell r="B2588">
            <v>2586</v>
          </cell>
        </row>
        <row r="2589">
          <cell r="H2589">
            <v>1890</v>
          </cell>
          <cell r="I2589">
            <v>32</v>
          </cell>
          <cell r="J2589">
            <v>3</v>
          </cell>
          <cell r="K2589">
            <v>14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1950">
          <cell r="B1950">
            <v>1948</v>
          </cell>
        </row>
        <row r="1951">
          <cell r="H1951">
            <v>1144</v>
          </cell>
          <cell r="I1951">
            <v>11</v>
          </cell>
          <cell r="J1951">
            <v>2</v>
          </cell>
          <cell r="K1951">
            <v>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1063">
          <cell r="B1063">
            <v>1061</v>
          </cell>
        </row>
        <row r="1064">
          <cell r="H1064">
            <v>733</v>
          </cell>
          <cell r="I1064">
            <v>8</v>
          </cell>
          <cell r="J1064">
            <v>1</v>
          </cell>
          <cell r="K1064">
            <v>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mentEngineering"/>
      <sheetName val="Lista"/>
    </sheetNames>
    <sheetDataSet>
      <sheetData sheetId="0">
        <row r="320">
          <cell r="B320">
            <v>318</v>
          </cell>
        </row>
        <row r="321">
          <cell r="H321">
            <v>258</v>
          </cell>
          <cell r="I321">
            <v>20</v>
          </cell>
          <cell r="J321">
            <v>3</v>
          </cell>
          <cell r="K321">
            <v>12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1165">
          <cell r="B1165">
            <v>1163</v>
          </cell>
        </row>
        <row r="1166">
          <cell r="H1166">
            <v>907</v>
          </cell>
          <cell r="I1166">
            <v>22</v>
          </cell>
          <cell r="J1166">
            <v>2</v>
          </cell>
          <cell r="K1166">
            <v>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"/>
    </sheetNames>
    <sheetDataSet>
      <sheetData sheetId="0">
        <row r="483">
          <cell r="B483">
            <v>481</v>
          </cell>
        </row>
        <row r="484">
          <cell r="H484">
            <v>326</v>
          </cell>
          <cell r="I484">
            <v>15</v>
          </cell>
          <cell r="J484">
            <v>0</v>
          </cell>
          <cell r="K484">
            <v>10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.JournalSecSoftEng"/>
      <sheetName val="Lista"/>
    </sheetNames>
    <sheetDataSet>
      <sheetData sheetId="0">
        <row r="85">
          <cell r="B85">
            <v>83</v>
          </cell>
        </row>
        <row r="86">
          <cell r="H86">
            <v>75</v>
          </cell>
          <cell r="I86">
            <v>13</v>
          </cell>
          <cell r="J86">
            <v>2</v>
          </cell>
          <cell r="K86">
            <v>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5"/>
  <sheetViews>
    <sheetView tabSelected="1" zoomScale="80" zoomScaleNormal="80" zoomScalePageLayoutView="160" workbookViewId="0">
      <pane ySplit="2" topLeftCell="A3" activePane="bottomLeft" state="frozen"/>
      <selection pane="bottomLeft" activeCell="K12" sqref="K12"/>
    </sheetView>
  </sheetViews>
  <sheetFormatPr baseColWidth="10" defaultColWidth="9.140625" defaultRowHeight="15" x14ac:dyDescent="0.25"/>
  <cols>
    <col min="1" max="1" width="13.28515625" style="6" customWidth="1"/>
    <col min="2" max="2" width="66.28515625" style="6" bestFit="1" customWidth="1"/>
    <col min="3" max="3" width="28.5703125" style="7" bestFit="1" customWidth="1"/>
    <col min="4" max="4" width="10.42578125" style="7" customWidth="1"/>
    <col min="5" max="5" width="9.140625" style="6"/>
    <col min="6" max="6" width="14.42578125" style="6" hidden="1" customWidth="1"/>
    <col min="7" max="7" width="15.140625" style="6" hidden="1" customWidth="1"/>
    <col min="8" max="8" width="12" style="6" customWidth="1"/>
    <col min="9" max="9" width="21.140625" style="6" customWidth="1"/>
    <col min="10" max="10" width="21.42578125" style="6" customWidth="1"/>
    <col min="11" max="11" width="17.85546875" style="6" customWidth="1"/>
    <col min="12" max="16384" width="9.140625" style="6"/>
  </cols>
  <sheetData>
    <row r="1" spans="1:11" x14ac:dyDescent="0.25">
      <c r="E1" s="11" t="s">
        <v>0</v>
      </c>
    </row>
    <row r="2" spans="1:11" ht="47.25" x14ac:dyDescent="0.25">
      <c r="A2" s="8" t="s">
        <v>21</v>
      </c>
      <c r="B2" s="12" t="s">
        <v>22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18</v>
      </c>
      <c r="I2" s="12" t="s">
        <v>23</v>
      </c>
      <c r="J2" s="12" t="s">
        <v>24</v>
      </c>
      <c r="K2" s="12" t="s">
        <v>25</v>
      </c>
    </row>
    <row r="3" spans="1:11" ht="31.5" x14ac:dyDescent="0.25">
      <c r="A3" s="10">
        <v>5</v>
      </c>
      <c r="B3" s="13" t="s">
        <v>28</v>
      </c>
      <c r="C3" s="3" t="s">
        <v>15</v>
      </c>
      <c r="D3" s="4">
        <v>1</v>
      </c>
      <c r="E3" s="5">
        <f>[1]Hoja1!$B$1574</f>
        <v>1572</v>
      </c>
      <c r="F3" s="5"/>
      <c r="H3" s="6">
        <f>[1]Hoja1!$H$1575</f>
        <v>740</v>
      </c>
      <c r="I3" s="6">
        <f>[1]Hoja1!$I$1575</f>
        <v>55</v>
      </c>
      <c r="J3" s="6">
        <f>[1]Hoja1!$J$1575</f>
        <v>2</v>
      </c>
      <c r="K3" s="6">
        <f>[1]Hoja1!$K$1575</f>
        <v>29</v>
      </c>
    </row>
    <row r="4" spans="1:11" ht="31.5" x14ac:dyDescent="0.25">
      <c r="A4" s="10">
        <v>7</v>
      </c>
      <c r="B4" s="13" t="s">
        <v>29</v>
      </c>
      <c r="C4" s="3" t="s">
        <v>15</v>
      </c>
      <c r="D4" s="4">
        <v>1</v>
      </c>
      <c r="E4" s="5">
        <f>[2]Hoja1!$B$1628</f>
        <v>1626</v>
      </c>
      <c r="F4" s="5"/>
      <c r="H4" s="6">
        <f>[2]Hoja1!$H$1629</f>
        <v>1289</v>
      </c>
      <c r="I4" s="6">
        <f>[2]Hoja1!$I$1629</f>
        <v>37</v>
      </c>
      <c r="J4" s="6">
        <f>[2]Hoja1!$J$1629</f>
        <v>2</v>
      </c>
      <c r="K4" s="6">
        <f>[2]Hoja1!$K$1629</f>
        <v>19</v>
      </c>
    </row>
    <row r="5" spans="1:11" ht="31.5" x14ac:dyDescent="0.25">
      <c r="A5" s="10">
        <v>8</v>
      </c>
      <c r="B5" s="13" t="s">
        <v>30</v>
      </c>
      <c r="C5" s="3" t="s">
        <v>15</v>
      </c>
      <c r="D5" s="4">
        <v>1</v>
      </c>
      <c r="E5" s="5">
        <f>[3]Hoja1!$B$2588</f>
        <v>2586</v>
      </c>
      <c r="F5" s="5"/>
      <c r="H5" s="6">
        <f>[3]Hoja1!$H$2589</f>
        <v>1890</v>
      </c>
      <c r="I5" s="6">
        <f>[3]Hoja1!$I$2589</f>
        <v>32</v>
      </c>
      <c r="J5" s="6">
        <f>[3]Hoja1!$J$2589</f>
        <v>3</v>
      </c>
      <c r="K5" s="6">
        <f>[3]Hoja1!$K$2589</f>
        <v>14</v>
      </c>
    </row>
    <row r="6" spans="1:11" ht="31.5" x14ac:dyDescent="0.25">
      <c r="A6" s="10">
        <v>6</v>
      </c>
      <c r="B6" s="13" t="s">
        <v>31</v>
      </c>
      <c r="C6" s="3" t="s">
        <v>15</v>
      </c>
      <c r="D6" s="4">
        <v>1</v>
      </c>
      <c r="E6" s="5">
        <f>[4]Hoja1!$B$1950</f>
        <v>1948</v>
      </c>
      <c r="F6" s="5"/>
      <c r="H6" s="6">
        <f>[4]Hoja1!$H$1951</f>
        <v>1144</v>
      </c>
      <c r="I6" s="6">
        <f>[4]Hoja1!$I$1951</f>
        <v>11</v>
      </c>
      <c r="J6" s="6">
        <f>[4]Hoja1!$J$1951</f>
        <v>2</v>
      </c>
      <c r="K6" s="6">
        <f>[4]Hoja1!$K$1951</f>
        <v>6</v>
      </c>
    </row>
    <row r="7" spans="1:11" ht="31.5" x14ac:dyDescent="0.25">
      <c r="A7" s="10">
        <v>9</v>
      </c>
      <c r="B7" s="13" t="s">
        <v>17</v>
      </c>
      <c r="C7" s="3" t="s">
        <v>15</v>
      </c>
      <c r="D7" s="4">
        <v>1</v>
      </c>
      <c r="E7" s="5">
        <f>[5]Hoja1!$B$1063</f>
        <v>1061</v>
      </c>
      <c r="F7" s="5"/>
      <c r="H7" s="6">
        <f>[5]Hoja1!$H$1064</f>
        <v>733</v>
      </c>
      <c r="I7" s="6">
        <f>[5]Hoja1!$I$1064</f>
        <v>8</v>
      </c>
      <c r="J7" s="6">
        <f>[5]Hoja1!$J$1064</f>
        <v>1</v>
      </c>
      <c r="K7" s="6">
        <f>[5]Hoja1!$K$1064</f>
        <v>6</v>
      </c>
    </row>
    <row r="8" spans="1:11" ht="31.5" x14ac:dyDescent="0.25">
      <c r="A8" s="10">
        <v>4</v>
      </c>
      <c r="B8" s="13" t="s">
        <v>6</v>
      </c>
      <c r="C8" s="3" t="s">
        <v>15</v>
      </c>
      <c r="D8" s="4">
        <v>1</v>
      </c>
      <c r="E8" s="5">
        <f>[6]RequirementEngineering!$B$320</f>
        <v>318</v>
      </c>
      <c r="F8" s="5"/>
      <c r="H8" s="6">
        <f>[6]RequirementEngineering!$H$321</f>
        <v>258</v>
      </c>
      <c r="I8" s="6">
        <f>[6]RequirementEngineering!$I$321</f>
        <v>20</v>
      </c>
      <c r="J8" s="6">
        <f>[6]RequirementEngineering!$J$321</f>
        <v>3</v>
      </c>
      <c r="K8" s="6">
        <f>[6]RequirementEngineering!$K$321</f>
        <v>12</v>
      </c>
    </row>
    <row r="9" spans="1:11" ht="31.5" x14ac:dyDescent="0.25">
      <c r="A9" s="10">
        <v>2</v>
      </c>
      <c r="B9" s="13" t="s">
        <v>32</v>
      </c>
      <c r="C9" s="3" t="s">
        <v>15</v>
      </c>
      <c r="D9" s="4">
        <v>1</v>
      </c>
      <c r="E9" s="5">
        <f>[7]Hoja1!$B$1165</f>
        <v>1163</v>
      </c>
      <c r="F9" s="5"/>
      <c r="H9" s="6">
        <f>[7]Hoja1!$H$1166</f>
        <v>907</v>
      </c>
      <c r="I9" s="6">
        <f>[7]Hoja1!$I$1166</f>
        <v>22</v>
      </c>
      <c r="J9" s="6">
        <f>[7]Hoja1!$J$1166</f>
        <v>2</v>
      </c>
      <c r="K9" s="6">
        <f>[7]Hoja1!$K$1166</f>
        <v>8</v>
      </c>
    </row>
    <row r="10" spans="1:11" ht="31.5" x14ac:dyDescent="0.25">
      <c r="A10" s="10">
        <v>3</v>
      </c>
      <c r="B10" s="13" t="s">
        <v>16</v>
      </c>
      <c r="C10" s="3" t="s">
        <v>15</v>
      </c>
      <c r="D10" s="4">
        <v>1</v>
      </c>
      <c r="E10" s="5">
        <f>[8]Hoja1!$B$483</f>
        <v>481</v>
      </c>
      <c r="F10" s="5"/>
      <c r="H10" s="6">
        <f>[8]Hoja1!$H$484</f>
        <v>326</v>
      </c>
      <c r="I10" s="6">
        <f>[8]Hoja1!$I$484</f>
        <v>15</v>
      </c>
      <c r="J10" s="14">
        <f>[8]Hoja1!$J$484</f>
        <v>0</v>
      </c>
      <c r="K10" s="6">
        <f>[8]Hoja1!$K$484</f>
        <v>10</v>
      </c>
    </row>
    <row r="11" spans="1:11" ht="31.5" x14ac:dyDescent="0.25">
      <c r="A11" s="10">
        <v>1</v>
      </c>
      <c r="B11" s="13" t="s">
        <v>7</v>
      </c>
      <c r="C11" s="3" t="s">
        <v>15</v>
      </c>
      <c r="D11" s="4">
        <v>1</v>
      </c>
      <c r="E11" s="5">
        <f>[9]Inter.JournalSecSoftEng!$B$85</f>
        <v>83</v>
      </c>
      <c r="F11" s="5"/>
      <c r="H11" s="6">
        <f>[9]Inter.JournalSecSoftEng!$H$86</f>
        <v>75</v>
      </c>
      <c r="I11" s="6">
        <f>[9]Inter.JournalSecSoftEng!$I$86</f>
        <v>13</v>
      </c>
      <c r="J11" s="14">
        <f>[9]Inter.JournalSecSoftEng!$J$86</f>
        <v>2</v>
      </c>
      <c r="K11" s="6">
        <f>[9]Inter.JournalSecSoftEng!$K$86</f>
        <v>14</v>
      </c>
    </row>
    <row r="12" spans="1:11" ht="31.5" x14ac:dyDescent="0.25">
      <c r="A12" s="10">
        <v>10</v>
      </c>
      <c r="B12" s="13" t="s">
        <v>19</v>
      </c>
      <c r="C12" s="3" t="s">
        <v>15</v>
      </c>
      <c r="D12" s="4">
        <v>1</v>
      </c>
      <c r="E12" s="5">
        <f>[10]Hoja1!$B$393</f>
        <v>391</v>
      </c>
      <c r="F12" s="5"/>
      <c r="H12" s="6">
        <f>[10]Hoja1!$H$394</f>
        <v>179</v>
      </c>
      <c r="I12" s="6">
        <f>[10]Hoja1!$I$394</f>
        <v>11</v>
      </c>
      <c r="J12" s="6">
        <f>[10]Hoja1!$J$394</f>
        <v>1</v>
      </c>
      <c r="K12" s="6">
        <f>[10]Hoja1!$K$394</f>
        <v>6</v>
      </c>
    </row>
    <row r="13" spans="1:11" ht="31.5" x14ac:dyDescent="0.25">
      <c r="A13" s="10">
        <v>11</v>
      </c>
      <c r="B13" s="13" t="s">
        <v>20</v>
      </c>
      <c r="C13" s="3" t="s">
        <v>15</v>
      </c>
      <c r="D13" s="4">
        <v>1</v>
      </c>
      <c r="E13" s="5">
        <f>[11]Hoja1!$B$77</f>
        <v>75</v>
      </c>
      <c r="F13" s="5"/>
      <c r="H13" s="6">
        <f>[11]Hoja1!$H$78</f>
        <v>47</v>
      </c>
      <c r="I13" s="6">
        <f>[11]Hoja1!$I$78</f>
        <v>3</v>
      </c>
      <c r="J13" s="14">
        <f>[11]Hoja1!$J$78</f>
        <v>0</v>
      </c>
      <c r="K13" s="6">
        <f>[11]Hoja1!$K$78</f>
        <v>3</v>
      </c>
    </row>
    <row r="14" spans="1:11" x14ac:dyDescent="0.25">
      <c r="A14" s="10"/>
    </row>
    <row r="15" spans="1:11" x14ac:dyDescent="0.25">
      <c r="A15" s="10"/>
      <c r="C15" s="8" t="s">
        <v>3</v>
      </c>
      <c r="D15" s="8"/>
      <c r="E15" s="9">
        <f>SUM(E3:E11)</f>
        <v>10838</v>
      </c>
      <c r="F15" s="9">
        <f>SUM(F3:F11)</f>
        <v>0</v>
      </c>
      <c r="G15" s="9"/>
      <c r="H15" s="6">
        <f>SUM(H3:H11)</f>
        <v>7362</v>
      </c>
      <c r="I15" s="6">
        <f>SUM(I3:I11)</f>
        <v>213</v>
      </c>
      <c r="J15" s="6">
        <f>SUM(J3:J13)</f>
        <v>18</v>
      </c>
      <c r="K15" s="6">
        <f>SUM(K3:K13)</f>
        <v>127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D21"/>
  <sheetViews>
    <sheetView zoomScale="90" zoomScaleNormal="90" workbookViewId="0">
      <selection activeCell="C11" sqref="C11"/>
    </sheetView>
  </sheetViews>
  <sheetFormatPr baseColWidth="10" defaultRowHeight="15" x14ac:dyDescent="0.25"/>
  <cols>
    <col min="1" max="1" width="11.42578125" style="15"/>
    <col min="2" max="2" width="51.85546875" style="15" bestFit="1" customWidth="1"/>
    <col min="3" max="3" width="117.85546875" style="15" customWidth="1"/>
    <col min="4" max="4" width="23.85546875" style="15" customWidth="1"/>
    <col min="5" max="16384" width="11.42578125" style="15"/>
  </cols>
  <sheetData>
    <row r="2" spans="2:4" x14ac:dyDescent="0.25">
      <c r="B2" s="18" t="s">
        <v>27</v>
      </c>
      <c r="C2" s="18" t="s">
        <v>26</v>
      </c>
      <c r="D2" s="18" t="s">
        <v>51</v>
      </c>
    </row>
    <row r="3" spans="2:4" x14ac:dyDescent="0.25">
      <c r="B3" s="32" t="str">
        <f>IF(Resumen!J3&gt; 0,Resumen!B3,"" )</f>
        <v>1.    Journal Computers &amp; Security</v>
      </c>
      <c r="C3" s="16" t="s">
        <v>34</v>
      </c>
      <c r="D3" s="16"/>
    </row>
    <row r="4" spans="2:4" x14ac:dyDescent="0.25">
      <c r="B4" s="32"/>
      <c r="C4" s="16" t="s">
        <v>33</v>
      </c>
      <c r="D4" s="16"/>
    </row>
    <row r="5" spans="2:4" x14ac:dyDescent="0.25">
      <c r="B5" s="32" t="str">
        <f>IF(Resumen!J4&gt; 0,Resumen!B4,"" )</f>
        <v>2.    Journal Information and Software Technology</v>
      </c>
      <c r="C5" s="16" t="s">
        <v>35</v>
      </c>
      <c r="D5" s="16"/>
    </row>
    <row r="6" spans="2:4" x14ac:dyDescent="0.25">
      <c r="B6" s="32"/>
      <c r="C6" s="16" t="s">
        <v>36</v>
      </c>
      <c r="D6" s="16"/>
    </row>
    <row r="7" spans="2:4" x14ac:dyDescent="0.25">
      <c r="B7" s="32" t="str">
        <f>IF(Resumen!J5&gt; 0,Resumen!B5,"" )</f>
        <v>3.    Journal of Systems and Software</v>
      </c>
      <c r="C7" s="16" t="s">
        <v>37</v>
      </c>
      <c r="D7" s="16"/>
    </row>
    <row r="8" spans="2:4" x14ac:dyDescent="0.25">
      <c r="B8" s="32"/>
      <c r="C8" s="16" t="s">
        <v>38</v>
      </c>
      <c r="D8" s="16"/>
    </row>
    <row r="9" spans="2:4" x14ac:dyDescent="0.25">
      <c r="B9" s="32"/>
      <c r="C9" s="16" t="s">
        <v>39</v>
      </c>
      <c r="D9" s="16"/>
    </row>
    <row r="10" spans="2:4" x14ac:dyDescent="0.25">
      <c r="B10" s="32" t="str">
        <f>IF(Resumen!J6&gt; 0,Resumen!B6,"" )</f>
        <v>4.    Journal of Universal Computer Science</v>
      </c>
      <c r="C10" s="16" t="s">
        <v>40</v>
      </c>
      <c r="D10" s="16"/>
    </row>
    <row r="11" spans="2:4" x14ac:dyDescent="0.25">
      <c r="B11" s="32"/>
      <c r="C11" s="17" t="s">
        <v>41</v>
      </c>
      <c r="D11" s="16" t="s">
        <v>52</v>
      </c>
    </row>
    <row r="12" spans="2:4" x14ac:dyDescent="0.25">
      <c r="B12" s="16" t="str">
        <f>IF(Resumen!J7&gt; 0,Resumen!B7,"" )</f>
        <v>5.    Journal of System Architecture</v>
      </c>
      <c r="C12" s="16" t="s">
        <v>42</v>
      </c>
      <c r="D12" s="16"/>
    </row>
    <row r="13" spans="2:4" x14ac:dyDescent="0.25">
      <c r="B13" s="32" t="str">
        <f>IF(Resumen!J8&gt; 0,Resumen!B8,"" )</f>
        <v>6.    Requirements Engineering</v>
      </c>
      <c r="C13" s="16" t="s">
        <v>43</v>
      </c>
      <c r="D13" s="16"/>
    </row>
    <row r="14" spans="2:4" x14ac:dyDescent="0.25">
      <c r="B14" s="32"/>
      <c r="C14" s="16" t="s">
        <v>44</v>
      </c>
      <c r="D14" s="16"/>
    </row>
    <row r="15" spans="2:4" x14ac:dyDescent="0.25">
      <c r="B15" s="32"/>
      <c r="C15" s="16" t="s">
        <v>45</v>
      </c>
      <c r="D15" s="16"/>
    </row>
    <row r="16" spans="2:4" x14ac:dyDescent="0.25">
      <c r="B16" s="32" t="str">
        <f>IF(Resumen!J9&gt; 0,Resumen!B9,"" )</f>
        <v>7.    IEEE Transaction on Software Engineering</v>
      </c>
      <c r="C16" s="16" t="s">
        <v>46</v>
      </c>
      <c r="D16" s="16"/>
    </row>
    <row r="17" spans="2:4" x14ac:dyDescent="0.25">
      <c r="B17" s="32"/>
      <c r="C17" s="16" t="s">
        <v>47</v>
      </c>
      <c r="D17" s="16"/>
    </row>
    <row r="18" spans="2:4" x14ac:dyDescent="0.25">
      <c r="B18" s="32" t="str">
        <f>IF(Resumen!J11&gt; 0,Resumen!B11,"" )</f>
        <v>9.    International Journal of Secure Software Engineering</v>
      </c>
      <c r="C18" s="16" t="s">
        <v>48</v>
      </c>
      <c r="D18" s="16"/>
    </row>
    <row r="19" spans="2:4" x14ac:dyDescent="0.25">
      <c r="B19" s="32"/>
      <c r="C19" s="16" t="s">
        <v>49</v>
      </c>
      <c r="D19" s="16"/>
    </row>
    <row r="20" spans="2:4" x14ac:dyDescent="0.25">
      <c r="B20" s="16" t="str">
        <f>IF(Resumen!J12&gt; 0,Resumen!B12,"" )</f>
        <v>10. Information Security Technical Report</v>
      </c>
      <c r="C20" s="16" t="s">
        <v>50</v>
      </c>
      <c r="D20" s="16"/>
    </row>
    <row r="21" spans="2:4" x14ac:dyDescent="0.25">
      <c r="B21" s="20" t="s">
        <v>108</v>
      </c>
      <c r="C21" s="31">
        <f>COUNTIF(C3:C20, "*")</f>
        <v>18</v>
      </c>
    </row>
  </sheetData>
  <mergeCells count="7">
    <mergeCell ref="B18:B19"/>
    <mergeCell ref="B3:B4"/>
    <mergeCell ref="B5:B6"/>
    <mergeCell ref="B7:B9"/>
    <mergeCell ref="B10:B11"/>
    <mergeCell ref="B13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E130"/>
  <sheetViews>
    <sheetView topLeftCell="A111" zoomScale="80" zoomScaleNormal="80" workbookViewId="0">
      <selection activeCell="C130" sqref="C130"/>
    </sheetView>
  </sheetViews>
  <sheetFormatPr baseColWidth="10" defaultRowHeight="15" x14ac:dyDescent="0.25"/>
  <cols>
    <col min="1" max="1" width="11.42578125" style="21"/>
    <col min="2" max="2" width="34.42578125" style="21" customWidth="1"/>
    <col min="3" max="3" width="114.5703125" style="21" customWidth="1"/>
    <col min="4" max="4" width="19.7109375" style="7" customWidth="1"/>
    <col min="5" max="5" width="21.28515625" style="21" customWidth="1"/>
    <col min="6" max="16384" width="11.42578125" style="21"/>
  </cols>
  <sheetData>
    <row r="2" spans="2:5" ht="30" x14ac:dyDescent="0.25">
      <c r="B2" s="18" t="s">
        <v>27</v>
      </c>
      <c r="C2" s="18" t="s">
        <v>26</v>
      </c>
      <c r="D2" s="26" t="s">
        <v>163</v>
      </c>
      <c r="E2" s="18" t="s">
        <v>51</v>
      </c>
    </row>
    <row r="3" spans="2:5" x14ac:dyDescent="0.25">
      <c r="B3" s="32" t="str">
        <f>IF(Resumen!K3&gt; 0,Resumen!B3,"" )</f>
        <v>1.    Journal Computers &amp; Security</v>
      </c>
      <c r="C3" s="19" t="s">
        <v>65</v>
      </c>
      <c r="D3" s="27"/>
      <c r="E3" s="22"/>
    </row>
    <row r="4" spans="2:5" x14ac:dyDescent="0.25">
      <c r="B4" s="32"/>
      <c r="C4" s="19" t="s">
        <v>53</v>
      </c>
      <c r="D4" s="27"/>
      <c r="E4" s="22"/>
    </row>
    <row r="5" spans="2:5" x14ac:dyDescent="0.25">
      <c r="B5" s="32"/>
      <c r="C5" s="19" t="s">
        <v>34</v>
      </c>
      <c r="D5" s="27" t="s">
        <v>164</v>
      </c>
      <c r="E5" s="22"/>
    </row>
    <row r="6" spans="2:5" x14ac:dyDescent="0.25">
      <c r="B6" s="32"/>
      <c r="C6" s="19" t="s">
        <v>54</v>
      </c>
      <c r="D6" s="27"/>
      <c r="E6" s="22"/>
    </row>
    <row r="7" spans="2:5" x14ac:dyDescent="0.25">
      <c r="B7" s="32"/>
      <c r="C7" s="19" t="s">
        <v>66</v>
      </c>
      <c r="D7" s="27"/>
      <c r="E7" s="22"/>
    </row>
    <row r="8" spans="2:5" x14ac:dyDescent="0.25">
      <c r="B8" s="32"/>
      <c r="C8" s="19" t="s">
        <v>55</v>
      </c>
      <c r="D8" s="27"/>
      <c r="E8" s="22"/>
    </row>
    <row r="9" spans="2:5" x14ac:dyDescent="0.25">
      <c r="B9" s="32"/>
      <c r="C9" s="19" t="s">
        <v>56</v>
      </c>
      <c r="D9" s="27"/>
      <c r="E9" s="22"/>
    </row>
    <row r="10" spans="2:5" x14ac:dyDescent="0.25">
      <c r="B10" s="32"/>
      <c r="C10" s="19" t="s">
        <v>57</v>
      </c>
      <c r="D10" s="27"/>
      <c r="E10" s="22"/>
    </row>
    <row r="11" spans="2:5" x14ac:dyDescent="0.25">
      <c r="B11" s="32"/>
      <c r="C11" s="19" t="s">
        <v>58</v>
      </c>
      <c r="D11" s="27"/>
      <c r="E11" s="22"/>
    </row>
    <row r="12" spans="2:5" x14ac:dyDescent="0.25">
      <c r="B12" s="32"/>
      <c r="C12" s="19" t="s">
        <v>59</v>
      </c>
      <c r="D12" s="27"/>
      <c r="E12" s="22"/>
    </row>
    <row r="13" spans="2:5" x14ac:dyDescent="0.25">
      <c r="B13" s="32"/>
      <c r="C13" s="19" t="s">
        <v>60</v>
      </c>
      <c r="D13" s="27"/>
      <c r="E13" s="22"/>
    </row>
    <row r="14" spans="2:5" x14ac:dyDescent="0.25">
      <c r="B14" s="32"/>
      <c r="C14" s="19" t="s">
        <v>61</v>
      </c>
      <c r="D14" s="27"/>
      <c r="E14" s="22"/>
    </row>
    <row r="15" spans="2:5" x14ac:dyDescent="0.25">
      <c r="B15" s="32"/>
      <c r="C15" s="19" t="s">
        <v>67</v>
      </c>
      <c r="D15" s="27"/>
      <c r="E15" s="22"/>
    </row>
    <row r="16" spans="2:5" x14ac:dyDescent="0.25">
      <c r="B16" s="32"/>
      <c r="C16" s="19" t="s">
        <v>68</v>
      </c>
      <c r="D16" s="27"/>
      <c r="E16" s="22"/>
    </row>
    <row r="17" spans="2:5" x14ac:dyDescent="0.25">
      <c r="B17" s="32"/>
      <c r="C17" s="19" t="s">
        <v>62</v>
      </c>
      <c r="D17" s="27"/>
      <c r="E17" s="22"/>
    </row>
    <row r="18" spans="2:5" x14ac:dyDescent="0.25">
      <c r="B18" s="32"/>
      <c r="C18" s="19" t="s">
        <v>63</v>
      </c>
      <c r="D18" s="27"/>
      <c r="E18" s="22"/>
    </row>
    <row r="19" spans="2:5" x14ac:dyDescent="0.25">
      <c r="B19" s="32"/>
      <c r="C19" s="19" t="s">
        <v>69</v>
      </c>
      <c r="D19" s="27"/>
      <c r="E19" s="22"/>
    </row>
    <row r="20" spans="2:5" x14ac:dyDescent="0.25">
      <c r="B20" s="32"/>
      <c r="C20" s="19" t="s">
        <v>64</v>
      </c>
      <c r="D20" s="27"/>
      <c r="E20" s="22"/>
    </row>
    <row r="21" spans="2:5" x14ac:dyDescent="0.25">
      <c r="B21" s="32"/>
      <c r="C21" s="17" t="s">
        <v>70</v>
      </c>
      <c r="D21" s="28"/>
      <c r="E21" s="22" t="s">
        <v>109</v>
      </c>
    </row>
    <row r="22" spans="2:5" x14ac:dyDescent="0.25">
      <c r="B22" s="32"/>
      <c r="C22" s="19" t="s">
        <v>71</v>
      </c>
      <c r="D22" s="27"/>
      <c r="E22" s="22"/>
    </row>
    <row r="23" spans="2:5" ht="30" x14ac:dyDescent="0.25">
      <c r="B23" s="32"/>
      <c r="C23" s="19" t="s">
        <v>33</v>
      </c>
      <c r="D23" s="27" t="s">
        <v>164</v>
      </c>
      <c r="E23" s="22"/>
    </row>
    <row r="24" spans="2:5" x14ac:dyDescent="0.25">
      <c r="B24" s="32"/>
      <c r="C24" s="19" t="s">
        <v>72</v>
      </c>
      <c r="D24" s="27"/>
      <c r="E24" s="22"/>
    </row>
    <row r="25" spans="2:5" x14ac:dyDescent="0.25">
      <c r="B25" s="32"/>
      <c r="C25" s="19" t="s">
        <v>73</v>
      </c>
      <c r="D25" s="27"/>
      <c r="E25" s="22"/>
    </row>
    <row r="26" spans="2:5" x14ac:dyDescent="0.25">
      <c r="B26" s="32"/>
      <c r="C26" s="19" t="s">
        <v>74</v>
      </c>
      <c r="D26" s="27"/>
      <c r="E26" s="22"/>
    </row>
    <row r="27" spans="2:5" x14ac:dyDescent="0.25">
      <c r="B27" s="32"/>
      <c r="C27" s="19" t="s">
        <v>75</v>
      </c>
      <c r="D27" s="27"/>
      <c r="E27" s="22"/>
    </row>
    <row r="28" spans="2:5" x14ac:dyDescent="0.25">
      <c r="B28" s="32"/>
      <c r="C28" s="19" t="s">
        <v>76</v>
      </c>
      <c r="D28" s="27"/>
      <c r="E28" s="22"/>
    </row>
    <row r="29" spans="2:5" x14ac:dyDescent="0.25">
      <c r="B29" s="32"/>
      <c r="C29" s="19" t="s">
        <v>77</v>
      </c>
      <c r="D29" s="27"/>
      <c r="E29" s="22"/>
    </row>
    <row r="30" spans="2:5" x14ac:dyDescent="0.25">
      <c r="B30" s="32"/>
      <c r="C30" s="19" t="s">
        <v>78</v>
      </c>
      <c r="D30" s="27"/>
      <c r="E30" s="22"/>
    </row>
    <row r="31" spans="2:5" x14ac:dyDescent="0.25">
      <c r="B31" s="32"/>
      <c r="C31" s="19" t="s">
        <v>79</v>
      </c>
      <c r="D31" s="27"/>
      <c r="E31" s="22"/>
    </row>
    <row r="32" spans="2:5" x14ac:dyDescent="0.25">
      <c r="B32" s="33" t="str">
        <f>IF(Resumen!K4&gt; 0,Resumen!B4,"" )</f>
        <v>2.    Journal Information and Software Technology</v>
      </c>
      <c r="C32" s="19" t="s">
        <v>80</v>
      </c>
      <c r="D32" s="27"/>
      <c r="E32" s="22"/>
    </row>
    <row r="33" spans="2:5" x14ac:dyDescent="0.25">
      <c r="B33" s="34"/>
      <c r="C33" s="17" t="s">
        <v>81</v>
      </c>
      <c r="D33" s="28"/>
      <c r="E33" s="22"/>
    </row>
    <row r="34" spans="2:5" x14ac:dyDescent="0.25">
      <c r="B34" s="34"/>
      <c r="C34" s="19" t="s">
        <v>35</v>
      </c>
      <c r="D34" s="27" t="s">
        <v>164</v>
      </c>
      <c r="E34" s="22"/>
    </row>
    <row r="35" spans="2:5" x14ac:dyDescent="0.25">
      <c r="B35" s="34"/>
      <c r="C35" s="19" t="s">
        <v>82</v>
      </c>
      <c r="D35" s="27"/>
      <c r="E35" s="22"/>
    </row>
    <row r="36" spans="2:5" x14ac:dyDescent="0.25">
      <c r="B36" s="34"/>
      <c r="C36" s="19" t="s">
        <v>83</v>
      </c>
      <c r="D36" s="27"/>
      <c r="E36" s="22"/>
    </row>
    <row r="37" spans="2:5" x14ac:dyDescent="0.25">
      <c r="B37" s="34"/>
      <c r="C37" s="19" t="s">
        <v>84</v>
      </c>
      <c r="D37" s="27"/>
      <c r="E37" s="22"/>
    </row>
    <row r="38" spans="2:5" x14ac:dyDescent="0.25">
      <c r="B38" s="34"/>
      <c r="C38" s="19" t="s">
        <v>85</v>
      </c>
      <c r="D38" s="27"/>
      <c r="E38" s="22"/>
    </row>
    <row r="39" spans="2:5" x14ac:dyDescent="0.25">
      <c r="B39" s="34"/>
      <c r="C39" s="19" t="s">
        <v>86</v>
      </c>
      <c r="D39" s="27"/>
      <c r="E39" s="22"/>
    </row>
    <row r="40" spans="2:5" x14ac:dyDescent="0.25">
      <c r="B40" s="34"/>
      <c r="C40" s="19" t="s">
        <v>87</v>
      </c>
      <c r="D40" s="27"/>
      <c r="E40" s="22"/>
    </row>
    <row r="41" spans="2:5" x14ac:dyDescent="0.25">
      <c r="B41" s="34"/>
      <c r="C41" s="19" t="s">
        <v>88</v>
      </c>
      <c r="D41" s="27"/>
      <c r="E41" s="22"/>
    </row>
    <row r="42" spans="2:5" ht="30" x14ac:dyDescent="0.25">
      <c r="B42" s="34"/>
      <c r="C42" s="19" t="s">
        <v>89</v>
      </c>
      <c r="D42" s="27"/>
      <c r="E42" s="22"/>
    </row>
    <row r="43" spans="2:5" x14ac:dyDescent="0.25">
      <c r="B43" s="34"/>
      <c r="C43" s="19" t="s">
        <v>90</v>
      </c>
      <c r="D43" s="27"/>
      <c r="E43" s="22"/>
    </row>
    <row r="44" spans="2:5" x14ac:dyDescent="0.25">
      <c r="B44" s="34"/>
      <c r="C44" s="19" t="s">
        <v>91</v>
      </c>
      <c r="D44" s="27"/>
      <c r="E44" s="22"/>
    </row>
    <row r="45" spans="2:5" x14ac:dyDescent="0.25">
      <c r="B45" s="34"/>
      <c r="C45" s="17" t="s">
        <v>92</v>
      </c>
      <c r="D45" s="28"/>
      <c r="E45" s="22"/>
    </row>
    <row r="46" spans="2:5" x14ac:dyDescent="0.25">
      <c r="B46" s="34"/>
      <c r="C46" s="19" t="s">
        <v>36</v>
      </c>
      <c r="D46" s="27" t="s">
        <v>164</v>
      </c>
      <c r="E46" s="22"/>
    </row>
    <row r="47" spans="2:5" x14ac:dyDescent="0.25">
      <c r="B47" s="34"/>
      <c r="C47" s="19" t="s">
        <v>93</v>
      </c>
      <c r="D47" s="27"/>
      <c r="E47" s="22"/>
    </row>
    <row r="48" spans="2:5" x14ac:dyDescent="0.25">
      <c r="B48" s="34"/>
      <c r="C48" s="19" t="s">
        <v>94</v>
      </c>
      <c r="D48" s="27"/>
      <c r="E48" s="22"/>
    </row>
    <row r="49" spans="2:5" x14ac:dyDescent="0.25">
      <c r="B49" s="34"/>
      <c r="C49" s="19" t="s">
        <v>95</v>
      </c>
      <c r="D49" s="27"/>
      <c r="E49" s="22"/>
    </row>
    <row r="50" spans="2:5" x14ac:dyDescent="0.25">
      <c r="B50" s="34"/>
      <c r="C50" s="19" t="s">
        <v>96</v>
      </c>
      <c r="D50" s="27"/>
      <c r="E50" s="22"/>
    </row>
    <row r="51" spans="2:5" x14ac:dyDescent="0.25">
      <c r="B51" s="33" t="str">
        <f>IF(Resumen!K5&gt; 0,Resumen!B5,"" )</f>
        <v>3.    Journal of Systems and Software</v>
      </c>
      <c r="C51" s="19" t="s">
        <v>97</v>
      </c>
      <c r="D51" s="27"/>
      <c r="E51" s="22"/>
    </row>
    <row r="52" spans="2:5" ht="30" x14ac:dyDescent="0.25">
      <c r="B52" s="34"/>
      <c r="C52" s="19" t="s">
        <v>98</v>
      </c>
      <c r="D52" s="27"/>
      <c r="E52" s="22"/>
    </row>
    <row r="53" spans="2:5" x14ac:dyDescent="0.25">
      <c r="B53" s="34"/>
      <c r="C53" s="19" t="s">
        <v>99</v>
      </c>
      <c r="D53" s="27"/>
      <c r="E53" s="22"/>
    </row>
    <row r="54" spans="2:5" x14ac:dyDescent="0.25">
      <c r="B54" s="34"/>
      <c r="C54" s="19" t="s">
        <v>100</v>
      </c>
      <c r="D54" s="27"/>
      <c r="E54" s="22"/>
    </row>
    <row r="55" spans="2:5" x14ac:dyDescent="0.25">
      <c r="B55" s="34"/>
      <c r="C55" s="19" t="s">
        <v>37</v>
      </c>
      <c r="D55" s="27" t="s">
        <v>164</v>
      </c>
      <c r="E55" s="22"/>
    </row>
    <row r="56" spans="2:5" x14ac:dyDescent="0.25">
      <c r="B56" s="34"/>
      <c r="C56" s="19" t="s">
        <v>101</v>
      </c>
      <c r="D56" s="27"/>
      <c r="E56" s="22"/>
    </row>
    <row r="57" spans="2:5" x14ac:dyDescent="0.25">
      <c r="B57" s="34"/>
      <c r="C57" s="19" t="s">
        <v>102</v>
      </c>
      <c r="D57" s="27"/>
      <c r="E57" s="22"/>
    </row>
    <row r="58" spans="2:5" ht="30" x14ac:dyDescent="0.25">
      <c r="B58" s="34"/>
      <c r="C58" s="19" t="s">
        <v>103</v>
      </c>
      <c r="D58" s="27"/>
      <c r="E58" s="22"/>
    </row>
    <row r="59" spans="2:5" x14ac:dyDescent="0.25">
      <c r="B59" s="34"/>
      <c r="C59" s="19" t="s">
        <v>38</v>
      </c>
      <c r="D59" s="27" t="s">
        <v>164</v>
      </c>
      <c r="E59" s="22"/>
    </row>
    <row r="60" spans="2:5" x14ac:dyDescent="0.25">
      <c r="B60" s="34"/>
      <c r="C60" s="19" t="s">
        <v>104</v>
      </c>
      <c r="D60" s="27"/>
      <c r="E60" s="22"/>
    </row>
    <row r="61" spans="2:5" x14ac:dyDescent="0.25">
      <c r="B61" s="34"/>
      <c r="C61" s="19" t="s">
        <v>105</v>
      </c>
      <c r="D61" s="27"/>
      <c r="E61" s="22"/>
    </row>
    <row r="62" spans="2:5" x14ac:dyDescent="0.25">
      <c r="B62" s="34"/>
      <c r="C62" s="19" t="s">
        <v>39</v>
      </c>
      <c r="D62" s="27" t="s">
        <v>164</v>
      </c>
      <c r="E62" s="22"/>
    </row>
    <row r="63" spans="2:5" x14ac:dyDescent="0.25">
      <c r="B63" s="34"/>
      <c r="C63" s="19" t="s">
        <v>106</v>
      </c>
      <c r="D63" s="27"/>
      <c r="E63" s="22"/>
    </row>
    <row r="64" spans="2:5" ht="30" x14ac:dyDescent="0.25">
      <c r="B64" s="34"/>
      <c r="C64" s="19" t="s">
        <v>107</v>
      </c>
      <c r="D64" s="27"/>
      <c r="E64" s="22"/>
    </row>
    <row r="65" spans="2:5" x14ac:dyDescent="0.25">
      <c r="B65" s="33" t="str">
        <f>IF(Resumen!K6&gt; 0,Resumen!B6,"" )</f>
        <v>4.    Journal of Universal Computer Science</v>
      </c>
      <c r="C65" s="19" t="s">
        <v>110</v>
      </c>
      <c r="D65" s="27"/>
      <c r="E65" s="22"/>
    </row>
    <row r="66" spans="2:5" x14ac:dyDescent="0.25">
      <c r="B66" s="34"/>
      <c r="C66" s="19" t="s">
        <v>111</v>
      </c>
      <c r="D66" s="27"/>
      <c r="E66" s="22"/>
    </row>
    <row r="67" spans="2:5" x14ac:dyDescent="0.25">
      <c r="B67" s="34"/>
      <c r="C67" s="19" t="s">
        <v>40</v>
      </c>
      <c r="D67" s="27" t="s">
        <v>164</v>
      </c>
      <c r="E67" s="22"/>
    </row>
    <row r="68" spans="2:5" x14ac:dyDescent="0.25">
      <c r="B68" s="34"/>
      <c r="C68" s="19" t="s">
        <v>112</v>
      </c>
      <c r="D68" s="27"/>
      <c r="E68" s="22"/>
    </row>
    <row r="69" spans="2:5" x14ac:dyDescent="0.25">
      <c r="B69" s="34"/>
      <c r="C69" s="17" t="s">
        <v>41</v>
      </c>
      <c r="D69" s="28" t="s">
        <v>164</v>
      </c>
      <c r="E69" s="22" t="s">
        <v>109</v>
      </c>
    </row>
    <row r="70" spans="2:5" x14ac:dyDescent="0.25">
      <c r="B70" s="35"/>
      <c r="C70" s="19" t="s">
        <v>113</v>
      </c>
      <c r="D70" s="27"/>
      <c r="E70" s="22"/>
    </row>
    <row r="71" spans="2:5" ht="30" x14ac:dyDescent="0.25">
      <c r="B71" s="33" t="str">
        <f>IF(Resumen!K7&gt; 0,Resumen!B7,"" )</f>
        <v>5.    Journal of System Architecture</v>
      </c>
      <c r="C71" s="19" t="s">
        <v>114</v>
      </c>
      <c r="D71" s="27"/>
      <c r="E71" s="22"/>
    </row>
    <row r="72" spans="2:5" x14ac:dyDescent="0.25">
      <c r="B72" s="34"/>
      <c r="C72" s="19" t="s">
        <v>42</v>
      </c>
      <c r="D72" s="27" t="s">
        <v>164</v>
      </c>
      <c r="E72" s="22"/>
    </row>
    <row r="73" spans="2:5" x14ac:dyDescent="0.25">
      <c r="B73" s="34"/>
      <c r="C73" s="19" t="s">
        <v>115</v>
      </c>
      <c r="D73" s="27"/>
      <c r="E73" s="22"/>
    </row>
    <row r="74" spans="2:5" x14ac:dyDescent="0.25">
      <c r="B74" s="34"/>
      <c r="C74" s="19" t="s">
        <v>116</v>
      </c>
      <c r="D74" s="27"/>
      <c r="E74" s="22"/>
    </row>
    <row r="75" spans="2:5" x14ac:dyDescent="0.25">
      <c r="B75" s="34"/>
      <c r="C75" s="19" t="s">
        <v>117</v>
      </c>
      <c r="D75" s="27"/>
      <c r="E75" s="22"/>
    </row>
    <row r="76" spans="2:5" x14ac:dyDescent="0.25">
      <c r="B76" s="35"/>
      <c r="C76" s="19" t="s">
        <v>116</v>
      </c>
      <c r="D76" s="27"/>
      <c r="E76" s="22"/>
    </row>
    <row r="77" spans="2:5" x14ac:dyDescent="0.25">
      <c r="B77" s="33" t="str">
        <f>IF(Resumen!K8&gt; 0,Resumen!B8,"" )</f>
        <v>6.    Requirements Engineering</v>
      </c>
      <c r="C77" s="24" t="s">
        <v>118</v>
      </c>
      <c r="D77" s="29"/>
      <c r="E77" s="22"/>
    </row>
    <row r="78" spans="2:5" x14ac:dyDescent="0.25">
      <c r="B78" s="34"/>
      <c r="C78" s="24" t="s">
        <v>119</v>
      </c>
      <c r="D78" s="29"/>
      <c r="E78" s="22"/>
    </row>
    <row r="79" spans="2:5" x14ac:dyDescent="0.25">
      <c r="B79" s="34"/>
      <c r="C79" s="24" t="s">
        <v>120</v>
      </c>
      <c r="D79" s="29"/>
      <c r="E79" s="22"/>
    </row>
    <row r="80" spans="2:5" x14ac:dyDescent="0.25">
      <c r="B80" s="34"/>
      <c r="C80" s="24" t="s">
        <v>121</v>
      </c>
      <c r="D80" s="29"/>
      <c r="E80" s="22"/>
    </row>
    <row r="81" spans="2:5" ht="30" x14ac:dyDescent="0.25">
      <c r="B81" s="34"/>
      <c r="C81" s="24" t="s">
        <v>122</v>
      </c>
      <c r="D81" s="29"/>
      <c r="E81" s="22"/>
    </row>
    <row r="82" spans="2:5" x14ac:dyDescent="0.25">
      <c r="B82" s="34"/>
      <c r="C82" s="24" t="s">
        <v>43</v>
      </c>
      <c r="D82" s="29" t="s">
        <v>164</v>
      </c>
      <c r="E82" s="22"/>
    </row>
    <row r="83" spans="2:5" x14ac:dyDescent="0.25">
      <c r="B83" s="34"/>
      <c r="C83" s="24" t="s">
        <v>123</v>
      </c>
      <c r="D83" s="29"/>
      <c r="E83" s="22"/>
    </row>
    <row r="84" spans="2:5" x14ac:dyDescent="0.25">
      <c r="B84" s="34"/>
      <c r="C84" s="24" t="s">
        <v>44</v>
      </c>
      <c r="D84" s="29" t="s">
        <v>164</v>
      </c>
      <c r="E84" s="22"/>
    </row>
    <row r="85" spans="2:5" ht="30" x14ac:dyDescent="0.25">
      <c r="B85" s="34"/>
      <c r="C85" s="24" t="s">
        <v>124</v>
      </c>
      <c r="D85" s="29"/>
      <c r="E85" s="22"/>
    </row>
    <row r="86" spans="2:5" x14ac:dyDescent="0.25">
      <c r="B86" s="34"/>
      <c r="C86" s="24" t="s">
        <v>125</v>
      </c>
      <c r="D86" s="29"/>
      <c r="E86" s="22"/>
    </row>
    <row r="87" spans="2:5" x14ac:dyDescent="0.25">
      <c r="B87" s="34"/>
      <c r="C87" s="24" t="s">
        <v>126</v>
      </c>
      <c r="D87" s="29"/>
      <c r="E87" s="22"/>
    </row>
    <row r="88" spans="2:5" x14ac:dyDescent="0.25">
      <c r="B88" s="34"/>
      <c r="C88" s="24" t="s">
        <v>45</v>
      </c>
      <c r="D88" s="29" t="s">
        <v>164</v>
      </c>
      <c r="E88" s="22"/>
    </row>
    <row r="89" spans="2:5" x14ac:dyDescent="0.25">
      <c r="B89" s="36" t="str">
        <f>IF(Resumen!K9&gt; 0,Resumen!B9,"" )</f>
        <v>7.    IEEE Transaction on Software Engineering</v>
      </c>
      <c r="C89" s="19" t="s">
        <v>127</v>
      </c>
      <c r="D89" s="27"/>
      <c r="E89" s="22"/>
    </row>
    <row r="90" spans="2:5" x14ac:dyDescent="0.25">
      <c r="B90" s="37"/>
      <c r="C90" s="19" t="s">
        <v>128</v>
      </c>
      <c r="D90" s="27"/>
      <c r="E90" s="22"/>
    </row>
    <row r="91" spans="2:5" x14ac:dyDescent="0.25">
      <c r="B91" s="37"/>
      <c r="C91" s="19" t="s">
        <v>129</v>
      </c>
      <c r="D91" s="27"/>
      <c r="E91" s="22"/>
    </row>
    <row r="92" spans="2:5" x14ac:dyDescent="0.25">
      <c r="B92" s="37"/>
      <c r="C92" s="19" t="s">
        <v>46</v>
      </c>
      <c r="D92" s="27" t="s">
        <v>164</v>
      </c>
      <c r="E92" s="22"/>
    </row>
    <row r="93" spans="2:5" x14ac:dyDescent="0.25">
      <c r="B93" s="37"/>
      <c r="C93" s="19" t="s">
        <v>130</v>
      </c>
      <c r="D93" s="27"/>
      <c r="E93" s="22"/>
    </row>
    <row r="94" spans="2:5" x14ac:dyDescent="0.25">
      <c r="B94" s="37"/>
      <c r="C94" s="19" t="s">
        <v>131</v>
      </c>
      <c r="D94" s="27"/>
      <c r="E94" s="22"/>
    </row>
    <row r="95" spans="2:5" x14ac:dyDescent="0.25">
      <c r="B95" s="37"/>
      <c r="C95" s="19" t="s">
        <v>47</v>
      </c>
      <c r="D95" s="27" t="s">
        <v>164</v>
      </c>
      <c r="E95" s="22"/>
    </row>
    <row r="96" spans="2:5" x14ac:dyDescent="0.25">
      <c r="B96" s="38"/>
      <c r="C96" s="19" t="s">
        <v>132</v>
      </c>
      <c r="D96" s="27"/>
      <c r="E96" s="22"/>
    </row>
    <row r="97" spans="2:5" ht="30" customHeight="1" x14ac:dyDescent="0.25">
      <c r="B97" s="33" t="str">
        <f>IF(Resumen!K10&gt; 0,Resumen!B10,"" )</f>
        <v>8.    IEEE Transactions on Dependable and Secure Computing</v>
      </c>
      <c r="C97" s="19" t="s">
        <v>133</v>
      </c>
      <c r="D97" s="27"/>
      <c r="E97" s="22"/>
    </row>
    <row r="98" spans="2:5" x14ac:dyDescent="0.25">
      <c r="B98" s="34"/>
      <c r="C98" s="19" t="s">
        <v>134</v>
      </c>
      <c r="D98" s="27"/>
      <c r="E98" s="22"/>
    </row>
    <row r="99" spans="2:5" x14ac:dyDescent="0.25">
      <c r="B99" s="34"/>
      <c r="C99" s="19" t="s">
        <v>135</v>
      </c>
      <c r="D99" s="27"/>
      <c r="E99" s="22"/>
    </row>
    <row r="100" spans="2:5" x14ac:dyDescent="0.25">
      <c r="B100" s="34"/>
      <c r="C100" s="19" t="s">
        <v>136</v>
      </c>
      <c r="D100" s="27"/>
      <c r="E100" s="22"/>
    </row>
    <row r="101" spans="2:5" x14ac:dyDescent="0.25">
      <c r="B101" s="34"/>
      <c r="C101" s="19" t="s">
        <v>137</v>
      </c>
      <c r="D101" s="27"/>
      <c r="E101" s="22"/>
    </row>
    <row r="102" spans="2:5" x14ac:dyDescent="0.25">
      <c r="B102" s="34"/>
      <c r="C102" s="19" t="s">
        <v>138</v>
      </c>
      <c r="D102" s="27"/>
      <c r="E102" s="22"/>
    </row>
    <row r="103" spans="2:5" x14ac:dyDescent="0.25">
      <c r="B103" s="34"/>
      <c r="C103" s="19" t="s">
        <v>139</v>
      </c>
      <c r="D103" s="27"/>
      <c r="E103" s="22"/>
    </row>
    <row r="104" spans="2:5" x14ac:dyDescent="0.25">
      <c r="B104" s="34"/>
      <c r="C104" s="19" t="s">
        <v>140</v>
      </c>
      <c r="D104" s="27"/>
      <c r="E104" s="22"/>
    </row>
    <row r="105" spans="2:5" x14ac:dyDescent="0.25">
      <c r="B105" s="34"/>
      <c r="C105" s="19" t="s">
        <v>141</v>
      </c>
      <c r="D105" s="27"/>
      <c r="E105" s="22"/>
    </row>
    <row r="106" spans="2:5" x14ac:dyDescent="0.25">
      <c r="B106" s="35"/>
      <c r="C106" s="19" t="s">
        <v>142</v>
      </c>
      <c r="D106" s="27"/>
      <c r="E106" s="22"/>
    </row>
    <row r="107" spans="2:5" ht="30" customHeight="1" x14ac:dyDescent="0.25">
      <c r="B107" s="33" t="str">
        <f>IF(Resumen!K11&gt; 0,Resumen!B11,"" )</f>
        <v>9.    International Journal of Secure Software Engineering</v>
      </c>
      <c r="C107" s="24" t="s">
        <v>48</v>
      </c>
      <c r="D107" s="29" t="s">
        <v>164</v>
      </c>
      <c r="E107" s="22"/>
    </row>
    <row r="108" spans="2:5" x14ac:dyDescent="0.25">
      <c r="B108" s="34"/>
      <c r="C108" s="24" t="s">
        <v>143</v>
      </c>
      <c r="D108" s="29"/>
      <c r="E108" s="22"/>
    </row>
    <row r="109" spans="2:5" x14ac:dyDescent="0.25">
      <c r="B109" s="34"/>
      <c r="C109" s="24" t="s">
        <v>144</v>
      </c>
      <c r="D109" s="29"/>
      <c r="E109" s="22"/>
    </row>
    <row r="110" spans="2:5" x14ac:dyDescent="0.25">
      <c r="B110" s="34"/>
      <c r="C110" s="24" t="s">
        <v>145</v>
      </c>
      <c r="D110" s="29"/>
      <c r="E110" s="22"/>
    </row>
    <row r="111" spans="2:5" x14ac:dyDescent="0.25">
      <c r="B111" s="34"/>
      <c r="C111" s="24" t="s">
        <v>146</v>
      </c>
      <c r="D111" s="29"/>
      <c r="E111" s="22"/>
    </row>
    <row r="112" spans="2:5" x14ac:dyDescent="0.25">
      <c r="B112" s="34"/>
      <c r="C112" s="25" t="s">
        <v>49</v>
      </c>
      <c r="D112" s="30" t="s">
        <v>164</v>
      </c>
      <c r="E112" s="22"/>
    </row>
    <row r="113" spans="2:5" x14ac:dyDescent="0.25">
      <c r="B113" s="34"/>
      <c r="C113" s="24" t="s">
        <v>147</v>
      </c>
      <c r="D113" s="29"/>
      <c r="E113" s="22"/>
    </row>
    <row r="114" spans="2:5" x14ac:dyDescent="0.25">
      <c r="B114" s="34"/>
      <c r="C114" s="24" t="s">
        <v>148</v>
      </c>
      <c r="D114" s="29"/>
      <c r="E114" s="22"/>
    </row>
    <row r="115" spans="2:5" x14ac:dyDescent="0.25">
      <c r="B115" s="34"/>
      <c r="C115" s="24" t="s">
        <v>149</v>
      </c>
      <c r="D115" s="29"/>
      <c r="E115" s="22"/>
    </row>
    <row r="116" spans="2:5" x14ac:dyDescent="0.25">
      <c r="B116" s="34"/>
      <c r="C116" s="24" t="s">
        <v>150</v>
      </c>
      <c r="D116" s="29"/>
      <c r="E116" s="22"/>
    </row>
    <row r="117" spans="2:5" x14ac:dyDescent="0.25">
      <c r="B117" s="34"/>
      <c r="C117" s="24" t="s">
        <v>151</v>
      </c>
      <c r="D117" s="29"/>
      <c r="E117" s="22"/>
    </row>
    <row r="118" spans="2:5" x14ac:dyDescent="0.25">
      <c r="B118" s="34"/>
      <c r="C118" s="24" t="s">
        <v>152</v>
      </c>
      <c r="D118" s="29"/>
      <c r="E118" s="22"/>
    </row>
    <row r="119" spans="2:5" x14ac:dyDescent="0.25">
      <c r="B119" s="34"/>
      <c r="C119" s="24" t="s">
        <v>153</v>
      </c>
      <c r="D119" s="29"/>
      <c r="E119" s="22"/>
    </row>
    <row r="120" spans="2:5" x14ac:dyDescent="0.25">
      <c r="B120" s="35"/>
      <c r="C120" s="24" t="s">
        <v>154</v>
      </c>
      <c r="D120" s="29"/>
      <c r="E120" s="22"/>
    </row>
    <row r="121" spans="2:5" x14ac:dyDescent="0.25">
      <c r="B121" s="33" t="str">
        <f>IF(Resumen!K12&gt; 0,Resumen!B12,"" )</f>
        <v>10. Information Security Technical Report</v>
      </c>
      <c r="C121" s="19" t="s">
        <v>155</v>
      </c>
      <c r="D121" s="27"/>
      <c r="E121" s="22"/>
    </row>
    <row r="122" spans="2:5" x14ac:dyDescent="0.25">
      <c r="B122" s="34"/>
      <c r="C122" s="19" t="s">
        <v>50</v>
      </c>
      <c r="D122" s="27" t="s">
        <v>164</v>
      </c>
      <c r="E122" s="22"/>
    </row>
    <row r="123" spans="2:5" x14ac:dyDescent="0.25">
      <c r="B123" s="34"/>
      <c r="C123" s="19" t="s">
        <v>156</v>
      </c>
      <c r="D123" s="27"/>
      <c r="E123" s="22"/>
    </row>
    <row r="124" spans="2:5" x14ac:dyDescent="0.25">
      <c r="B124" s="34"/>
      <c r="C124" s="19" t="s">
        <v>157</v>
      </c>
      <c r="D124" s="27"/>
      <c r="E124" s="22"/>
    </row>
    <row r="125" spans="2:5" x14ac:dyDescent="0.25">
      <c r="B125" s="34"/>
      <c r="C125" s="19" t="s">
        <v>158</v>
      </c>
      <c r="D125" s="27"/>
      <c r="E125" s="22"/>
    </row>
    <row r="126" spans="2:5" x14ac:dyDescent="0.25">
      <c r="B126" s="34"/>
      <c r="C126" s="19" t="s">
        <v>159</v>
      </c>
      <c r="D126" s="27"/>
      <c r="E126" s="22"/>
    </row>
    <row r="127" spans="2:5" ht="30" customHeight="1" x14ac:dyDescent="0.25">
      <c r="B127" s="33" t="str">
        <f>IF(Resumen!K13&gt; 0,Resumen!B13,"" )</f>
        <v>11. Journal of Information Security and Applications</v>
      </c>
      <c r="C127" s="19" t="s">
        <v>160</v>
      </c>
      <c r="D127" s="27"/>
      <c r="E127" s="22"/>
    </row>
    <row r="128" spans="2:5" ht="30" x14ac:dyDescent="0.25">
      <c r="B128" s="34"/>
      <c r="C128" s="19" t="s">
        <v>161</v>
      </c>
      <c r="D128" s="27"/>
      <c r="E128" s="22"/>
    </row>
    <row r="129" spans="2:5" x14ac:dyDescent="0.25">
      <c r="B129" s="35"/>
      <c r="C129" s="19" t="s">
        <v>162</v>
      </c>
      <c r="D129" s="27"/>
      <c r="E129" s="22"/>
    </row>
    <row r="130" spans="2:5" x14ac:dyDescent="0.25">
      <c r="B130" s="23" t="s">
        <v>108</v>
      </c>
      <c r="C130" s="22">
        <f>COUNTIF(C3:C129, "*")</f>
        <v>127</v>
      </c>
      <c r="D130" s="22">
        <f>COUNTIF(D3:D129, "*")</f>
        <v>18</v>
      </c>
      <c r="E130" s="22"/>
    </row>
  </sheetData>
  <mergeCells count="11">
    <mergeCell ref="B127:B129"/>
    <mergeCell ref="B3:B31"/>
    <mergeCell ref="B32:B50"/>
    <mergeCell ref="B51:B64"/>
    <mergeCell ref="B65:B70"/>
    <mergeCell ref="B71:B76"/>
    <mergeCell ref="B77:B88"/>
    <mergeCell ref="B89:B96"/>
    <mergeCell ref="B97:B106"/>
    <mergeCell ref="B107:B120"/>
    <mergeCell ref="B121:B126"/>
  </mergeCells>
  <conditionalFormatting sqref="C77:D77">
    <cfRule type="expression" dxfId="9" priority="10">
      <formula>I77="Y"</formula>
    </cfRule>
  </conditionalFormatting>
  <conditionalFormatting sqref="C78:D78">
    <cfRule type="expression" dxfId="8" priority="9">
      <formula>I78="Y"</formula>
    </cfRule>
  </conditionalFormatting>
  <conditionalFormatting sqref="C79:D79">
    <cfRule type="expression" dxfId="7" priority="8">
      <formula>I79="Y"</formula>
    </cfRule>
  </conditionalFormatting>
  <conditionalFormatting sqref="C80:D81">
    <cfRule type="expression" dxfId="6" priority="7">
      <formula>I80="Y"</formula>
    </cfRule>
  </conditionalFormatting>
  <conditionalFormatting sqref="C82:D83">
    <cfRule type="expression" dxfId="5" priority="6">
      <formula>I82="Y"</formula>
    </cfRule>
  </conditionalFormatting>
  <conditionalFormatting sqref="C84:D86">
    <cfRule type="expression" dxfId="4" priority="5">
      <formula>I84="Y"</formula>
    </cfRule>
  </conditionalFormatting>
  <conditionalFormatting sqref="C87:D88">
    <cfRule type="expression" dxfId="3" priority="4">
      <formula>I87="Y"</formula>
    </cfRule>
  </conditionalFormatting>
  <conditionalFormatting sqref="C107:D114">
    <cfRule type="expression" dxfId="2" priority="3">
      <formula>K107="Y"</formula>
    </cfRule>
  </conditionalFormatting>
  <conditionalFormatting sqref="C115:D116">
    <cfRule type="expression" dxfId="1" priority="2">
      <formula>K115="Y"</formula>
    </cfRule>
  </conditionalFormatting>
  <conditionalFormatting sqref="C119:D120">
    <cfRule type="expression" dxfId="0" priority="1">
      <formula>K119="Y"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A40"/>
  <sheetViews>
    <sheetView workbookViewId="0">
      <selection sqref="A1:A12"/>
    </sheetView>
  </sheetViews>
  <sheetFormatPr baseColWidth="10" defaultColWidth="9.140625" defaultRowHeight="15" x14ac:dyDescent="0.25"/>
  <sheetData>
    <row r="1" spans="1:1" x14ac:dyDescent="0.25">
      <c r="A1" s="2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  <row r="4" spans="1:1" x14ac:dyDescent="0.25">
      <c r="A4" s="1" t="s">
        <v>11</v>
      </c>
    </row>
    <row r="5" spans="1:1" x14ac:dyDescent="0.25">
      <c r="A5" s="1" t="s">
        <v>12</v>
      </c>
    </row>
    <row r="6" spans="1:1" x14ac:dyDescent="0.25">
      <c r="A6" s="1" t="s">
        <v>13</v>
      </c>
    </row>
    <row r="7" spans="1:1" x14ac:dyDescent="0.25">
      <c r="A7" s="1" t="s">
        <v>14</v>
      </c>
    </row>
    <row r="8" spans="1:1" x14ac:dyDescent="0.25">
      <c r="A8" s="1" t="s">
        <v>14</v>
      </c>
    </row>
    <row r="9" spans="1:1" x14ac:dyDescent="0.25">
      <c r="A9" s="1" t="s">
        <v>14</v>
      </c>
    </row>
    <row r="10" spans="1:1" x14ac:dyDescent="0.25">
      <c r="A10" s="1" t="s">
        <v>14</v>
      </c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Resultados string 2</vt:lpstr>
      <vt:lpstr>Resultados string 3</vt:lpstr>
      <vt:lpstr>Lista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</cp:lastModifiedBy>
  <cp:revision>2</cp:revision>
  <dcterms:created xsi:type="dcterms:W3CDTF">2006-09-16T00:00:00Z</dcterms:created>
  <dcterms:modified xsi:type="dcterms:W3CDTF">2015-08-14T00:20:23Z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