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b\Documents\analysis-data-kaggle\education\student-performance-analysis-2\"/>
    </mc:Choice>
  </mc:AlternateContent>
  <xr:revisionPtr revIDLastSave="0" documentId="13_ncr:9_{DB8729A2-83F7-49D5-9FCD-A62226D7BEEB}" xr6:coauthVersionLast="47" xr6:coauthVersionMax="47" xr10:uidLastSave="{00000000-0000-0000-0000-000000000000}"/>
  <bookViews>
    <workbookView xWindow="-120" yWindow="-120" windowWidth="20730" windowHeight="11760" firstSheet="1" activeTab="4" xr2:uid="{0CABDF67-27FA-45CA-9628-B30E91D28CE0}"/>
  </bookViews>
  <sheets>
    <sheet name="student-mat" sheetId="1" r:id="rId1"/>
    <sheet name="clean-data" sheetId="4" r:id="rId2"/>
    <sheet name="summary-stats" sheetId="5" r:id="rId3"/>
    <sheet name="pivot-table" sheetId="6" r:id="rId4"/>
    <sheet name="dashboard" sheetId="7" r:id="rId5"/>
  </sheets>
  <definedNames>
    <definedName name="_xlnm._FilterDatabase" localSheetId="1" hidden="1">'clean-data'!$AH$1:$AJ$1</definedName>
  </definedNames>
  <calcPr calcId="0"/>
  <pivotCaches>
    <pivotCache cacheId="104" r:id="rId6"/>
    <pivotCache cacheId="107" r:id="rId7"/>
  </pivotCaches>
</workbook>
</file>

<file path=xl/calcChain.xml><?xml version="1.0" encoding="utf-8"?>
<calcChain xmlns="http://schemas.openxmlformats.org/spreadsheetml/2006/main">
  <c r="B15" i="7" l="1"/>
  <c r="B21" i="7"/>
  <c r="B33" i="7"/>
  <c r="AJ2" i="4"/>
  <c r="F8" i="6"/>
  <c r="R4" i="6"/>
  <c r="R5" i="6"/>
  <c r="R6" i="6"/>
  <c r="R7" i="6"/>
  <c r="R3" i="6"/>
  <c r="B47" i="7"/>
  <c r="B41" i="7"/>
  <c r="B27" i="7"/>
  <c r="B7" i="7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F5" i="6"/>
  <c r="F4" i="6"/>
  <c r="F7" i="5"/>
  <c r="F6" i="5"/>
  <c r="F5" i="5"/>
  <c r="F4" i="5"/>
  <c r="F3" i="5"/>
  <c r="F2" i="5"/>
  <c r="E7" i="5"/>
  <c r="E6" i="5"/>
  <c r="E5" i="5"/>
  <c r="E4" i="5"/>
  <c r="E3" i="5"/>
  <c r="E2" i="5"/>
  <c r="D7" i="5"/>
  <c r="D6" i="5"/>
  <c r="D5" i="5"/>
  <c r="D4" i="5"/>
  <c r="D3" i="5"/>
  <c r="D2" i="5"/>
  <c r="C7" i="5"/>
  <c r="C6" i="5"/>
  <c r="C5" i="5"/>
  <c r="C4" i="5"/>
  <c r="C3" i="5"/>
  <c r="C2" i="5"/>
  <c r="B7" i="5"/>
  <c r="B6" i="5"/>
  <c r="B5" i="5"/>
  <c r="B4" i="5"/>
  <c r="B3" i="5"/>
  <c r="B2" i="5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2" i="4"/>
</calcChain>
</file>

<file path=xl/sharedStrings.xml><?xml version="1.0" encoding="utf-8"?>
<sst xmlns="http://schemas.openxmlformats.org/spreadsheetml/2006/main" count="13600" uniqueCount="103">
  <si>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</si>
  <si>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</si>
  <si>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</si>
  <si>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</si>
  <si>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</si>
  <si>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</si>
  <si>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</si>
  <si>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</si>
  <si>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</si>
  <si>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</si>
  <si>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</si>
  <si>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</si>
  <si>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</si>
  <si>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</si>
  <si>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</si>
  <si>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</si>
  <si>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</si>
  <si>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</si>
  <si>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</si>
  <si>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</si>
  <si>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</si>
  <si>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</si>
  <si>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</si>
  <si>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</si>
  <si>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</si>
  <si>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</si>
  <si>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</si>
  <si>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</si>
  <si>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</si>
  <si>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</si>
  <si>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</si>
  <si>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</si>
  <si>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</si>
  <si>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</si>
  <si>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</si>
  <si>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</si>
  <si>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</si>
  <si>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</si>
  <si>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</si>
  <si>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</si>
  <si>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</si>
  <si>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</si>
  <si>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</si>
  <si>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</si>
  <si>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</si>
  <si>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</si>
  <si>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</si>
  <si>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</si>
  <si>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</si>
  <si>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</si>
  <si>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</si>
  <si>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</si>
  <si>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</si>
  <si>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</si>
  <si>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average_score</t>
  </si>
  <si>
    <t>grade_category</t>
  </si>
  <si>
    <t>StudyTime</t>
  </si>
  <si>
    <t>FamilySupport</t>
  </si>
  <si>
    <t>Edu_Mom</t>
  </si>
  <si>
    <t>Edu_Dad</t>
  </si>
  <si>
    <t>Mean</t>
  </si>
  <si>
    <t>Median</t>
  </si>
  <si>
    <t>Min</t>
  </si>
  <si>
    <t>Max</t>
  </si>
  <si>
    <t>Std.Dev</t>
  </si>
  <si>
    <t>Age</t>
  </si>
  <si>
    <t>Absences</t>
  </si>
  <si>
    <t>Average of G3</t>
  </si>
  <si>
    <t>risk</t>
  </si>
  <si>
    <t>Total Students</t>
  </si>
  <si>
    <t>Average G3</t>
  </si>
  <si>
    <t>% Excellent</t>
  </si>
  <si>
    <t>% Poor</t>
  </si>
  <si>
    <t>DASHBOARD</t>
  </si>
  <si>
    <t>Average</t>
  </si>
  <si>
    <t>Excellent</t>
  </si>
  <si>
    <t>Poor</t>
  </si>
  <si>
    <t>TOTAL</t>
  </si>
  <si>
    <t>CORRELATION by G1 &amp; G2 vs G3</t>
  </si>
  <si>
    <t>Correlation</t>
  </si>
  <si>
    <t>Avg of G3</t>
  </si>
  <si>
    <t>GENDER by AVG of G3</t>
  </si>
  <si>
    <t>STUDY TIME by AVG of G3</t>
  </si>
  <si>
    <t>FAMILY SUPPORT by AVG of G3</t>
  </si>
  <si>
    <t>GENDER by GRADE CATEGORY</t>
  </si>
  <si>
    <t>CORRELATION ABSENCES x G3</t>
  </si>
  <si>
    <t>CORRELATION by G1 &amp; G2 x G3</t>
  </si>
  <si>
    <t>SCHOOL SUPPORT by AVG of G3</t>
  </si>
  <si>
    <t>FJOB by GUARDIAN FATHER</t>
  </si>
  <si>
    <t>MJOB by GUARDIAN MOTHER</t>
  </si>
  <si>
    <t>Avg of G1-G3</t>
  </si>
  <si>
    <t>Student At Risk</t>
  </si>
  <si>
    <t>Average Study Time</t>
  </si>
  <si>
    <t>Hours</t>
  </si>
  <si>
    <t>Average Age</t>
  </si>
  <si>
    <t>INTERNET by AVG of G3</t>
  </si>
  <si>
    <t>Avg of G3 by Edu_Mom</t>
  </si>
  <si>
    <t>Avg of G3 by Edu_Dad</t>
  </si>
  <si>
    <t>At Risk</t>
  </si>
  <si>
    <t>Safe</t>
  </si>
  <si>
    <t>Count of risk</t>
  </si>
  <si>
    <t>Risk by School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</si>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</sst>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%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28"/>
      <color theme="1"/>
      <name val="Bahnschrift SemiBold"/>
      <family val="2"/>
    </font>
    <font>
      <b/>
      <sz val="20"/>
      <color theme="1"/>
      <name val="Aptos Narrow"/>
      <family val="2"/>
      <scheme val="minor"/>
    </font>
    <font>
      <b/>
      <sz val="20"/>
      <color rgb="FFFFFF00"/>
      <name val="Aptos Narrow"/>
      <family val="2"/>
      <scheme val="minor"/>
    </font>
    <font>
      <b/>
      <sz val="30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9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3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1" fontId="16" fillId="0" borderId="10" xfId="0" applyNumberFormat="1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3" fillId="33" borderId="15" xfId="0" applyFont="1" applyFill="1" applyBorder="1" applyAlignment="1">
      <alignment horizontal="center" vertical="center"/>
    </xf>
    <xf numFmtId="0" fontId="13" fillId="33" borderId="16" xfId="0" applyFont="1" applyFill="1" applyBorder="1" applyAlignment="1">
      <alignment horizontal="center" vertical="center"/>
    </xf>
    <xf numFmtId="0" fontId="13" fillId="33" borderId="1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0" fillId="0" borderId="10" xfId="0" pivotButton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8" fontId="18" fillId="0" borderId="15" xfId="0" applyNumberFormat="1" applyFont="1" applyBorder="1" applyAlignment="1">
      <alignment horizontal="center" vertical="center"/>
    </xf>
    <xf numFmtId="168" fontId="18" fillId="0" borderId="16" xfId="0" applyNumberFormat="1" applyFont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0" fontId="20" fillId="0" borderId="10" xfId="0" pivotButton="1" applyFont="1" applyBorder="1" applyAlignment="1">
      <alignment horizontal="center" vertical="center"/>
    </xf>
    <xf numFmtId="1" fontId="0" fillId="35" borderId="10" xfId="0" applyNumberFormat="1" applyFill="1" applyBorder="1" applyAlignment="1">
      <alignment horizontal="center" vertical="center"/>
    </xf>
    <xf numFmtId="0" fontId="13" fillId="33" borderId="1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34" borderId="10" xfId="0" applyNumberFormat="1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1" fontId="0" fillId="35" borderId="20" xfId="0" applyNumberForma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/>
    </xf>
    <xf numFmtId="1" fontId="18" fillId="0" borderId="1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0" borderId="10" xfId="0" applyNumberFormat="1" applyFont="1" applyBorder="1" applyAlignment="1">
      <alignment horizontal="center" vertical="center"/>
    </xf>
    <xf numFmtId="168" fontId="0" fillId="0" borderId="16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" fontId="0" fillId="0" borderId="22" xfId="0" applyNumberFormat="1" applyBorder="1" applyAlignment="1">
      <alignment horizontal="center" vertical="center"/>
    </xf>
    <xf numFmtId="0" fontId="21" fillId="35" borderId="22" xfId="0" applyFont="1" applyFill="1" applyBorder="1"/>
    <xf numFmtId="0" fontId="22" fillId="35" borderId="22" xfId="0" applyFont="1" applyFill="1" applyBorder="1" applyAlignment="1">
      <alignment horizontal="center" vertical="center"/>
    </xf>
    <xf numFmtId="0" fontId="16" fillId="35" borderId="22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1" fontId="17" fillId="38" borderId="22" xfId="0" applyNumberFormat="1" applyFont="1" applyFill="1" applyBorder="1" applyAlignment="1">
      <alignment horizontal="center" vertical="center"/>
    </xf>
    <xf numFmtId="0" fontId="17" fillId="38" borderId="22" xfId="0" applyFont="1" applyFill="1" applyBorder="1" applyAlignment="1">
      <alignment horizontal="center" vertical="center"/>
    </xf>
    <xf numFmtId="0" fontId="23" fillId="37" borderId="23" xfId="0" applyFont="1" applyFill="1" applyBorder="1" applyAlignment="1">
      <alignment horizontal="center" vertical="center"/>
    </xf>
    <xf numFmtId="0" fontId="23" fillId="37" borderId="24" xfId="0" applyFont="1" applyFill="1" applyBorder="1" applyAlignment="1">
      <alignment horizontal="center" vertical="center"/>
    </xf>
    <xf numFmtId="0" fontId="23" fillId="37" borderId="25" xfId="0" applyFont="1" applyFill="1" applyBorder="1" applyAlignment="1">
      <alignment horizontal="center" vertical="center"/>
    </xf>
    <xf numFmtId="0" fontId="23" fillId="37" borderId="28" xfId="0" applyFont="1" applyFill="1" applyBorder="1" applyAlignment="1">
      <alignment horizontal="center" vertical="center"/>
    </xf>
    <xf numFmtId="0" fontId="23" fillId="37" borderId="29" xfId="0" applyFont="1" applyFill="1" applyBorder="1" applyAlignment="1">
      <alignment horizontal="center" vertical="center"/>
    </xf>
    <xf numFmtId="0" fontId="23" fillId="37" borderId="30" xfId="0" applyFont="1" applyFill="1" applyBorder="1" applyAlignment="1">
      <alignment horizontal="center" vertical="center"/>
    </xf>
    <xf numFmtId="0" fontId="25" fillId="36" borderId="23" xfId="0" applyFont="1" applyFill="1" applyBorder="1" applyAlignment="1">
      <alignment horizontal="center" vertical="center"/>
    </xf>
    <xf numFmtId="0" fontId="25" fillId="36" borderId="25" xfId="0" applyFont="1" applyFill="1" applyBorder="1" applyAlignment="1">
      <alignment horizontal="center" vertical="center"/>
    </xf>
    <xf numFmtId="0" fontId="25" fillId="36" borderId="26" xfId="0" applyFont="1" applyFill="1" applyBorder="1" applyAlignment="1">
      <alignment horizontal="center" vertical="center"/>
    </xf>
    <xf numFmtId="0" fontId="25" fillId="36" borderId="27" xfId="0" applyFont="1" applyFill="1" applyBorder="1" applyAlignment="1">
      <alignment horizontal="center" vertical="center"/>
    </xf>
    <xf numFmtId="1" fontId="24" fillId="0" borderId="11" xfId="0" applyNumberFormat="1" applyFont="1" applyBorder="1" applyAlignment="1">
      <alignment horizontal="right" vertical="center"/>
    </xf>
    <xf numFmtId="1" fontId="24" fillId="0" borderId="12" xfId="0" applyNumberFormat="1" applyFont="1" applyBorder="1" applyAlignment="1">
      <alignment horizontal="left" vertical="center"/>
    </xf>
    <xf numFmtId="1" fontId="24" fillId="0" borderId="13" xfId="0" applyNumberFormat="1" applyFont="1" applyBorder="1" applyAlignment="1">
      <alignment horizontal="right" vertical="center"/>
    </xf>
    <xf numFmtId="1" fontId="24" fillId="0" borderId="14" xfId="0" applyNumberFormat="1" applyFont="1" applyBorder="1" applyAlignment="1">
      <alignment horizontal="left" vertical="center"/>
    </xf>
    <xf numFmtId="0" fontId="26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1" fontId="26" fillId="0" borderId="33" xfId="0" applyNumberFormat="1" applyFont="1" applyBorder="1" applyAlignment="1">
      <alignment horizontal="center" vertical="center"/>
    </xf>
    <xf numFmtId="1" fontId="26" fillId="0" borderId="34" xfId="0" applyNumberFormat="1" applyFont="1" applyBorder="1" applyAlignment="1">
      <alignment horizontal="center" vertical="center"/>
    </xf>
    <xf numFmtId="1" fontId="26" fillId="0" borderId="26" xfId="0" applyNumberFormat="1" applyFont="1" applyBorder="1" applyAlignment="1">
      <alignment horizontal="center" vertical="center"/>
    </xf>
    <xf numFmtId="1" fontId="26" fillId="0" borderId="27" xfId="0" applyNumberFormat="1" applyFont="1" applyBorder="1" applyAlignment="1">
      <alignment horizontal="center" vertical="center"/>
    </xf>
    <xf numFmtId="1" fontId="26" fillId="0" borderId="28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0" fontId="25" fillId="36" borderId="11" xfId="0" applyFont="1" applyFill="1" applyBorder="1" applyAlignment="1">
      <alignment horizontal="center" vertical="center"/>
    </xf>
    <xf numFmtId="0" fontId="25" fillId="36" borderId="12" xfId="0" applyFont="1" applyFill="1" applyBorder="1" applyAlignment="1">
      <alignment horizontal="center" vertical="center"/>
    </xf>
    <xf numFmtId="0" fontId="25" fillId="36" borderId="13" xfId="0" applyFont="1" applyFill="1" applyBorder="1" applyAlignment="1">
      <alignment horizontal="center" vertical="center"/>
    </xf>
    <xf numFmtId="0" fontId="25" fillId="36" borderId="14" xfId="0" applyFont="1" applyFill="1" applyBorder="1" applyAlignment="1">
      <alignment horizontal="center" vertical="center"/>
    </xf>
    <xf numFmtId="0" fontId="25" fillId="36" borderId="18" xfId="0" applyFont="1" applyFill="1" applyBorder="1" applyAlignment="1">
      <alignment horizontal="center" vertical="center"/>
    </xf>
    <xf numFmtId="0" fontId="25" fillId="36" borderId="21" xfId="0" applyFont="1" applyFill="1" applyBorder="1" applyAlignment="1">
      <alignment horizontal="center" vertical="center"/>
    </xf>
    <xf numFmtId="0" fontId="25" fillId="36" borderId="31" xfId="0" applyFont="1" applyFill="1" applyBorder="1" applyAlignment="1">
      <alignment horizontal="center" vertical="center"/>
    </xf>
    <xf numFmtId="0" fontId="25" fillId="36" borderId="32" xfId="0" applyFont="1" applyFill="1" applyBorder="1" applyAlignment="1">
      <alignment horizontal="center" vertical="center"/>
    </xf>
    <xf numFmtId="169" fontId="24" fillId="0" borderId="10" xfId="0" applyNumberFormat="1" applyFont="1" applyBorder="1" applyAlignment="1">
      <alignment horizontal="center" vertical="center"/>
    </xf>
    <xf numFmtId="0" fontId="13" fillId="33" borderId="22" xfId="0" applyFont="1" applyFill="1" applyBorder="1" applyAlignment="1">
      <alignment horizontal="center" vertical="center"/>
    </xf>
    <xf numFmtId="0" fontId="0" fillId="0" borderId="22" xfId="0" pivotButton="1" applyBorder="1" applyAlignment="1">
      <alignment horizontal="center" vertical="center"/>
    </xf>
    <xf numFmtId="0" fontId="20" fillId="0" borderId="22" xfId="0" pivotButton="1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1" fontId="18" fillId="0" borderId="22" xfId="0" applyNumberFormat="1" applyFont="1" applyBorder="1" applyAlignment="1">
      <alignment horizontal="center" vertical="center"/>
    </xf>
    <xf numFmtId="0" fontId="20" fillId="0" borderId="0" xfId="0" pivotButton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68" fontId="24" fillId="0" borderId="11" xfId="0" applyNumberFormat="1" applyFont="1" applyBorder="1" applyAlignment="1">
      <alignment horizontal="right" vertical="center"/>
    </xf>
    <xf numFmtId="168" fontId="24" fillId="0" borderId="13" xfId="0" applyNumberFormat="1" applyFont="1" applyBorder="1" applyAlignment="1">
      <alignment horizontal="right" vertical="center"/>
    </xf>
    <xf numFmtId="168" fontId="24" fillId="0" borderId="12" xfId="0" applyNumberFormat="1" applyFont="1" applyBorder="1" applyAlignment="1">
      <alignment horizontal="left" vertical="center"/>
    </xf>
    <xf numFmtId="168" fontId="24" fillId="0" borderId="14" xfId="0" applyNumberFormat="1" applyFont="1" applyBorder="1" applyAlignment="1">
      <alignment horizontal="left" vertical="center"/>
    </xf>
    <xf numFmtId="168" fontId="24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9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FFFF00"/>
        </patternFill>
      </fill>
    </dxf>
    <dxf>
      <font>
        <color theme="2" tint="-9.9948118533890809E-2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2" tint="-9.9948118533890809E-2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2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rgb="FF000000"/>
        </vertical>
        <horizontal style="thin">
          <color rgb="FF000000"/>
        </horizontal>
      </border>
    </dxf>
    <dxf>
      <border>
        <vertical style="thin">
          <color rgb="FF000000"/>
        </vertical>
        <horizontal style="thin">
          <color rgb="FF000000"/>
        </horizontal>
      </border>
    </dxf>
    <dxf>
      <border>
        <vertical style="thin">
          <color rgb="FF000000"/>
        </vertical>
        <horizontal style="thin">
          <color rgb="FF000000"/>
        </horizontal>
      </border>
    </dxf>
    <dxf>
      <border>
        <vertical style="thin">
          <color rgb="FF000000"/>
        </vertical>
        <horizontal style="thin">
          <color rgb="FF000000"/>
        </horizontal>
      </border>
    </dxf>
    <dxf>
      <border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ill>
        <patternFill patternType="solid">
          <bgColor rgb="FFCCECFF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2"/>
      </font>
    </dxf>
    <dxf>
      <fill>
        <patternFill patternType="solid">
          <bgColor rgb="FFCCECFF"/>
        </patternFill>
      </fill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000000"/>
        </patternFill>
      </fill>
    </dxf>
    <dxf>
      <fill>
        <patternFill patternType="solid">
          <bgColor rgb="FF000000"/>
        </patternFill>
      </fill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ill>
        <patternFill patternType="solid">
          <bgColor rgb="FFCCECFF"/>
        </patternFill>
      </fill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vertical="center"/>
    </dxf>
    <dxf>
      <font>
        <sz val="12"/>
      </font>
    </dxf>
    <dxf>
      <fill>
        <patternFill patternType="solid">
          <bgColor rgb="FFCCECFF"/>
        </patternFill>
      </fill>
    </dxf>
    <dxf>
      <alignment vertic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2"/>
      </font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alignment horizont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00"/>
      <color rgb="FFFFFFFF"/>
      <color rgb="FFFFFF00"/>
      <color rgb="FFFFFFCC"/>
      <color rgb="FFFFFF66"/>
      <color rgb="FFFFFF99"/>
      <color rgb="FF003399"/>
      <color rgb="FF000066"/>
      <color rgb="FF00FF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[student-performance-analysis-2.xlsx]pivot-table!sex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Average Final Grade</a:t>
            </a:r>
            <a:r>
              <a:rPr lang="en-US" baseline="0">
                <a:solidFill>
                  <a:srgbClr val="FFFF00"/>
                </a:solidFill>
              </a:rPr>
              <a:t> by Study Time</a:t>
            </a:r>
            <a:endParaRPr lang="en-US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3.0104020593794283E-2"/>
          <c:y val="3.6103800039903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/>
          </a:solidFill>
          <a:ln>
            <a:noFill/>
          </a:ln>
          <a:effectLst>
            <a:glow rad="63500">
              <a:schemeClr val="bg1">
                <a:alpha val="40000"/>
              </a:schemeClr>
            </a:glo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/>
          </a:solidFill>
          <a:ln>
            <a:solidFill>
              <a:schemeClr val="bg1"/>
            </a:solidFill>
          </a:ln>
          <a:effectLst>
            <a:glow rad="127000">
              <a:schemeClr val="bg1">
                <a:alpha val="40000"/>
              </a:schemeClr>
            </a:glow>
            <a:outerShdw blurRad="57150" dir="42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FFFF00"/>
          </a:solidFill>
          <a:ln>
            <a:solidFill>
              <a:srgbClr val="FFFF00">
                <a:alpha val="99000"/>
              </a:srgbClr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'pivot-table'!$C$3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glow rad="63500">
                <a:schemeClr val="bg1">
                  <a:alpha val="40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>
                    <a:alpha val="99000"/>
                  </a:srgbClr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491A-44F7-A40C-F59624EF145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>
                <a:glow rad="127000">
                  <a:schemeClr val="bg1">
                    <a:alpha val="40000"/>
                  </a:schemeClr>
                </a:glow>
                <a:outerShdw blurRad="57150" dir="42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1A-44F7-A40C-F59624EF14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'pivot-table'!$B$4:$B$5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'pivot-table'!$C$4:$C$5</c:f>
              <c:numCache>
                <c:formatCode>0</c:formatCode>
                <c:ptCount val="2"/>
                <c:pt idx="0">
                  <c:v>9.9663461538461533</c:v>
                </c:pt>
                <c:pt idx="1">
                  <c:v>10.914438502673796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A-44F7-A40C-F59624EF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17524472"/>
        <c:axId val="717519432"/>
      </c:barChart>
      <c:catAx>
        <c:axId val="717524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19432"/>
        <c:crosses val="autoZero"/>
        <c:auto val="1"/>
        <c:lblAlgn val="ctr"/>
        <c:lblOffset val="100"/>
        <c:noMultiLvlLbl val="0"/>
      </c:catAx>
      <c:valAx>
        <c:axId val="71751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solidFill>
        <a:srgbClr val="FFFF00"/>
      </a:solidFill>
    </a:ln>
    <a:effectLst>
      <a:glow rad="88900">
        <a:srgbClr val="FFFF00">
          <a:alpha val="40000"/>
        </a:srgbClr>
      </a:glow>
      <a:outerShdw blurRad="50800" dist="38100" dir="2700000" algn="tl" rotWithShape="0">
        <a:srgbClr val="FFFF00">
          <a:alpha val="4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ID">
                <a:solidFill>
                  <a:schemeClr val="tx1"/>
                </a:solidFill>
              </a:rPr>
              <a:t>Correlation</a:t>
            </a:r>
            <a:r>
              <a:rPr lang="en-ID" baseline="0">
                <a:solidFill>
                  <a:schemeClr val="tx1"/>
                </a:solidFill>
              </a:rPr>
              <a:t> Absences x Final Grade</a:t>
            </a:r>
            <a:endParaRPr lang="en-ID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67469244196972133"/>
          <c:y val="5.185185185185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FF00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'clean-data'!$AD$2:$AD$396</c:f>
              <c:numCache>
                <c:formatCode>0</c:formatCode>
                <c:ptCount val="395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  <c:pt idx="5">
                  <c:v>14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6</c:v>
                </c:pt>
                <c:pt idx="23">
                  <c:v>14</c:v>
                </c:pt>
                <c:pt idx="24">
                  <c:v>4</c:v>
                </c:pt>
                <c:pt idx="25">
                  <c:v>6</c:v>
                </c:pt>
                <c:pt idx="26">
                  <c:v>10</c:v>
                </c:pt>
                <c:pt idx="27">
                  <c:v>0</c:v>
                </c:pt>
                <c:pt idx="28">
                  <c:v>6</c:v>
                </c:pt>
                <c:pt idx="29">
                  <c:v>18</c:v>
                </c:pt>
                <c:pt idx="30">
                  <c:v>0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12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6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16</c:v>
                </c:pt>
                <c:pt idx="54">
                  <c:v>0</c:v>
                </c:pt>
                <c:pt idx="55">
                  <c:v>10</c:v>
                </c:pt>
                <c:pt idx="56">
                  <c:v>2</c:v>
                </c:pt>
                <c:pt idx="57">
                  <c:v>8</c:v>
                </c:pt>
                <c:pt idx="58">
                  <c:v>0</c:v>
                </c:pt>
                <c:pt idx="59">
                  <c:v>4</c:v>
                </c:pt>
                <c:pt idx="60">
                  <c:v>8</c:v>
                </c:pt>
                <c:pt idx="61">
                  <c:v>24</c:v>
                </c:pt>
                <c:pt idx="62">
                  <c:v>18</c:v>
                </c:pt>
                <c:pt idx="63">
                  <c:v>6</c:v>
                </c:pt>
                <c:pt idx="64">
                  <c:v>12</c:v>
                </c:pt>
                <c:pt idx="65">
                  <c:v>3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4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22</c:v>
                </c:pt>
                <c:pt idx="79">
                  <c:v>8</c:v>
                </c:pt>
                <c:pt idx="80">
                  <c:v>30</c:v>
                </c:pt>
                <c:pt idx="81">
                  <c:v>19</c:v>
                </c:pt>
                <c:pt idx="82">
                  <c:v>4</c:v>
                </c:pt>
                <c:pt idx="83">
                  <c:v>5</c:v>
                </c:pt>
                <c:pt idx="84">
                  <c:v>0</c:v>
                </c:pt>
                <c:pt idx="85">
                  <c:v>0</c:v>
                </c:pt>
                <c:pt idx="86">
                  <c:v>38</c:v>
                </c:pt>
                <c:pt idx="87">
                  <c:v>3</c:v>
                </c:pt>
                <c:pt idx="88">
                  <c:v>8</c:v>
                </c:pt>
                <c:pt idx="89">
                  <c:v>10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14</c:v>
                </c:pt>
                <c:pt idx="97">
                  <c:v>5</c:v>
                </c:pt>
                <c:pt idx="98">
                  <c:v>0</c:v>
                </c:pt>
                <c:pt idx="99">
                  <c:v>14</c:v>
                </c:pt>
                <c:pt idx="100">
                  <c:v>7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10</c:v>
                </c:pt>
                <c:pt idx="108">
                  <c:v>4</c:v>
                </c:pt>
                <c:pt idx="109">
                  <c:v>10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4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4</c:v>
                </c:pt>
                <c:pt idx="121">
                  <c:v>16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25</c:v>
                </c:pt>
                <c:pt idx="127">
                  <c:v>2</c:v>
                </c:pt>
                <c:pt idx="128">
                  <c:v>14</c:v>
                </c:pt>
                <c:pt idx="129">
                  <c:v>8</c:v>
                </c:pt>
                <c:pt idx="130">
                  <c:v>12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8</c:v>
                </c:pt>
                <c:pt idx="136">
                  <c:v>0</c:v>
                </c:pt>
                <c:pt idx="137">
                  <c:v>4</c:v>
                </c:pt>
                <c:pt idx="138">
                  <c:v>2</c:v>
                </c:pt>
                <c:pt idx="139">
                  <c:v>2</c:v>
                </c:pt>
                <c:pt idx="140">
                  <c:v>6</c:v>
                </c:pt>
                <c:pt idx="141">
                  <c:v>4</c:v>
                </c:pt>
                <c:pt idx="142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54</c:v>
                </c:pt>
                <c:pt idx="147">
                  <c:v>6</c:v>
                </c:pt>
                <c:pt idx="148">
                  <c:v>12</c:v>
                </c:pt>
                <c:pt idx="149">
                  <c:v>10</c:v>
                </c:pt>
                <c:pt idx="150">
                  <c:v>4</c:v>
                </c:pt>
                <c:pt idx="151">
                  <c:v>2</c:v>
                </c:pt>
                <c:pt idx="152">
                  <c:v>6</c:v>
                </c:pt>
                <c:pt idx="153">
                  <c:v>4</c:v>
                </c:pt>
                <c:pt idx="154">
                  <c:v>12</c:v>
                </c:pt>
                <c:pt idx="155">
                  <c:v>18</c:v>
                </c:pt>
                <c:pt idx="156">
                  <c:v>4</c:v>
                </c:pt>
                <c:pt idx="157">
                  <c:v>0</c:v>
                </c:pt>
                <c:pt idx="158">
                  <c:v>2</c:v>
                </c:pt>
                <c:pt idx="159">
                  <c:v>26</c:v>
                </c:pt>
                <c:pt idx="160">
                  <c:v>0</c:v>
                </c:pt>
                <c:pt idx="161">
                  <c:v>6</c:v>
                </c:pt>
                <c:pt idx="162">
                  <c:v>8</c:v>
                </c:pt>
                <c:pt idx="163">
                  <c:v>2</c:v>
                </c:pt>
                <c:pt idx="164">
                  <c:v>2</c:v>
                </c:pt>
                <c:pt idx="165">
                  <c:v>20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6</c:v>
                </c:pt>
                <c:pt idx="180">
                  <c:v>0</c:v>
                </c:pt>
                <c:pt idx="181">
                  <c:v>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4</c:v>
                </c:pt>
                <c:pt idx="189">
                  <c:v>4</c:v>
                </c:pt>
                <c:pt idx="190">
                  <c:v>2</c:v>
                </c:pt>
                <c:pt idx="191">
                  <c:v>4</c:v>
                </c:pt>
                <c:pt idx="192">
                  <c:v>4</c:v>
                </c:pt>
                <c:pt idx="193">
                  <c:v>10</c:v>
                </c:pt>
                <c:pt idx="194">
                  <c:v>2</c:v>
                </c:pt>
                <c:pt idx="195">
                  <c:v>0</c:v>
                </c:pt>
                <c:pt idx="196">
                  <c:v>56</c:v>
                </c:pt>
                <c:pt idx="197">
                  <c:v>14</c:v>
                </c:pt>
                <c:pt idx="198">
                  <c:v>12</c:v>
                </c:pt>
                <c:pt idx="199">
                  <c:v>0</c:v>
                </c:pt>
                <c:pt idx="200">
                  <c:v>6</c:v>
                </c:pt>
                <c:pt idx="201">
                  <c:v>4</c:v>
                </c:pt>
                <c:pt idx="202">
                  <c:v>10</c:v>
                </c:pt>
                <c:pt idx="203">
                  <c:v>0</c:v>
                </c:pt>
                <c:pt idx="204">
                  <c:v>12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6</c:v>
                </c:pt>
                <c:pt idx="209">
                  <c:v>4</c:v>
                </c:pt>
                <c:pt idx="210">
                  <c:v>5</c:v>
                </c:pt>
                <c:pt idx="211">
                  <c:v>10</c:v>
                </c:pt>
                <c:pt idx="212">
                  <c:v>13</c:v>
                </c:pt>
                <c:pt idx="213">
                  <c:v>0</c:v>
                </c:pt>
                <c:pt idx="214">
                  <c:v>15</c:v>
                </c:pt>
                <c:pt idx="215">
                  <c:v>2</c:v>
                </c:pt>
                <c:pt idx="216">
                  <c:v>22</c:v>
                </c:pt>
                <c:pt idx="217">
                  <c:v>13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16</c:v>
                </c:pt>
                <c:pt idx="222">
                  <c:v>10</c:v>
                </c:pt>
                <c:pt idx="223">
                  <c:v>2</c:v>
                </c:pt>
                <c:pt idx="224">
                  <c:v>14</c:v>
                </c:pt>
                <c:pt idx="225">
                  <c:v>14</c:v>
                </c:pt>
                <c:pt idx="226">
                  <c:v>4</c:v>
                </c:pt>
                <c:pt idx="227">
                  <c:v>14</c:v>
                </c:pt>
                <c:pt idx="228">
                  <c:v>2</c:v>
                </c:pt>
                <c:pt idx="229">
                  <c:v>18</c:v>
                </c:pt>
                <c:pt idx="230">
                  <c:v>4</c:v>
                </c:pt>
                <c:pt idx="231">
                  <c:v>2</c:v>
                </c:pt>
                <c:pt idx="232">
                  <c:v>0</c:v>
                </c:pt>
                <c:pt idx="233">
                  <c:v>14</c:v>
                </c:pt>
                <c:pt idx="234">
                  <c:v>2</c:v>
                </c:pt>
                <c:pt idx="235">
                  <c:v>8</c:v>
                </c:pt>
                <c:pt idx="236">
                  <c:v>6</c:v>
                </c:pt>
                <c:pt idx="237">
                  <c:v>12</c:v>
                </c:pt>
                <c:pt idx="238">
                  <c:v>8</c:v>
                </c:pt>
                <c:pt idx="239">
                  <c:v>21</c:v>
                </c:pt>
                <c:pt idx="240">
                  <c:v>2</c:v>
                </c:pt>
                <c:pt idx="241">
                  <c:v>13</c:v>
                </c:pt>
                <c:pt idx="242">
                  <c:v>2</c:v>
                </c:pt>
                <c:pt idx="243">
                  <c:v>8</c:v>
                </c:pt>
                <c:pt idx="244">
                  <c:v>10</c:v>
                </c:pt>
                <c:pt idx="245">
                  <c:v>0</c:v>
                </c:pt>
                <c:pt idx="246">
                  <c:v>15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6</c:v>
                </c:pt>
                <c:pt idx="251">
                  <c:v>75</c:v>
                </c:pt>
                <c:pt idx="252">
                  <c:v>15</c:v>
                </c:pt>
                <c:pt idx="253">
                  <c:v>4</c:v>
                </c:pt>
                <c:pt idx="254">
                  <c:v>4</c:v>
                </c:pt>
                <c:pt idx="255">
                  <c:v>2</c:v>
                </c:pt>
                <c:pt idx="256">
                  <c:v>9</c:v>
                </c:pt>
                <c:pt idx="257">
                  <c:v>11</c:v>
                </c:pt>
                <c:pt idx="258">
                  <c:v>12</c:v>
                </c:pt>
                <c:pt idx="259">
                  <c:v>0</c:v>
                </c:pt>
                <c:pt idx="260">
                  <c:v>10</c:v>
                </c:pt>
                <c:pt idx="261">
                  <c:v>14</c:v>
                </c:pt>
                <c:pt idx="262">
                  <c:v>20</c:v>
                </c:pt>
                <c:pt idx="263">
                  <c:v>8</c:v>
                </c:pt>
                <c:pt idx="264">
                  <c:v>0</c:v>
                </c:pt>
                <c:pt idx="265">
                  <c:v>18</c:v>
                </c:pt>
                <c:pt idx="266">
                  <c:v>0</c:v>
                </c:pt>
                <c:pt idx="267">
                  <c:v>20</c:v>
                </c:pt>
                <c:pt idx="268">
                  <c:v>3</c:v>
                </c:pt>
                <c:pt idx="269">
                  <c:v>22</c:v>
                </c:pt>
                <c:pt idx="270">
                  <c:v>0</c:v>
                </c:pt>
                <c:pt idx="271">
                  <c:v>2</c:v>
                </c:pt>
                <c:pt idx="272">
                  <c:v>23</c:v>
                </c:pt>
                <c:pt idx="273">
                  <c:v>12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11</c:v>
                </c:pt>
                <c:pt idx="280">
                  <c:v>0</c:v>
                </c:pt>
                <c:pt idx="281">
                  <c:v>8</c:v>
                </c:pt>
                <c:pt idx="282">
                  <c:v>2</c:v>
                </c:pt>
                <c:pt idx="283">
                  <c:v>4</c:v>
                </c:pt>
                <c:pt idx="284">
                  <c:v>0</c:v>
                </c:pt>
                <c:pt idx="285">
                  <c:v>4</c:v>
                </c:pt>
                <c:pt idx="286">
                  <c:v>2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</c:v>
                </c:pt>
                <c:pt idx="293">
                  <c:v>10</c:v>
                </c:pt>
                <c:pt idx="294">
                  <c:v>4</c:v>
                </c:pt>
                <c:pt idx="295">
                  <c:v>4</c:v>
                </c:pt>
                <c:pt idx="296">
                  <c:v>0</c:v>
                </c:pt>
                <c:pt idx="297">
                  <c:v>17</c:v>
                </c:pt>
                <c:pt idx="298">
                  <c:v>4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11</c:v>
                </c:pt>
                <c:pt idx="303">
                  <c:v>2</c:v>
                </c:pt>
                <c:pt idx="304">
                  <c:v>4</c:v>
                </c:pt>
                <c:pt idx="305">
                  <c:v>0</c:v>
                </c:pt>
                <c:pt idx="306">
                  <c:v>6</c:v>
                </c:pt>
                <c:pt idx="307">
                  <c:v>2</c:v>
                </c:pt>
                <c:pt idx="308">
                  <c:v>2</c:v>
                </c:pt>
                <c:pt idx="309">
                  <c:v>7</c:v>
                </c:pt>
                <c:pt idx="310">
                  <c:v>2</c:v>
                </c:pt>
                <c:pt idx="311">
                  <c:v>2</c:v>
                </c:pt>
                <c:pt idx="312">
                  <c:v>4</c:v>
                </c:pt>
                <c:pt idx="313">
                  <c:v>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8</c:v>
                </c:pt>
                <c:pt idx="324">
                  <c:v>28</c:v>
                </c:pt>
                <c:pt idx="325">
                  <c:v>6</c:v>
                </c:pt>
                <c:pt idx="326">
                  <c:v>4</c:v>
                </c:pt>
                <c:pt idx="327">
                  <c:v>0</c:v>
                </c:pt>
                <c:pt idx="328">
                  <c:v>0</c:v>
                </c:pt>
                <c:pt idx="329">
                  <c:v>10</c:v>
                </c:pt>
                <c:pt idx="330">
                  <c:v>10</c:v>
                </c:pt>
                <c:pt idx="331">
                  <c:v>0</c:v>
                </c:pt>
                <c:pt idx="332">
                  <c:v>1</c:v>
                </c:pt>
                <c:pt idx="333">
                  <c:v>4</c:v>
                </c:pt>
                <c:pt idx="334">
                  <c:v>0</c:v>
                </c:pt>
                <c:pt idx="335">
                  <c:v>5</c:v>
                </c:pt>
                <c:pt idx="336">
                  <c:v>6</c:v>
                </c:pt>
                <c:pt idx="337">
                  <c:v>6</c:v>
                </c:pt>
                <c:pt idx="338">
                  <c:v>0</c:v>
                </c:pt>
                <c:pt idx="339">
                  <c:v>8</c:v>
                </c:pt>
                <c:pt idx="340">
                  <c:v>0</c:v>
                </c:pt>
                <c:pt idx="341">
                  <c:v>14</c:v>
                </c:pt>
                <c:pt idx="342">
                  <c:v>40</c:v>
                </c:pt>
                <c:pt idx="343">
                  <c:v>9</c:v>
                </c:pt>
                <c:pt idx="344">
                  <c:v>0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3</c:v>
                </c:pt>
                <c:pt idx="349">
                  <c:v>7</c:v>
                </c:pt>
                <c:pt idx="350">
                  <c:v>4</c:v>
                </c:pt>
                <c:pt idx="351">
                  <c:v>7</c:v>
                </c:pt>
                <c:pt idx="352">
                  <c:v>16</c:v>
                </c:pt>
                <c:pt idx="353">
                  <c:v>12</c:v>
                </c:pt>
                <c:pt idx="354">
                  <c:v>4</c:v>
                </c:pt>
                <c:pt idx="355">
                  <c:v>4</c:v>
                </c:pt>
                <c:pt idx="356">
                  <c:v>7</c:v>
                </c:pt>
                <c:pt idx="357">
                  <c:v>9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8</c:v>
                </c:pt>
                <c:pt idx="363">
                  <c:v>0</c:v>
                </c:pt>
                <c:pt idx="364">
                  <c:v>2</c:v>
                </c:pt>
                <c:pt idx="365">
                  <c:v>4</c:v>
                </c:pt>
                <c:pt idx="366">
                  <c:v>2</c:v>
                </c:pt>
                <c:pt idx="367">
                  <c:v>0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12</c:v>
                </c:pt>
                <c:pt idx="372">
                  <c:v>0</c:v>
                </c:pt>
                <c:pt idx="373">
                  <c:v>0</c:v>
                </c:pt>
                <c:pt idx="374">
                  <c:v>8</c:v>
                </c:pt>
                <c:pt idx="375">
                  <c:v>0</c:v>
                </c:pt>
                <c:pt idx="376">
                  <c:v>6</c:v>
                </c:pt>
                <c:pt idx="377">
                  <c:v>2</c:v>
                </c:pt>
                <c:pt idx="378">
                  <c:v>10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0</c:v>
                </c:pt>
                <c:pt idx="383">
                  <c:v>6</c:v>
                </c:pt>
                <c:pt idx="384">
                  <c:v>10</c:v>
                </c:pt>
                <c:pt idx="385">
                  <c:v>6</c:v>
                </c:pt>
                <c:pt idx="386">
                  <c:v>0</c:v>
                </c:pt>
                <c:pt idx="387">
                  <c:v>4</c:v>
                </c:pt>
                <c:pt idx="388">
                  <c:v>1</c:v>
                </c:pt>
                <c:pt idx="389">
                  <c:v>6</c:v>
                </c:pt>
                <c:pt idx="390">
                  <c:v>0</c:v>
                </c:pt>
                <c:pt idx="391">
                  <c:v>0</c:v>
                </c:pt>
                <c:pt idx="392">
                  <c:v>2</c:v>
                </c:pt>
                <c:pt idx="393">
                  <c:v>0</c:v>
                </c:pt>
                <c:pt idx="394">
                  <c:v>7</c:v>
                </c:pt>
              </c:numCache>
            </c:numRef>
          </c:xVal>
          <c:yVal>
            <c:numRef>
              <c:f>'clean-data'!$AG$2:$AG$396</c:f>
              <c:numCache>
                <c:formatCode>0</c:formatCode>
                <c:ptCount val="395"/>
                <c:pt idx="0">
                  <c:v>14</c:v>
                </c:pt>
                <c:pt idx="1">
                  <c:v>14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8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6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11</c:v>
                </c:pt>
                <c:pt idx="17">
                  <c:v>14</c:v>
                </c:pt>
                <c:pt idx="18">
                  <c:v>10</c:v>
                </c:pt>
                <c:pt idx="19">
                  <c:v>12</c:v>
                </c:pt>
                <c:pt idx="20">
                  <c:v>18</c:v>
                </c:pt>
                <c:pt idx="21">
                  <c:v>15</c:v>
                </c:pt>
                <c:pt idx="22">
                  <c:v>14</c:v>
                </c:pt>
                <c:pt idx="23">
                  <c:v>5</c:v>
                </c:pt>
                <c:pt idx="24">
                  <c:v>14</c:v>
                </c:pt>
                <c:pt idx="25">
                  <c:v>19</c:v>
                </c:pt>
                <c:pt idx="26">
                  <c:v>19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12</c:v>
                </c:pt>
                <c:pt idx="35">
                  <c:v>11</c:v>
                </c:pt>
                <c:pt idx="36">
                  <c:v>0</c:v>
                </c:pt>
                <c:pt idx="37">
                  <c:v>15</c:v>
                </c:pt>
                <c:pt idx="38">
                  <c:v>9</c:v>
                </c:pt>
                <c:pt idx="39">
                  <c:v>13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14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12</c:v>
                </c:pt>
                <c:pt idx="54">
                  <c:v>0</c:v>
                </c:pt>
                <c:pt idx="55">
                  <c:v>9</c:v>
                </c:pt>
                <c:pt idx="56">
                  <c:v>11</c:v>
                </c:pt>
                <c:pt idx="57">
                  <c:v>10</c:v>
                </c:pt>
                <c:pt idx="58">
                  <c:v>14</c:v>
                </c:pt>
                <c:pt idx="59">
                  <c:v>16</c:v>
                </c:pt>
                <c:pt idx="60">
                  <c:v>10</c:v>
                </c:pt>
                <c:pt idx="61">
                  <c:v>18</c:v>
                </c:pt>
                <c:pt idx="62">
                  <c:v>6</c:v>
                </c:pt>
                <c:pt idx="63">
                  <c:v>10</c:v>
                </c:pt>
                <c:pt idx="64">
                  <c:v>10</c:v>
                </c:pt>
                <c:pt idx="65">
                  <c:v>8</c:v>
                </c:pt>
                <c:pt idx="66">
                  <c:v>12</c:v>
                </c:pt>
                <c:pt idx="67">
                  <c:v>0</c:v>
                </c:pt>
                <c:pt idx="68">
                  <c:v>12</c:v>
                </c:pt>
                <c:pt idx="69">
                  <c:v>18</c:v>
                </c:pt>
                <c:pt idx="70">
                  <c:v>13</c:v>
                </c:pt>
                <c:pt idx="71">
                  <c:v>8</c:v>
                </c:pt>
                <c:pt idx="72">
                  <c:v>15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12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8</c:v>
                </c:pt>
                <c:pt idx="81">
                  <c:v>10</c:v>
                </c:pt>
                <c:pt idx="82">
                  <c:v>11</c:v>
                </c:pt>
                <c:pt idx="83">
                  <c:v>16</c:v>
                </c:pt>
                <c:pt idx="84">
                  <c:v>10</c:v>
                </c:pt>
                <c:pt idx="85">
                  <c:v>18</c:v>
                </c:pt>
                <c:pt idx="86">
                  <c:v>8</c:v>
                </c:pt>
                <c:pt idx="87">
                  <c:v>16</c:v>
                </c:pt>
                <c:pt idx="88">
                  <c:v>10</c:v>
                </c:pt>
                <c:pt idx="89">
                  <c:v>13</c:v>
                </c:pt>
                <c:pt idx="90">
                  <c:v>8</c:v>
                </c:pt>
                <c:pt idx="91">
                  <c:v>8</c:v>
                </c:pt>
                <c:pt idx="92">
                  <c:v>10</c:v>
                </c:pt>
                <c:pt idx="93">
                  <c:v>0</c:v>
                </c:pt>
                <c:pt idx="94">
                  <c:v>10</c:v>
                </c:pt>
                <c:pt idx="95">
                  <c:v>12</c:v>
                </c:pt>
                <c:pt idx="96">
                  <c:v>5</c:v>
                </c:pt>
                <c:pt idx="97">
                  <c:v>7</c:v>
                </c:pt>
                <c:pt idx="98">
                  <c:v>0</c:v>
                </c:pt>
                <c:pt idx="99">
                  <c:v>5</c:v>
                </c:pt>
                <c:pt idx="100">
                  <c:v>6</c:v>
                </c:pt>
                <c:pt idx="101">
                  <c:v>16</c:v>
                </c:pt>
                <c:pt idx="102">
                  <c:v>7</c:v>
                </c:pt>
                <c:pt idx="103">
                  <c:v>10</c:v>
                </c:pt>
                <c:pt idx="104">
                  <c:v>9</c:v>
                </c:pt>
                <c:pt idx="105">
                  <c:v>6</c:v>
                </c:pt>
                <c:pt idx="106">
                  <c:v>6</c:v>
                </c:pt>
                <c:pt idx="107">
                  <c:v>10</c:v>
                </c:pt>
                <c:pt idx="108">
                  <c:v>10</c:v>
                </c:pt>
                <c:pt idx="109">
                  <c:v>15</c:v>
                </c:pt>
                <c:pt idx="110">
                  <c:v>11</c:v>
                </c:pt>
                <c:pt idx="111">
                  <c:v>6</c:v>
                </c:pt>
                <c:pt idx="112">
                  <c:v>19</c:v>
                </c:pt>
                <c:pt idx="113">
                  <c:v>15</c:v>
                </c:pt>
                <c:pt idx="114">
                  <c:v>9</c:v>
                </c:pt>
                <c:pt idx="115">
                  <c:v>11</c:v>
                </c:pt>
                <c:pt idx="116">
                  <c:v>10</c:v>
                </c:pt>
                <c:pt idx="117">
                  <c:v>15</c:v>
                </c:pt>
                <c:pt idx="118">
                  <c:v>16</c:v>
                </c:pt>
                <c:pt idx="119">
                  <c:v>12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17</c:v>
                </c:pt>
                <c:pt idx="124">
                  <c:v>16</c:v>
                </c:pt>
                <c:pt idx="125">
                  <c:v>12</c:v>
                </c:pt>
                <c:pt idx="126">
                  <c:v>11</c:v>
                </c:pt>
                <c:pt idx="127">
                  <c:v>18</c:v>
                </c:pt>
                <c:pt idx="128">
                  <c:v>9</c:v>
                </c:pt>
                <c:pt idx="129">
                  <c:v>6</c:v>
                </c:pt>
                <c:pt idx="130">
                  <c:v>11</c:v>
                </c:pt>
                <c:pt idx="131">
                  <c:v>14</c:v>
                </c:pt>
                <c:pt idx="132">
                  <c:v>7</c:v>
                </c:pt>
                <c:pt idx="133">
                  <c:v>13</c:v>
                </c:pt>
                <c:pt idx="134">
                  <c:v>13</c:v>
                </c:pt>
                <c:pt idx="135">
                  <c:v>10</c:v>
                </c:pt>
                <c:pt idx="136">
                  <c:v>15</c:v>
                </c:pt>
                <c:pt idx="137">
                  <c:v>15</c:v>
                </c:pt>
                <c:pt idx="138">
                  <c:v>9</c:v>
                </c:pt>
                <c:pt idx="139">
                  <c:v>16</c:v>
                </c:pt>
                <c:pt idx="140">
                  <c:v>11</c:v>
                </c:pt>
                <c:pt idx="141">
                  <c:v>9</c:v>
                </c:pt>
                <c:pt idx="142">
                  <c:v>10</c:v>
                </c:pt>
                <c:pt idx="143">
                  <c:v>15</c:v>
                </c:pt>
                <c:pt idx="144">
                  <c:v>8</c:v>
                </c:pt>
                <c:pt idx="145">
                  <c:v>5</c:v>
                </c:pt>
                <c:pt idx="146">
                  <c:v>11</c:v>
                </c:pt>
                <c:pt idx="147">
                  <c:v>10</c:v>
                </c:pt>
                <c:pt idx="148">
                  <c:v>5</c:v>
                </c:pt>
                <c:pt idx="149">
                  <c:v>6</c:v>
                </c:pt>
                <c:pt idx="150">
                  <c:v>15</c:v>
                </c:pt>
                <c:pt idx="151">
                  <c:v>10</c:v>
                </c:pt>
                <c:pt idx="152">
                  <c:v>8</c:v>
                </c:pt>
                <c:pt idx="153">
                  <c:v>6</c:v>
                </c:pt>
                <c:pt idx="154">
                  <c:v>10</c:v>
                </c:pt>
                <c:pt idx="155">
                  <c:v>7</c:v>
                </c:pt>
                <c:pt idx="156">
                  <c:v>6</c:v>
                </c:pt>
                <c:pt idx="157">
                  <c:v>10</c:v>
                </c:pt>
                <c:pt idx="158">
                  <c:v>10</c:v>
                </c:pt>
                <c:pt idx="159">
                  <c:v>6</c:v>
                </c:pt>
                <c:pt idx="160">
                  <c:v>18</c:v>
                </c:pt>
                <c:pt idx="161">
                  <c:v>13</c:v>
                </c:pt>
                <c:pt idx="162">
                  <c:v>9</c:v>
                </c:pt>
                <c:pt idx="163">
                  <c:v>16</c:v>
                </c:pt>
                <c:pt idx="164">
                  <c:v>14</c:v>
                </c:pt>
                <c:pt idx="165">
                  <c:v>8</c:v>
                </c:pt>
                <c:pt idx="166">
                  <c:v>15</c:v>
                </c:pt>
                <c:pt idx="167">
                  <c:v>13</c:v>
                </c:pt>
                <c:pt idx="168">
                  <c:v>8</c:v>
                </c:pt>
                <c:pt idx="169">
                  <c:v>11</c:v>
                </c:pt>
                <c:pt idx="170">
                  <c:v>9</c:v>
                </c:pt>
                <c:pt idx="171">
                  <c:v>0</c:v>
                </c:pt>
                <c:pt idx="172">
                  <c:v>0</c:v>
                </c:pt>
                <c:pt idx="173">
                  <c:v>12</c:v>
                </c:pt>
                <c:pt idx="174">
                  <c:v>11</c:v>
                </c:pt>
                <c:pt idx="175">
                  <c:v>0</c:v>
                </c:pt>
                <c:pt idx="176">
                  <c:v>11</c:v>
                </c:pt>
                <c:pt idx="177">
                  <c:v>8</c:v>
                </c:pt>
                <c:pt idx="178">
                  <c:v>12</c:v>
                </c:pt>
                <c:pt idx="179">
                  <c:v>7</c:v>
                </c:pt>
                <c:pt idx="180">
                  <c:v>7</c:v>
                </c:pt>
                <c:pt idx="181">
                  <c:v>10</c:v>
                </c:pt>
                <c:pt idx="182">
                  <c:v>16</c:v>
                </c:pt>
                <c:pt idx="183">
                  <c:v>0</c:v>
                </c:pt>
                <c:pt idx="184">
                  <c:v>14</c:v>
                </c:pt>
                <c:pt idx="185">
                  <c:v>16</c:v>
                </c:pt>
                <c:pt idx="186">
                  <c:v>10</c:v>
                </c:pt>
                <c:pt idx="187">
                  <c:v>0</c:v>
                </c:pt>
                <c:pt idx="188">
                  <c:v>9</c:v>
                </c:pt>
                <c:pt idx="189">
                  <c:v>9</c:v>
                </c:pt>
                <c:pt idx="190">
                  <c:v>11</c:v>
                </c:pt>
                <c:pt idx="191">
                  <c:v>6</c:v>
                </c:pt>
                <c:pt idx="192">
                  <c:v>11</c:v>
                </c:pt>
                <c:pt idx="193">
                  <c:v>8</c:v>
                </c:pt>
                <c:pt idx="194">
                  <c:v>12</c:v>
                </c:pt>
                <c:pt idx="195">
                  <c:v>17</c:v>
                </c:pt>
                <c:pt idx="196">
                  <c:v>8</c:v>
                </c:pt>
                <c:pt idx="197">
                  <c:v>12</c:v>
                </c:pt>
                <c:pt idx="198">
                  <c:v>11</c:v>
                </c:pt>
                <c:pt idx="199">
                  <c:v>15</c:v>
                </c:pt>
                <c:pt idx="200">
                  <c:v>9</c:v>
                </c:pt>
                <c:pt idx="201">
                  <c:v>10</c:v>
                </c:pt>
                <c:pt idx="202">
                  <c:v>13</c:v>
                </c:pt>
                <c:pt idx="203">
                  <c:v>9</c:v>
                </c:pt>
                <c:pt idx="204">
                  <c:v>8</c:v>
                </c:pt>
                <c:pt idx="205">
                  <c:v>15</c:v>
                </c:pt>
                <c:pt idx="206">
                  <c:v>10</c:v>
                </c:pt>
                <c:pt idx="207">
                  <c:v>16</c:v>
                </c:pt>
                <c:pt idx="208">
                  <c:v>10</c:v>
                </c:pt>
                <c:pt idx="209">
                  <c:v>10</c:v>
                </c:pt>
                <c:pt idx="210">
                  <c:v>7</c:v>
                </c:pt>
                <c:pt idx="211">
                  <c:v>13</c:v>
                </c:pt>
                <c:pt idx="212">
                  <c:v>13</c:v>
                </c:pt>
                <c:pt idx="213">
                  <c:v>14</c:v>
                </c:pt>
                <c:pt idx="214">
                  <c:v>8</c:v>
                </c:pt>
                <c:pt idx="215">
                  <c:v>15</c:v>
                </c:pt>
                <c:pt idx="216">
                  <c:v>4</c:v>
                </c:pt>
                <c:pt idx="217">
                  <c:v>8</c:v>
                </c:pt>
                <c:pt idx="218">
                  <c:v>6</c:v>
                </c:pt>
                <c:pt idx="219">
                  <c:v>17</c:v>
                </c:pt>
                <c:pt idx="220">
                  <c:v>13</c:v>
                </c:pt>
                <c:pt idx="221">
                  <c:v>7</c:v>
                </c:pt>
                <c:pt idx="222">
                  <c:v>15</c:v>
                </c:pt>
                <c:pt idx="223">
                  <c:v>12</c:v>
                </c:pt>
                <c:pt idx="224">
                  <c:v>9</c:v>
                </c:pt>
                <c:pt idx="225">
                  <c:v>14</c:v>
                </c:pt>
                <c:pt idx="226">
                  <c:v>11</c:v>
                </c:pt>
                <c:pt idx="227">
                  <c:v>9</c:v>
                </c:pt>
                <c:pt idx="228">
                  <c:v>13</c:v>
                </c:pt>
                <c:pt idx="229">
                  <c:v>6</c:v>
                </c:pt>
                <c:pt idx="230">
                  <c:v>13</c:v>
                </c:pt>
                <c:pt idx="231">
                  <c:v>11</c:v>
                </c:pt>
                <c:pt idx="232">
                  <c:v>0</c:v>
                </c:pt>
                <c:pt idx="233">
                  <c:v>12</c:v>
                </c:pt>
                <c:pt idx="234">
                  <c:v>12</c:v>
                </c:pt>
                <c:pt idx="235">
                  <c:v>5</c:v>
                </c:pt>
                <c:pt idx="236">
                  <c:v>10</c:v>
                </c:pt>
                <c:pt idx="237">
                  <c:v>11</c:v>
                </c:pt>
                <c:pt idx="238">
                  <c:v>14</c:v>
                </c:pt>
                <c:pt idx="239">
                  <c:v>18</c:v>
                </c:pt>
                <c:pt idx="240">
                  <c:v>8</c:v>
                </c:pt>
                <c:pt idx="241">
                  <c:v>17</c:v>
                </c:pt>
                <c:pt idx="242">
                  <c:v>10</c:v>
                </c:pt>
                <c:pt idx="243">
                  <c:v>11</c:v>
                </c:pt>
                <c:pt idx="244">
                  <c:v>10</c:v>
                </c:pt>
                <c:pt idx="245">
                  <c:v>0</c:v>
                </c:pt>
                <c:pt idx="246">
                  <c:v>9</c:v>
                </c:pt>
                <c:pt idx="247">
                  <c:v>11</c:v>
                </c:pt>
                <c:pt idx="248">
                  <c:v>14</c:v>
                </c:pt>
                <c:pt idx="249">
                  <c:v>10</c:v>
                </c:pt>
                <c:pt idx="250">
                  <c:v>12</c:v>
                </c:pt>
                <c:pt idx="251">
                  <c:v>9</c:v>
                </c:pt>
                <c:pt idx="252">
                  <c:v>8</c:v>
                </c:pt>
                <c:pt idx="253">
                  <c:v>10</c:v>
                </c:pt>
                <c:pt idx="254">
                  <c:v>11</c:v>
                </c:pt>
                <c:pt idx="255">
                  <c:v>11</c:v>
                </c:pt>
                <c:pt idx="256">
                  <c:v>15</c:v>
                </c:pt>
                <c:pt idx="257">
                  <c:v>11</c:v>
                </c:pt>
                <c:pt idx="258">
                  <c:v>13</c:v>
                </c:pt>
                <c:pt idx="259">
                  <c:v>0</c:v>
                </c:pt>
                <c:pt idx="260">
                  <c:v>8</c:v>
                </c:pt>
                <c:pt idx="261">
                  <c:v>11</c:v>
                </c:pt>
                <c:pt idx="262">
                  <c:v>13</c:v>
                </c:pt>
                <c:pt idx="263">
                  <c:v>12</c:v>
                </c:pt>
                <c:pt idx="264">
                  <c:v>12</c:v>
                </c:pt>
                <c:pt idx="265">
                  <c:v>10</c:v>
                </c:pt>
                <c:pt idx="266">
                  <c:v>0</c:v>
                </c:pt>
                <c:pt idx="267">
                  <c:v>13</c:v>
                </c:pt>
                <c:pt idx="268">
                  <c:v>11</c:v>
                </c:pt>
                <c:pt idx="269">
                  <c:v>11</c:v>
                </c:pt>
                <c:pt idx="270">
                  <c:v>0</c:v>
                </c:pt>
                <c:pt idx="271">
                  <c:v>11</c:v>
                </c:pt>
                <c:pt idx="272">
                  <c:v>13</c:v>
                </c:pt>
                <c:pt idx="273">
                  <c:v>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</c:v>
                </c:pt>
                <c:pt idx="278">
                  <c:v>0</c:v>
                </c:pt>
                <c:pt idx="279">
                  <c:v>15</c:v>
                </c:pt>
                <c:pt idx="280">
                  <c:v>0</c:v>
                </c:pt>
                <c:pt idx="281">
                  <c:v>8</c:v>
                </c:pt>
                <c:pt idx="282">
                  <c:v>13</c:v>
                </c:pt>
                <c:pt idx="283">
                  <c:v>11</c:v>
                </c:pt>
                <c:pt idx="284">
                  <c:v>9</c:v>
                </c:pt>
                <c:pt idx="285">
                  <c:v>13</c:v>
                </c:pt>
                <c:pt idx="286">
                  <c:v>11</c:v>
                </c:pt>
                <c:pt idx="287">
                  <c:v>13</c:v>
                </c:pt>
                <c:pt idx="288">
                  <c:v>12</c:v>
                </c:pt>
                <c:pt idx="289">
                  <c:v>10</c:v>
                </c:pt>
                <c:pt idx="290">
                  <c:v>15</c:v>
                </c:pt>
                <c:pt idx="291">
                  <c:v>12</c:v>
                </c:pt>
                <c:pt idx="292">
                  <c:v>10</c:v>
                </c:pt>
                <c:pt idx="293">
                  <c:v>11</c:v>
                </c:pt>
                <c:pt idx="294">
                  <c:v>9</c:v>
                </c:pt>
                <c:pt idx="295">
                  <c:v>10</c:v>
                </c:pt>
                <c:pt idx="296">
                  <c:v>15</c:v>
                </c:pt>
                <c:pt idx="297">
                  <c:v>10</c:v>
                </c:pt>
                <c:pt idx="298">
                  <c:v>14</c:v>
                </c:pt>
                <c:pt idx="299">
                  <c:v>10</c:v>
                </c:pt>
                <c:pt idx="300">
                  <c:v>8</c:v>
                </c:pt>
                <c:pt idx="301">
                  <c:v>0</c:v>
                </c:pt>
                <c:pt idx="302">
                  <c:v>9</c:v>
                </c:pt>
                <c:pt idx="303">
                  <c:v>15</c:v>
                </c:pt>
                <c:pt idx="304">
                  <c:v>12</c:v>
                </c:pt>
                <c:pt idx="305">
                  <c:v>16</c:v>
                </c:pt>
                <c:pt idx="306">
                  <c:v>14</c:v>
                </c:pt>
                <c:pt idx="307">
                  <c:v>8</c:v>
                </c:pt>
                <c:pt idx="308">
                  <c:v>18</c:v>
                </c:pt>
                <c:pt idx="309">
                  <c:v>15</c:v>
                </c:pt>
                <c:pt idx="310">
                  <c:v>11</c:v>
                </c:pt>
                <c:pt idx="311">
                  <c:v>9</c:v>
                </c:pt>
                <c:pt idx="312">
                  <c:v>11</c:v>
                </c:pt>
                <c:pt idx="313">
                  <c:v>14</c:v>
                </c:pt>
                <c:pt idx="314">
                  <c:v>8</c:v>
                </c:pt>
                <c:pt idx="315">
                  <c:v>8</c:v>
                </c:pt>
                <c:pt idx="316">
                  <c:v>17</c:v>
                </c:pt>
                <c:pt idx="317">
                  <c:v>18</c:v>
                </c:pt>
                <c:pt idx="318">
                  <c:v>16</c:v>
                </c:pt>
                <c:pt idx="319">
                  <c:v>10</c:v>
                </c:pt>
                <c:pt idx="320">
                  <c:v>0</c:v>
                </c:pt>
                <c:pt idx="321">
                  <c:v>0</c:v>
                </c:pt>
                <c:pt idx="322">
                  <c:v>11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10</c:v>
                </c:pt>
                <c:pt idx="327">
                  <c:v>0</c:v>
                </c:pt>
                <c:pt idx="328">
                  <c:v>14</c:v>
                </c:pt>
                <c:pt idx="329">
                  <c:v>12</c:v>
                </c:pt>
                <c:pt idx="330">
                  <c:v>10</c:v>
                </c:pt>
                <c:pt idx="331">
                  <c:v>0</c:v>
                </c:pt>
                <c:pt idx="332">
                  <c:v>12</c:v>
                </c:pt>
                <c:pt idx="333">
                  <c:v>9</c:v>
                </c:pt>
                <c:pt idx="334">
                  <c:v>0</c:v>
                </c:pt>
                <c:pt idx="335">
                  <c:v>19</c:v>
                </c:pt>
                <c:pt idx="336">
                  <c:v>12</c:v>
                </c:pt>
                <c:pt idx="337">
                  <c:v>14</c:v>
                </c:pt>
                <c:pt idx="338">
                  <c:v>15</c:v>
                </c:pt>
                <c:pt idx="339">
                  <c:v>14</c:v>
                </c:pt>
                <c:pt idx="340">
                  <c:v>14</c:v>
                </c:pt>
                <c:pt idx="341">
                  <c:v>13</c:v>
                </c:pt>
                <c:pt idx="342">
                  <c:v>11</c:v>
                </c:pt>
                <c:pt idx="343">
                  <c:v>9</c:v>
                </c:pt>
                <c:pt idx="344">
                  <c:v>10</c:v>
                </c:pt>
                <c:pt idx="345">
                  <c:v>11</c:v>
                </c:pt>
                <c:pt idx="346">
                  <c:v>15</c:v>
                </c:pt>
                <c:pt idx="347">
                  <c:v>15</c:v>
                </c:pt>
                <c:pt idx="348">
                  <c:v>11</c:v>
                </c:pt>
                <c:pt idx="349">
                  <c:v>9</c:v>
                </c:pt>
                <c:pt idx="350">
                  <c:v>14</c:v>
                </c:pt>
                <c:pt idx="351">
                  <c:v>14</c:v>
                </c:pt>
                <c:pt idx="352">
                  <c:v>15</c:v>
                </c:pt>
                <c:pt idx="353">
                  <c:v>13</c:v>
                </c:pt>
                <c:pt idx="354">
                  <c:v>11</c:v>
                </c:pt>
                <c:pt idx="355">
                  <c:v>10</c:v>
                </c:pt>
                <c:pt idx="356">
                  <c:v>14</c:v>
                </c:pt>
                <c:pt idx="357">
                  <c:v>16</c:v>
                </c:pt>
                <c:pt idx="358">
                  <c:v>9</c:v>
                </c:pt>
                <c:pt idx="359">
                  <c:v>15</c:v>
                </c:pt>
                <c:pt idx="360">
                  <c:v>16</c:v>
                </c:pt>
                <c:pt idx="361">
                  <c:v>13</c:v>
                </c:pt>
                <c:pt idx="362">
                  <c:v>11</c:v>
                </c:pt>
                <c:pt idx="363">
                  <c:v>19</c:v>
                </c:pt>
                <c:pt idx="364">
                  <c:v>10</c:v>
                </c:pt>
                <c:pt idx="365">
                  <c:v>15</c:v>
                </c:pt>
                <c:pt idx="366">
                  <c:v>10</c:v>
                </c:pt>
                <c:pt idx="367">
                  <c:v>0</c:v>
                </c:pt>
                <c:pt idx="368">
                  <c:v>20</c:v>
                </c:pt>
                <c:pt idx="369">
                  <c:v>12</c:v>
                </c:pt>
                <c:pt idx="370">
                  <c:v>6</c:v>
                </c:pt>
                <c:pt idx="371">
                  <c:v>16</c:v>
                </c:pt>
                <c:pt idx="372">
                  <c:v>15</c:v>
                </c:pt>
                <c:pt idx="373">
                  <c:v>10</c:v>
                </c:pt>
                <c:pt idx="374">
                  <c:v>10</c:v>
                </c:pt>
                <c:pt idx="375">
                  <c:v>11</c:v>
                </c:pt>
                <c:pt idx="376">
                  <c:v>14</c:v>
                </c:pt>
                <c:pt idx="377">
                  <c:v>10</c:v>
                </c:pt>
                <c:pt idx="378">
                  <c:v>11</c:v>
                </c:pt>
                <c:pt idx="379">
                  <c:v>8</c:v>
                </c:pt>
                <c:pt idx="380">
                  <c:v>13</c:v>
                </c:pt>
                <c:pt idx="381">
                  <c:v>15</c:v>
                </c:pt>
                <c:pt idx="382">
                  <c:v>0</c:v>
                </c:pt>
                <c:pt idx="383">
                  <c:v>11</c:v>
                </c:pt>
                <c:pt idx="384">
                  <c:v>8</c:v>
                </c:pt>
                <c:pt idx="385">
                  <c:v>13</c:v>
                </c:pt>
                <c:pt idx="386">
                  <c:v>0</c:v>
                </c:pt>
                <c:pt idx="387">
                  <c:v>14</c:v>
                </c:pt>
                <c:pt idx="388">
                  <c:v>12</c:v>
                </c:pt>
                <c:pt idx="389">
                  <c:v>18</c:v>
                </c:pt>
                <c:pt idx="390">
                  <c:v>14</c:v>
                </c:pt>
                <c:pt idx="391">
                  <c:v>18</c:v>
                </c:pt>
                <c:pt idx="392">
                  <c:v>8</c:v>
                </c:pt>
                <c:pt idx="393">
                  <c:v>0</c:v>
                </c:pt>
                <c:pt idx="39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A-4010-BA5E-191C44F98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77208"/>
        <c:axId val="903575408"/>
      </c:scatterChart>
      <c:valAx>
        <c:axId val="90357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75408"/>
        <c:crosses val="autoZero"/>
        <c:crossBetween val="midCat"/>
      </c:valAx>
      <c:valAx>
        <c:axId val="9035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77208"/>
        <c:crosses val="autoZero"/>
        <c:crossBetween val="midCat"/>
      </c:valAx>
      <c:spPr>
        <a:solidFill>
          <a:srgbClr val="FFFFFF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rgbClr val="000000"/>
      </a:solidFill>
      <a:round/>
    </a:ln>
    <a:effectLst>
      <a:glow rad="127000">
        <a:srgbClr val="0000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[student-performance-analysis-2.xlsx]pivot-table!PivotTable46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rgbClr val="FFFF00"/>
                </a:solidFill>
              </a:rPr>
              <a:t>Average Final Grade by Internet Access</a:t>
            </a:r>
          </a:p>
        </c:rich>
      </c:tx>
      <c:layout>
        <c:manualLayout>
          <c:xMode val="edge"/>
          <c:yMode val="edge"/>
          <c:x val="4.6020790288324148E-2"/>
          <c:y val="3.6789307347143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4"/>
        <c:spPr>
          <a:solidFill>
            <a:srgbClr val="FFFFFF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'pivot-table'!$C$31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FFFF00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BE3E-4BE8-83E3-A8B362BB423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FF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BE3E-4BE8-83E3-A8B362BB42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'pivot-table'!$B$32:$B$33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'pivot-table'!$C$32:$C$33</c:f>
              <c:numCache>
                <c:formatCode>0</c:formatCode>
                <c:ptCount val="2"/>
                <c:pt idx="0">
                  <c:v>9.4090909090909083</c:v>
                </c:pt>
                <c:pt idx="1">
                  <c:v>10.617021276595745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E-4BE8-83E3-A8B362BB423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78779952"/>
        <c:axId val="1178781752"/>
      </c:barChart>
      <c:catAx>
        <c:axId val="117877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81752"/>
        <c:crosses val="autoZero"/>
        <c:auto val="1"/>
        <c:lblAlgn val="ctr"/>
        <c:lblOffset val="100"/>
        <c:noMultiLvlLbl val="0"/>
      </c:catAx>
      <c:valAx>
        <c:axId val="117878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[student-performance-analysis-2.xlsx]pivot-table!PivotTable47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rgbClr val="FFFF00"/>
                </a:solidFill>
              </a:rPr>
              <a:t>Average G3 by Mother Education</a:t>
            </a:r>
          </a:p>
        </c:rich>
      </c:tx>
      <c:layout>
        <c:manualLayout>
          <c:xMode val="edge"/>
          <c:yMode val="edge"/>
          <c:x val="2.2675674429784562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4"/>
        <c:spPr>
          <a:solidFill>
            <a:srgbClr val="FFFF66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5"/>
        <c:spPr>
          <a:solidFill>
            <a:srgbClr val="FFFF99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6"/>
        <c:spPr>
          <a:solidFill>
            <a:srgbClr val="FFFFCC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7"/>
        <c:spPr>
          <a:solidFill>
            <a:srgbClr val="FFFFFF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'pivot-table'!$J$22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FFFF00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FF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777E-4FEF-B4BB-B0F2140A012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CC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777E-4FEF-B4BB-B0F2140A0122}"/>
              </c:ext>
            </c:extLst>
          </c:dPt>
          <c:dPt>
            <c:idx val="2"/>
            <c:invertIfNegative val="0"/>
            <c:bubble3D val="0"/>
            <c:spPr>
              <a:solidFill>
                <a:srgbClr val="FFFF99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777E-4FEF-B4BB-B0F2140A0122}"/>
              </c:ext>
            </c:extLst>
          </c:dPt>
          <c:dPt>
            <c:idx val="3"/>
            <c:invertIfNegative val="0"/>
            <c:bubble3D val="0"/>
            <c:spPr>
              <a:solidFill>
                <a:srgbClr val="FFFF66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777E-4FEF-B4BB-B0F2140A0122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777E-4FEF-B4BB-B0F2140A01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'pivot-table'!$I$23:$I$27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</c:strCache>
            </c:strRef>
          </c:cat>
          <c:val>
            <c:numRef>
              <c:f>'pivot-table'!$J$23:$J$27</c:f>
              <c:numCache>
                <c:formatCode>0</c:formatCode>
                <c:ptCount val="5"/>
                <c:pt idx="0">
                  <c:v>8.6779661016949152</c:v>
                </c:pt>
                <c:pt idx="1">
                  <c:v>9.7281553398058254</c:v>
                </c:pt>
                <c:pt idx="2">
                  <c:v>10.303030303030303</c:v>
                </c:pt>
                <c:pt idx="3">
                  <c:v>11.763358778625955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E-4FEF-B4BB-B0F2140A012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6472624"/>
        <c:axId val="716473344"/>
      </c:barChart>
      <c:catAx>
        <c:axId val="7164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73344"/>
        <c:crosses val="autoZero"/>
        <c:auto val="1"/>
        <c:lblAlgn val="ctr"/>
        <c:lblOffset val="100"/>
        <c:noMultiLvlLbl val="0"/>
      </c:catAx>
      <c:valAx>
        <c:axId val="7164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[student-performance-analysis-2.xlsx]pivot-table!PivotTable48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Average G3 by Father Education</a:t>
            </a:r>
          </a:p>
        </c:rich>
      </c:tx>
      <c:layout>
        <c:manualLayout>
          <c:xMode val="edge"/>
          <c:yMode val="edge"/>
          <c:x val="2.0442574687130458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4"/>
        <c:spPr>
          <a:solidFill>
            <a:srgbClr val="FFFF66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5"/>
        <c:spPr>
          <a:solidFill>
            <a:srgbClr val="FFFF99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6"/>
        <c:spPr>
          <a:solidFill>
            <a:srgbClr val="FFFFCC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7"/>
        <c:spPr>
          <a:solidFill>
            <a:srgbClr val="FFFFFF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'pivot-table'!$M$22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FFFF00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FF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9ACC-47EB-B7EF-ADAAEF4ED8AB}"/>
              </c:ext>
            </c:extLst>
          </c:dPt>
          <c:dPt>
            <c:idx val="1"/>
            <c:invertIfNegative val="0"/>
            <c:bubble3D val="0"/>
            <c:spPr>
              <a:solidFill>
                <a:srgbClr val="FFFFCC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9ACC-47EB-B7EF-ADAAEF4ED8A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99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9ACC-47EB-B7EF-ADAAEF4ED8A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66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9ACC-47EB-B7EF-ADAAEF4ED8AB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9ACC-47EB-B7EF-ADAAEF4ED8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'pivot-table'!$L$23:$L$27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</c:strCache>
            </c:strRef>
          </c:cat>
          <c:val>
            <c:numRef>
              <c:f>'pivot-table'!$M$23:$M$27</c:f>
              <c:numCache>
                <c:formatCode>0</c:formatCode>
                <c:ptCount val="5"/>
                <c:pt idx="0">
                  <c:v>9.1585365853658534</c:v>
                </c:pt>
                <c:pt idx="1">
                  <c:v>10.260869565217391</c:v>
                </c:pt>
                <c:pt idx="2">
                  <c:v>10.66</c:v>
                </c:pt>
                <c:pt idx="3">
                  <c:v>11.364583333333334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C-47EB-B7EF-ADAAEF4ED8A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85471280"/>
        <c:axId val="885477040"/>
      </c:barChart>
      <c:catAx>
        <c:axId val="8854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7040"/>
        <c:crosses val="autoZero"/>
        <c:auto val="1"/>
        <c:lblAlgn val="ctr"/>
        <c:lblOffset val="100"/>
        <c:noMultiLvlLbl val="0"/>
      </c:catAx>
      <c:valAx>
        <c:axId val="8854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[student-performance-analysis-2.xlsx]pivot-table!PivotTable49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2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Student At Risk Distribution by School Type</a:t>
            </a:r>
            <a:endParaRPr lang="en-ID" sz="1200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5.3303914954588277E-2"/>
          <c:y val="4.274217238894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FF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'clean-data'!$A:$A</c:f>
              <c:strCache>
                <c:ptCount val="1"/>
                <c:pt idx="0">
                  <c:v>At Risk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cat>
            <c:strRef>
              <c:f>'clean-data'!$A:$A</c:f>
              <c:strCache>
                <c:ptCount val="2"/>
                <c:pt idx="0">
                  <c:v>GP</c:v>
                </c:pt>
                <c:pt idx="1">
                  <c:v>MS</c:v>
                </c:pt>
              </c:strCache>
            </c:strRef>
          </c:cat>
          <c:val>
            <c:numRef>
              <c:f>'clean-data'!$A:$A</c:f>
              <c:numCache>
                <c:formatCode>General</c:formatCode>
                <c:ptCount val="2"/>
                <c:pt idx="0">
                  <c:v>113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0-4C97-A0A1-41297FDC2DC6}"/>
            </c:ext>
          </c:extLst>
        </c:ser>
        <c:ser>
          <c:idx val="1"/>
          <c:order val="1"/>
          <c:tx>
            <c:strRef>
              <c:f>'clean-data'!$A:$A</c:f>
              <c:strCache>
                <c:ptCount val="1"/>
                <c:pt idx="0">
                  <c:v>Safe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FFFF00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cat>
            <c:strRef>
              <c:f>'clean-data'!$A:$A</c:f>
              <c:strCache>
                <c:ptCount val="2"/>
                <c:pt idx="0">
                  <c:v>GP</c:v>
                </c:pt>
                <c:pt idx="1">
                  <c:v>MS</c:v>
                </c:pt>
              </c:strCache>
            </c:strRef>
          </c:cat>
          <c:val>
            <c:numRef>
              <c:f>'clean-data'!$A:$A</c:f>
              <c:numCache>
                <c:formatCode>General</c:formatCode>
                <c:ptCount val="2"/>
                <c:pt idx="0">
                  <c:v>236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0-4C97-A0A1-41297FDC2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7997944"/>
        <c:axId val="717997224"/>
      </c:barChart>
      <c:catAx>
        <c:axId val="71799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97224"/>
        <c:crosses val="autoZero"/>
        <c:auto val="1"/>
        <c:lblAlgn val="ctr"/>
        <c:lblOffset val="100"/>
        <c:noMultiLvlLbl val="0"/>
      </c:catAx>
      <c:valAx>
        <c:axId val="71799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9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[student-performance-analysis-2.xlsx]pivot-table!familysupport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Average Final Grade by Family Support</a:t>
            </a:r>
          </a:p>
        </c:rich>
      </c:tx>
      <c:layout>
        <c:manualLayout>
          <c:xMode val="edge"/>
          <c:yMode val="edge"/>
          <c:x val="3.5071792496526179E-2"/>
          <c:y val="6.5217391304347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63500">
              <a:schemeClr val="bg1">
                <a:alpha val="40000"/>
              </a:schemeClr>
            </a:glo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/>
          </a:solidFill>
          <a:ln>
            <a:solidFill>
              <a:schemeClr val="bg1"/>
            </a:solidFill>
          </a:ln>
          <a:effectLst>
            <a:glow rad="127000">
              <a:schemeClr val="bg1">
                <a:alpha val="40000"/>
              </a:schemeClr>
            </a:glow>
          </a:effectLst>
        </c:spPr>
      </c:pivotFmt>
      <c:pivotFmt>
        <c:idx val="4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'pivot-table'!$C$15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glow rad="63500">
                <a:schemeClr val="bg1">
                  <a:alpha val="40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1EAE-4676-B4DD-3C83084AB49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>
                <a:glow rad="127000">
                  <a:schemeClr val="bg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1EAE-4676-B4DD-3C83084AB4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'pivot-table'!$B$16:$B$17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'pivot-table'!$C$16:$C$17</c:f>
              <c:numCache>
                <c:formatCode>0</c:formatCode>
                <c:ptCount val="2"/>
                <c:pt idx="0">
                  <c:v>10.640522875816993</c:v>
                </c:pt>
                <c:pt idx="1">
                  <c:v>10.272727272727273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E-4676-B4DD-3C83084A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77527432"/>
        <c:axId val="877536072"/>
      </c:barChart>
      <c:catAx>
        <c:axId val="877527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36072"/>
        <c:crosses val="autoZero"/>
        <c:auto val="1"/>
        <c:lblAlgn val="ctr"/>
        <c:lblOffset val="100"/>
        <c:noMultiLvlLbl val="0"/>
      </c:catAx>
      <c:valAx>
        <c:axId val="87753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2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  <a:outerShdw blurRad="50800" dist="25400" dir="2700000" algn="tl" rotWithShape="0">
        <a:srgbClr val="FFFF00">
          <a:alpha val="4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0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Final Grade vs Alcohol Consumption: Weekday vs Weekend</a:t>
            </a:r>
            <a:endParaRPr lang="en-ID" sz="1000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12162264165609946"/>
          <c:y val="2.7687154774673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0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FFFF00"/>
            </a:solidFill>
            <a:ln>
              <a:solidFill>
                <a:schemeClr val="bg1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0-355D-4535-A25E-BB03215F94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CF7657F-991F-42C4-8EAE-8AE0C15F9895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55D-4535-A25E-BB03215F94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99CBCE-AD5F-4D88-B07C-0A5D81C0AC0F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55D-4535-A25E-BB03215F942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978F0D-D8A7-4469-89F3-AF1076D7239C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55D-4535-A25E-BB03215F942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92AD91E-5997-41AA-97D7-9E274A918A70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55D-4535-A25E-BB03215F942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552839-D08D-4CA5-913B-8B04F4F181A5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55D-4535-A25E-BB03215F942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'pivot-table'!$P$3:$P$7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'pivot-table'!$Q$3:$Q$7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bubbleSize>
            <c:numRef>
              <c:f>'pivot-table'!$R$3:$R$7</c:f>
              <c:numCache>
                <c:formatCode>0</c:formatCode>
                <c:ptCount val="5"/>
                <c:pt idx="0">
                  <c:v>10.806666666666667</c:v>
                </c:pt>
                <c:pt idx="1">
                  <c:v>8.6666666666666661</c:v>
                </c:pt>
                <c:pt idx="2">
                  <c:v>9.75</c:v>
                </c:pt>
                <c:pt idx="3">
                  <c:v>11.333333333333334</c:v>
                </c:pt>
                <c:pt idx="4">
                  <c:v>10.666666666666666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'pivot-table'!$R$3:$R$7</c15:f>
                <c15:dlblRangeCache>
                  <c:ptCount val="5"/>
                  <c:pt idx="0">
                    <c:v>11</c:v>
                  </c:pt>
                  <c:pt idx="1">
                    <c:v>9</c:v>
                  </c:pt>
                  <c:pt idx="2">
                    <c:v>10</c:v>
                  </c:pt>
                  <c:pt idx="3">
                    <c:v>11</c:v>
                  </c:pt>
                  <c:pt idx="4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355D-4535-A25E-BB03215F94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5473440"/>
        <c:axId val="885479200"/>
      </c:bubbleChart>
      <c:valAx>
        <c:axId val="8854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walc - WEEKEND</a:t>
                </a:r>
                <a:r>
                  <a:rPr lang="en-ID" baseline="0"/>
                  <a:t> ALCOHOL CONSUMP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9200"/>
        <c:crosses val="autoZero"/>
        <c:crossBetween val="midCat"/>
      </c:valAx>
      <c:valAx>
        <c:axId val="8854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Dalc - WEEKDAY ALCOHOL CONSUMP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  <a:outerShdw blurRad="50800" dist="50800" dir="5400000" algn="ctr" rotWithShape="0">
        <a:srgbClr val="FFFF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[student-performance-analysis-2.xlsx]pivot-table!PivotTable25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2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Distribution of Final Grade Category by Gender</a:t>
            </a:r>
            <a:endParaRPr lang="en-ID" sz="1200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3.876221785098475E-2"/>
          <c:y val="4.2359007978868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/>
          </a:solidFill>
          <a:ln>
            <a:solidFill>
              <a:schemeClr val="bg1"/>
            </a:solidFill>
          </a:ln>
          <a:effectLst>
            <a:glow rad="127000">
              <a:schemeClr val="bg1">
                <a:alpha val="40000"/>
              </a:schemeClr>
            </a:glow>
            <a:outerShdw blurRad="50800" dist="25400" dir="5400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99"/>
          </a:solidFill>
          <a:ln>
            <a:solidFill>
              <a:srgbClr val="FFFF99"/>
            </a:solidFill>
          </a:ln>
          <a:effectLst>
            <a:glow rad="127000">
              <a:srgbClr val="FFFF99">
                <a:alpha val="40000"/>
              </a:srgb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'pivot-table'!$C$20:$C$21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'pivot-table'!$B$22:$B$23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'pivot-table'!$C$22:$C$23</c:f>
              <c:numCache>
                <c:formatCode>General</c:formatCode>
                <c:ptCount val="2"/>
                <c:pt idx="0">
                  <c:v>101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A-4789-BD24-8B08C132C962}"/>
            </c:ext>
          </c:extLst>
        </c:ser>
        <c:ser>
          <c:idx val="1"/>
          <c:order val="1"/>
          <c:tx>
            <c:strRef>
              <c:f>'pivot-table'!$D$20:$D$21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>
              <a:glow rad="127000">
                <a:schemeClr val="bg1">
                  <a:alpha val="40000"/>
                </a:schemeClr>
              </a:glow>
              <a:outerShdw blurRad="50800" dist="25400" dir="5400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'pivot-table'!$B$22:$B$23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'pivot-table'!$D$22:$D$23</c:f>
              <c:numCache>
                <c:formatCode>General</c:formatCode>
                <c:ptCount val="2"/>
                <c:pt idx="0">
                  <c:v>32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A-4789-BD24-8B08C132C962}"/>
            </c:ext>
          </c:extLst>
        </c:ser>
        <c:ser>
          <c:idx val="2"/>
          <c:order val="2"/>
          <c:tx>
            <c:strRef>
              <c:f>'pivot-table'!$E$20:$E$21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rgbClr val="FFFF99"/>
              </a:solidFill>
            </a:ln>
            <a:effectLst>
              <a:glow rad="127000">
                <a:srgbClr val="FFFF99">
                  <a:alpha val="40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'pivot-table'!$B$22:$B$23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'pivot-table'!$E$22:$E$23</c:f>
              <c:numCache>
                <c:formatCode>General</c:formatCode>
                <c:ptCount val="2"/>
                <c:pt idx="0">
                  <c:v>75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A-4789-BD24-8B08C132C96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7521592"/>
        <c:axId val="717522672"/>
      </c:barChart>
      <c:catAx>
        <c:axId val="71752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2672"/>
        <c:crosses val="autoZero"/>
        <c:auto val="1"/>
        <c:lblAlgn val="ctr"/>
        <c:lblOffset val="100"/>
        <c:noMultiLvlLbl val="0"/>
      </c:catAx>
      <c:valAx>
        <c:axId val="7175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1592"/>
        <c:crosses val="autoZero"/>
        <c:crossBetween val="between"/>
      </c:valAx>
      <c:spPr>
        <a:noFill/>
        <a:ln>
          <a:noFill/>
        </a:ln>
        <a:effectLst>
          <a:glow rad="127000">
            <a:schemeClr val="bg1">
              <a:alpha val="40000"/>
            </a:schemeClr>
          </a:glo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  <a:outerShdw blurRad="50800" dist="38100" dir="2700000" algn="tl" rotWithShape="0">
        <a:srgbClr val="FFFF00">
          <a:alpha val="4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ID">
                <a:solidFill>
                  <a:schemeClr val="tx1"/>
                </a:solidFill>
              </a:rPr>
              <a:t>Correlation G2 x 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FF00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'clean-data'!$AF$2:$AF$396</c:f>
              <c:numCache>
                <c:formatCode>0</c:formatCode>
                <c:ptCount val="395"/>
                <c:pt idx="0">
                  <c:v>14</c:v>
                </c:pt>
                <c:pt idx="1">
                  <c:v>14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9</c:v>
                </c:pt>
                <c:pt idx="6">
                  <c:v>12</c:v>
                </c:pt>
                <c:pt idx="7">
                  <c:v>16</c:v>
                </c:pt>
                <c:pt idx="8">
                  <c:v>14</c:v>
                </c:pt>
                <c:pt idx="9">
                  <c:v>7</c:v>
                </c:pt>
                <c:pt idx="10">
                  <c:v>13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10</c:v>
                </c:pt>
                <c:pt idx="15">
                  <c:v>13</c:v>
                </c:pt>
                <c:pt idx="16">
                  <c:v>8</c:v>
                </c:pt>
                <c:pt idx="17">
                  <c:v>12</c:v>
                </c:pt>
                <c:pt idx="18">
                  <c:v>8</c:v>
                </c:pt>
                <c:pt idx="19">
                  <c:v>12</c:v>
                </c:pt>
                <c:pt idx="20">
                  <c:v>17</c:v>
                </c:pt>
                <c:pt idx="21">
                  <c:v>15</c:v>
                </c:pt>
                <c:pt idx="22">
                  <c:v>14</c:v>
                </c:pt>
                <c:pt idx="23">
                  <c:v>7</c:v>
                </c:pt>
                <c:pt idx="24">
                  <c:v>13</c:v>
                </c:pt>
                <c:pt idx="25">
                  <c:v>19</c:v>
                </c:pt>
                <c:pt idx="26">
                  <c:v>19</c:v>
                </c:pt>
                <c:pt idx="27">
                  <c:v>14</c:v>
                </c:pt>
                <c:pt idx="28">
                  <c:v>13</c:v>
                </c:pt>
                <c:pt idx="29">
                  <c:v>11</c:v>
                </c:pt>
                <c:pt idx="30">
                  <c:v>13</c:v>
                </c:pt>
                <c:pt idx="31">
                  <c:v>4</c:v>
                </c:pt>
                <c:pt idx="32">
                  <c:v>18</c:v>
                </c:pt>
                <c:pt idx="33">
                  <c:v>0</c:v>
                </c:pt>
                <c:pt idx="34">
                  <c:v>13</c:v>
                </c:pt>
                <c:pt idx="35">
                  <c:v>11</c:v>
                </c:pt>
                <c:pt idx="36">
                  <c:v>0</c:v>
                </c:pt>
                <c:pt idx="37">
                  <c:v>16</c:v>
                </c:pt>
                <c:pt idx="38">
                  <c:v>9</c:v>
                </c:pt>
                <c:pt idx="39">
                  <c:v>14</c:v>
                </c:pt>
                <c:pt idx="40">
                  <c:v>0</c:v>
                </c:pt>
                <c:pt idx="41">
                  <c:v>6</c:v>
                </c:pt>
                <c:pt idx="42">
                  <c:v>9</c:v>
                </c:pt>
                <c:pt idx="43">
                  <c:v>5</c:v>
                </c:pt>
                <c:pt idx="44">
                  <c:v>13</c:v>
                </c:pt>
                <c:pt idx="45">
                  <c:v>0</c:v>
                </c:pt>
                <c:pt idx="46">
                  <c:v>11</c:v>
                </c:pt>
                <c:pt idx="47">
                  <c:v>12</c:v>
                </c:pt>
                <c:pt idx="48">
                  <c:v>8</c:v>
                </c:pt>
                <c:pt idx="49">
                  <c:v>15</c:v>
                </c:pt>
                <c:pt idx="50">
                  <c:v>6</c:v>
                </c:pt>
                <c:pt idx="51">
                  <c:v>0</c:v>
                </c:pt>
                <c:pt idx="52">
                  <c:v>10</c:v>
                </c:pt>
                <c:pt idx="53">
                  <c:v>11</c:v>
                </c:pt>
                <c:pt idx="54">
                  <c:v>5</c:v>
                </c:pt>
                <c:pt idx="55">
                  <c:v>8</c:v>
                </c:pt>
                <c:pt idx="56">
                  <c:v>12</c:v>
                </c:pt>
                <c:pt idx="57">
                  <c:v>9</c:v>
                </c:pt>
                <c:pt idx="58">
                  <c:v>14</c:v>
                </c:pt>
                <c:pt idx="59">
                  <c:v>15</c:v>
                </c:pt>
                <c:pt idx="60">
                  <c:v>9</c:v>
                </c:pt>
                <c:pt idx="61">
                  <c:v>18</c:v>
                </c:pt>
                <c:pt idx="62">
                  <c:v>6</c:v>
                </c:pt>
                <c:pt idx="63">
                  <c:v>9</c:v>
                </c:pt>
                <c:pt idx="64">
                  <c:v>10</c:v>
                </c:pt>
                <c:pt idx="65">
                  <c:v>7</c:v>
                </c:pt>
                <c:pt idx="66">
                  <c:v>12</c:v>
                </c:pt>
                <c:pt idx="67">
                  <c:v>0</c:v>
                </c:pt>
                <c:pt idx="68">
                  <c:v>12</c:v>
                </c:pt>
                <c:pt idx="69">
                  <c:v>18</c:v>
                </c:pt>
                <c:pt idx="70">
                  <c:v>12</c:v>
                </c:pt>
                <c:pt idx="71">
                  <c:v>8</c:v>
                </c:pt>
                <c:pt idx="72">
                  <c:v>15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12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8</c:v>
                </c:pt>
                <c:pt idx="81">
                  <c:v>9</c:v>
                </c:pt>
                <c:pt idx="82">
                  <c:v>12</c:v>
                </c:pt>
                <c:pt idx="83">
                  <c:v>15</c:v>
                </c:pt>
                <c:pt idx="84">
                  <c:v>11</c:v>
                </c:pt>
                <c:pt idx="85">
                  <c:v>18</c:v>
                </c:pt>
                <c:pt idx="86">
                  <c:v>9</c:v>
                </c:pt>
                <c:pt idx="87">
                  <c:v>15</c:v>
                </c:pt>
                <c:pt idx="88">
                  <c:v>10</c:v>
                </c:pt>
                <c:pt idx="89">
                  <c:v>13</c:v>
                </c:pt>
                <c:pt idx="90">
                  <c:v>7</c:v>
                </c:pt>
                <c:pt idx="91">
                  <c:v>8</c:v>
                </c:pt>
                <c:pt idx="92">
                  <c:v>10</c:v>
                </c:pt>
                <c:pt idx="93">
                  <c:v>6</c:v>
                </c:pt>
                <c:pt idx="94">
                  <c:v>10</c:v>
                </c:pt>
                <c:pt idx="95">
                  <c:v>12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16</c:v>
                </c:pt>
                <c:pt idx="102">
                  <c:v>8</c:v>
                </c:pt>
                <c:pt idx="103">
                  <c:v>12</c:v>
                </c:pt>
                <c:pt idx="104">
                  <c:v>9</c:v>
                </c:pt>
                <c:pt idx="105">
                  <c:v>6</c:v>
                </c:pt>
                <c:pt idx="106">
                  <c:v>5</c:v>
                </c:pt>
                <c:pt idx="107">
                  <c:v>8</c:v>
                </c:pt>
                <c:pt idx="108">
                  <c:v>10</c:v>
                </c:pt>
                <c:pt idx="109">
                  <c:v>15</c:v>
                </c:pt>
                <c:pt idx="110">
                  <c:v>12</c:v>
                </c:pt>
                <c:pt idx="111">
                  <c:v>5</c:v>
                </c:pt>
                <c:pt idx="112">
                  <c:v>18</c:v>
                </c:pt>
                <c:pt idx="113">
                  <c:v>15</c:v>
                </c:pt>
                <c:pt idx="114">
                  <c:v>8</c:v>
                </c:pt>
                <c:pt idx="115">
                  <c:v>10</c:v>
                </c:pt>
                <c:pt idx="116">
                  <c:v>10</c:v>
                </c:pt>
                <c:pt idx="117">
                  <c:v>14</c:v>
                </c:pt>
                <c:pt idx="118">
                  <c:v>15</c:v>
                </c:pt>
                <c:pt idx="119">
                  <c:v>13</c:v>
                </c:pt>
                <c:pt idx="120">
                  <c:v>11</c:v>
                </c:pt>
                <c:pt idx="121">
                  <c:v>12</c:v>
                </c:pt>
                <c:pt idx="122">
                  <c:v>11</c:v>
                </c:pt>
                <c:pt idx="123">
                  <c:v>16</c:v>
                </c:pt>
                <c:pt idx="124">
                  <c:v>16</c:v>
                </c:pt>
                <c:pt idx="125">
                  <c:v>10</c:v>
                </c:pt>
                <c:pt idx="126">
                  <c:v>10</c:v>
                </c:pt>
                <c:pt idx="127">
                  <c:v>18</c:v>
                </c:pt>
                <c:pt idx="128">
                  <c:v>10</c:v>
                </c:pt>
                <c:pt idx="129">
                  <c:v>8</c:v>
                </c:pt>
                <c:pt idx="130">
                  <c:v>12</c:v>
                </c:pt>
                <c:pt idx="131">
                  <c:v>15</c:v>
                </c:pt>
                <c:pt idx="132">
                  <c:v>7</c:v>
                </c:pt>
                <c:pt idx="133">
                  <c:v>13</c:v>
                </c:pt>
                <c:pt idx="134">
                  <c:v>13</c:v>
                </c:pt>
                <c:pt idx="135">
                  <c:v>9</c:v>
                </c:pt>
                <c:pt idx="136">
                  <c:v>15</c:v>
                </c:pt>
                <c:pt idx="137">
                  <c:v>15</c:v>
                </c:pt>
                <c:pt idx="138">
                  <c:v>10</c:v>
                </c:pt>
                <c:pt idx="139">
                  <c:v>16</c:v>
                </c:pt>
                <c:pt idx="140">
                  <c:v>11</c:v>
                </c:pt>
                <c:pt idx="141">
                  <c:v>10</c:v>
                </c:pt>
                <c:pt idx="142">
                  <c:v>10</c:v>
                </c:pt>
                <c:pt idx="143">
                  <c:v>15</c:v>
                </c:pt>
                <c:pt idx="144">
                  <c:v>9</c:v>
                </c:pt>
                <c:pt idx="145">
                  <c:v>6</c:v>
                </c:pt>
                <c:pt idx="146">
                  <c:v>12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15</c:v>
                </c:pt>
                <c:pt idx="151">
                  <c:v>10</c:v>
                </c:pt>
                <c:pt idx="152">
                  <c:v>9</c:v>
                </c:pt>
                <c:pt idx="153">
                  <c:v>7</c:v>
                </c:pt>
                <c:pt idx="154">
                  <c:v>10</c:v>
                </c:pt>
                <c:pt idx="155">
                  <c:v>6</c:v>
                </c:pt>
                <c:pt idx="156">
                  <c:v>6</c:v>
                </c:pt>
                <c:pt idx="157">
                  <c:v>10</c:v>
                </c:pt>
                <c:pt idx="158">
                  <c:v>9</c:v>
                </c:pt>
                <c:pt idx="159">
                  <c:v>6</c:v>
                </c:pt>
                <c:pt idx="160">
                  <c:v>18</c:v>
                </c:pt>
                <c:pt idx="161">
                  <c:v>13</c:v>
                </c:pt>
                <c:pt idx="162">
                  <c:v>9</c:v>
                </c:pt>
                <c:pt idx="163">
                  <c:v>15</c:v>
                </c:pt>
                <c:pt idx="164">
                  <c:v>13</c:v>
                </c:pt>
                <c:pt idx="165">
                  <c:v>7</c:v>
                </c:pt>
                <c:pt idx="166">
                  <c:v>15</c:v>
                </c:pt>
                <c:pt idx="167">
                  <c:v>13</c:v>
                </c:pt>
                <c:pt idx="168">
                  <c:v>7</c:v>
                </c:pt>
                <c:pt idx="169">
                  <c:v>10</c:v>
                </c:pt>
                <c:pt idx="170">
                  <c:v>8</c:v>
                </c:pt>
                <c:pt idx="171">
                  <c:v>0</c:v>
                </c:pt>
                <c:pt idx="172">
                  <c:v>0</c:v>
                </c:pt>
                <c:pt idx="173">
                  <c:v>12</c:v>
                </c:pt>
                <c:pt idx="174">
                  <c:v>11</c:v>
                </c:pt>
                <c:pt idx="175">
                  <c:v>7</c:v>
                </c:pt>
                <c:pt idx="176">
                  <c:v>11</c:v>
                </c:pt>
                <c:pt idx="177">
                  <c:v>8</c:v>
                </c:pt>
                <c:pt idx="178">
                  <c:v>12</c:v>
                </c:pt>
                <c:pt idx="179">
                  <c:v>9</c:v>
                </c:pt>
                <c:pt idx="180">
                  <c:v>8</c:v>
                </c:pt>
                <c:pt idx="181">
                  <c:v>10</c:v>
                </c:pt>
                <c:pt idx="182">
                  <c:v>15</c:v>
                </c:pt>
                <c:pt idx="183">
                  <c:v>7</c:v>
                </c:pt>
                <c:pt idx="184">
                  <c:v>14</c:v>
                </c:pt>
                <c:pt idx="185">
                  <c:v>15</c:v>
                </c:pt>
                <c:pt idx="186">
                  <c:v>11</c:v>
                </c:pt>
                <c:pt idx="187">
                  <c:v>7</c:v>
                </c:pt>
                <c:pt idx="188">
                  <c:v>11</c:v>
                </c:pt>
                <c:pt idx="189">
                  <c:v>9</c:v>
                </c:pt>
                <c:pt idx="190">
                  <c:v>13</c:v>
                </c:pt>
                <c:pt idx="191">
                  <c:v>5</c:v>
                </c:pt>
                <c:pt idx="192">
                  <c:v>10</c:v>
                </c:pt>
                <c:pt idx="193">
                  <c:v>8</c:v>
                </c:pt>
                <c:pt idx="194">
                  <c:v>13</c:v>
                </c:pt>
                <c:pt idx="195">
                  <c:v>17</c:v>
                </c:pt>
                <c:pt idx="196">
                  <c:v>9</c:v>
                </c:pt>
                <c:pt idx="197">
                  <c:v>13</c:v>
                </c:pt>
                <c:pt idx="198">
                  <c:v>12</c:v>
                </c:pt>
                <c:pt idx="199">
                  <c:v>15</c:v>
                </c:pt>
                <c:pt idx="200">
                  <c:v>7</c:v>
                </c:pt>
                <c:pt idx="201">
                  <c:v>9</c:v>
                </c:pt>
                <c:pt idx="202">
                  <c:v>12</c:v>
                </c:pt>
                <c:pt idx="203">
                  <c:v>8</c:v>
                </c:pt>
                <c:pt idx="204">
                  <c:v>8</c:v>
                </c:pt>
                <c:pt idx="205">
                  <c:v>15</c:v>
                </c:pt>
                <c:pt idx="206">
                  <c:v>9</c:v>
                </c:pt>
                <c:pt idx="207">
                  <c:v>16</c:v>
                </c:pt>
                <c:pt idx="208">
                  <c:v>10</c:v>
                </c:pt>
                <c:pt idx="209">
                  <c:v>9</c:v>
                </c:pt>
                <c:pt idx="210">
                  <c:v>7</c:v>
                </c:pt>
                <c:pt idx="211">
                  <c:v>12</c:v>
                </c:pt>
                <c:pt idx="212">
                  <c:v>12</c:v>
                </c:pt>
                <c:pt idx="213">
                  <c:v>13</c:v>
                </c:pt>
                <c:pt idx="214">
                  <c:v>7</c:v>
                </c:pt>
                <c:pt idx="215">
                  <c:v>15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16</c:v>
                </c:pt>
                <c:pt idx="220">
                  <c:v>13</c:v>
                </c:pt>
                <c:pt idx="221">
                  <c:v>8</c:v>
                </c:pt>
                <c:pt idx="222">
                  <c:v>15</c:v>
                </c:pt>
                <c:pt idx="223">
                  <c:v>11</c:v>
                </c:pt>
                <c:pt idx="224">
                  <c:v>8</c:v>
                </c:pt>
                <c:pt idx="225">
                  <c:v>13</c:v>
                </c:pt>
                <c:pt idx="226">
                  <c:v>11</c:v>
                </c:pt>
                <c:pt idx="227">
                  <c:v>9</c:v>
                </c:pt>
                <c:pt idx="228">
                  <c:v>13</c:v>
                </c:pt>
                <c:pt idx="229">
                  <c:v>7</c:v>
                </c:pt>
                <c:pt idx="230">
                  <c:v>13</c:v>
                </c:pt>
                <c:pt idx="231">
                  <c:v>11</c:v>
                </c:pt>
                <c:pt idx="232">
                  <c:v>7</c:v>
                </c:pt>
                <c:pt idx="233">
                  <c:v>12</c:v>
                </c:pt>
                <c:pt idx="234">
                  <c:v>11</c:v>
                </c:pt>
                <c:pt idx="235">
                  <c:v>5</c:v>
                </c:pt>
                <c:pt idx="236">
                  <c:v>10</c:v>
                </c:pt>
                <c:pt idx="237">
                  <c:v>11</c:v>
                </c:pt>
                <c:pt idx="238">
                  <c:v>14</c:v>
                </c:pt>
                <c:pt idx="239">
                  <c:v>18</c:v>
                </c:pt>
                <c:pt idx="240">
                  <c:v>8</c:v>
                </c:pt>
                <c:pt idx="241">
                  <c:v>17</c:v>
                </c:pt>
                <c:pt idx="242">
                  <c:v>9</c:v>
                </c:pt>
                <c:pt idx="243">
                  <c:v>10</c:v>
                </c:pt>
                <c:pt idx="244">
                  <c:v>9</c:v>
                </c:pt>
                <c:pt idx="245">
                  <c:v>0</c:v>
                </c:pt>
                <c:pt idx="246">
                  <c:v>9</c:v>
                </c:pt>
                <c:pt idx="247">
                  <c:v>11</c:v>
                </c:pt>
                <c:pt idx="248">
                  <c:v>14</c:v>
                </c:pt>
                <c:pt idx="249">
                  <c:v>10</c:v>
                </c:pt>
                <c:pt idx="250">
                  <c:v>12</c:v>
                </c:pt>
                <c:pt idx="251">
                  <c:v>9</c:v>
                </c:pt>
                <c:pt idx="252">
                  <c:v>8</c:v>
                </c:pt>
                <c:pt idx="253">
                  <c:v>9</c:v>
                </c:pt>
                <c:pt idx="254">
                  <c:v>9</c:v>
                </c:pt>
                <c:pt idx="255">
                  <c:v>10</c:v>
                </c:pt>
                <c:pt idx="256">
                  <c:v>13</c:v>
                </c:pt>
                <c:pt idx="257">
                  <c:v>11</c:v>
                </c:pt>
                <c:pt idx="258">
                  <c:v>12</c:v>
                </c:pt>
                <c:pt idx="259">
                  <c:v>9</c:v>
                </c:pt>
                <c:pt idx="260">
                  <c:v>8</c:v>
                </c:pt>
                <c:pt idx="261">
                  <c:v>10</c:v>
                </c:pt>
                <c:pt idx="262">
                  <c:v>14</c:v>
                </c:pt>
                <c:pt idx="263">
                  <c:v>12</c:v>
                </c:pt>
                <c:pt idx="264">
                  <c:v>12</c:v>
                </c:pt>
                <c:pt idx="265">
                  <c:v>10</c:v>
                </c:pt>
                <c:pt idx="266">
                  <c:v>9</c:v>
                </c:pt>
                <c:pt idx="267">
                  <c:v>12</c:v>
                </c:pt>
                <c:pt idx="268">
                  <c:v>11</c:v>
                </c:pt>
                <c:pt idx="269">
                  <c:v>10</c:v>
                </c:pt>
                <c:pt idx="270">
                  <c:v>8</c:v>
                </c:pt>
                <c:pt idx="271">
                  <c:v>11</c:v>
                </c:pt>
                <c:pt idx="272">
                  <c:v>13</c:v>
                </c:pt>
                <c:pt idx="273">
                  <c:v>9</c:v>
                </c:pt>
                <c:pt idx="274">
                  <c:v>0</c:v>
                </c:pt>
                <c:pt idx="275">
                  <c:v>8</c:v>
                </c:pt>
                <c:pt idx="276">
                  <c:v>8</c:v>
                </c:pt>
                <c:pt idx="277">
                  <c:v>10</c:v>
                </c:pt>
                <c:pt idx="278">
                  <c:v>10</c:v>
                </c:pt>
                <c:pt idx="279">
                  <c:v>15</c:v>
                </c:pt>
                <c:pt idx="280">
                  <c:v>8</c:v>
                </c:pt>
                <c:pt idx="281">
                  <c:v>7</c:v>
                </c:pt>
                <c:pt idx="282">
                  <c:v>13</c:v>
                </c:pt>
                <c:pt idx="283">
                  <c:v>11</c:v>
                </c:pt>
                <c:pt idx="284">
                  <c:v>9</c:v>
                </c:pt>
                <c:pt idx="285">
                  <c:v>13</c:v>
                </c:pt>
                <c:pt idx="286">
                  <c:v>12</c:v>
                </c:pt>
                <c:pt idx="287">
                  <c:v>13</c:v>
                </c:pt>
                <c:pt idx="288">
                  <c:v>12</c:v>
                </c:pt>
                <c:pt idx="289">
                  <c:v>11</c:v>
                </c:pt>
                <c:pt idx="290">
                  <c:v>15</c:v>
                </c:pt>
                <c:pt idx="291">
                  <c:v>11</c:v>
                </c:pt>
                <c:pt idx="292">
                  <c:v>10</c:v>
                </c:pt>
                <c:pt idx="293">
                  <c:v>12</c:v>
                </c:pt>
                <c:pt idx="294">
                  <c:v>7</c:v>
                </c:pt>
                <c:pt idx="295">
                  <c:v>9</c:v>
                </c:pt>
                <c:pt idx="296">
                  <c:v>15</c:v>
                </c:pt>
                <c:pt idx="297">
                  <c:v>10</c:v>
                </c:pt>
                <c:pt idx="298">
                  <c:v>14</c:v>
                </c:pt>
                <c:pt idx="299">
                  <c:v>11</c:v>
                </c:pt>
                <c:pt idx="300">
                  <c:v>9</c:v>
                </c:pt>
                <c:pt idx="301">
                  <c:v>5</c:v>
                </c:pt>
                <c:pt idx="302">
                  <c:v>9</c:v>
                </c:pt>
                <c:pt idx="303">
                  <c:v>14</c:v>
                </c:pt>
                <c:pt idx="304">
                  <c:v>12</c:v>
                </c:pt>
                <c:pt idx="305">
                  <c:v>16</c:v>
                </c:pt>
                <c:pt idx="306">
                  <c:v>14</c:v>
                </c:pt>
                <c:pt idx="307">
                  <c:v>9</c:v>
                </c:pt>
                <c:pt idx="308">
                  <c:v>16</c:v>
                </c:pt>
                <c:pt idx="309">
                  <c:v>16</c:v>
                </c:pt>
                <c:pt idx="310">
                  <c:v>12</c:v>
                </c:pt>
                <c:pt idx="311">
                  <c:v>9</c:v>
                </c:pt>
                <c:pt idx="312">
                  <c:v>10</c:v>
                </c:pt>
                <c:pt idx="313">
                  <c:v>14</c:v>
                </c:pt>
                <c:pt idx="314">
                  <c:v>7</c:v>
                </c:pt>
                <c:pt idx="315">
                  <c:v>9</c:v>
                </c:pt>
                <c:pt idx="316">
                  <c:v>17</c:v>
                </c:pt>
                <c:pt idx="317">
                  <c:v>18</c:v>
                </c:pt>
                <c:pt idx="318">
                  <c:v>15</c:v>
                </c:pt>
                <c:pt idx="319">
                  <c:v>10</c:v>
                </c:pt>
                <c:pt idx="320">
                  <c:v>0</c:v>
                </c:pt>
                <c:pt idx="321">
                  <c:v>0</c:v>
                </c:pt>
                <c:pt idx="322">
                  <c:v>11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10</c:v>
                </c:pt>
                <c:pt idx="327">
                  <c:v>5</c:v>
                </c:pt>
                <c:pt idx="328">
                  <c:v>13</c:v>
                </c:pt>
                <c:pt idx="329">
                  <c:v>10</c:v>
                </c:pt>
                <c:pt idx="330">
                  <c:v>9</c:v>
                </c:pt>
                <c:pt idx="331">
                  <c:v>0</c:v>
                </c:pt>
                <c:pt idx="332">
                  <c:v>12</c:v>
                </c:pt>
                <c:pt idx="333">
                  <c:v>9</c:v>
                </c:pt>
                <c:pt idx="334">
                  <c:v>10</c:v>
                </c:pt>
                <c:pt idx="335">
                  <c:v>18</c:v>
                </c:pt>
                <c:pt idx="336">
                  <c:v>12</c:v>
                </c:pt>
                <c:pt idx="337">
                  <c:v>14</c:v>
                </c:pt>
                <c:pt idx="338">
                  <c:v>15</c:v>
                </c:pt>
                <c:pt idx="339">
                  <c:v>13</c:v>
                </c:pt>
                <c:pt idx="340">
                  <c:v>12</c:v>
                </c:pt>
                <c:pt idx="341">
                  <c:v>13</c:v>
                </c:pt>
                <c:pt idx="342">
                  <c:v>11</c:v>
                </c:pt>
                <c:pt idx="343">
                  <c:v>10</c:v>
                </c:pt>
                <c:pt idx="344">
                  <c:v>11</c:v>
                </c:pt>
                <c:pt idx="345">
                  <c:v>11</c:v>
                </c:pt>
                <c:pt idx="346">
                  <c:v>14</c:v>
                </c:pt>
                <c:pt idx="347">
                  <c:v>15</c:v>
                </c:pt>
                <c:pt idx="348">
                  <c:v>12</c:v>
                </c:pt>
                <c:pt idx="349">
                  <c:v>9</c:v>
                </c:pt>
                <c:pt idx="350">
                  <c:v>14</c:v>
                </c:pt>
                <c:pt idx="351">
                  <c:v>14</c:v>
                </c:pt>
                <c:pt idx="352">
                  <c:v>15</c:v>
                </c:pt>
                <c:pt idx="353">
                  <c:v>13</c:v>
                </c:pt>
                <c:pt idx="354">
                  <c:v>12</c:v>
                </c:pt>
                <c:pt idx="355">
                  <c:v>10</c:v>
                </c:pt>
                <c:pt idx="356">
                  <c:v>13</c:v>
                </c:pt>
                <c:pt idx="357">
                  <c:v>15</c:v>
                </c:pt>
                <c:pt idx="358">
                  <c:v>10</c:v>
                </c:pt>
                <c:pt idx="359">
                  <c:v>15</c:v>
                </c:pt>
                <c:pt idx="360">
                  <c:v>16</c:v>
                </c:pt>
                <c:pt idx="361">
                  <c:v>13</c:v>
                </c:pt>
                <c:pt idx="362">
                  <c:v>11</c:v>
                </c:pt>
                <c:pt idx="363">
                  <c:v>18</c:v>
                </c:pt>
                <c:pt idx="364">
                  <c:v>8</c:v>
                </c:pt>
                <c:pt idx="365">
                  <c:v>14</c:v>
                </c:pt>
                <c:pt idx="366">
                  <c:v>9</c:v>
                </c:pt>
                <c:pt idx="367">
                  <c:v>5</c:v>
                </c:pt>
                <c:pt idx="368">
                  <c:v>19</c:v>
                </c:pt>
                <c:pt idx="369">
                  <c:v>13</c:v>
                </c:pt>
                <c:pt idx="370">
                  <c:v>7</c:v>
                </c:pt>
                <c:pt idx="371">
                  <c:v>16</c:v>
                </c:pt>
                <c:pt idx="372">
                  <c:v>15</c:v>
                </c:pt>
                <c:pt idx="373">
                  <c:v>10</c:v>
                </c:pt>
                <c:pt idx="374">
                  <c:v>11</c:v>
                </c:pt>
                <c:pt idx="375">
                  <c:v>11</c:v>
                </c:pt>
                <c:pt idx="376">
                  <c:v>13</c:v>
                </c:pt>
                <c:pt idx="377">
                  <c:v>10</c:v>
                </c:pt>
                <c:pt idx="378">
                  <c:v>11</c:v>
                </c:pt>
                <c:pt idx="379">
                  <c:v>8</c:v>
                </c:pt>
                <c:pt idx="380">
                  <c:v>13</c:v>
                </c:pt>
                <c:pt idx="381">
                  <c:v>14</c:v>
                </c:pt>
                <c:pt idx="382">
                  <c:v>9</c:v>
                </c:pt>
                <c:pt idx="383">
                  <c:v>10</c:v>
                </c:pt>
                <c:pt idx="384">
                  <c:v>8</c:v>
                </c:pt>
                <c:pt idx="385">
                  <c:v>12</c:v>
                </c:pt>
                <c:pt idx="386">
                  <c:v>9</c:v>
                </c:pt>
                <c:pt idx="387">
                  <c:v>14</c:v>
                </c:pt>
                <c:pt idx="388">
                  <c:v>12</c:v>
                </c:pt>
                <c:pt idx="389">
                  <c:v>18</c:v>
                </c:pt>
                <c:pt idx="390">
                  <c:v>13</c:v>
                </c:pt>
                <c:pt idx="391">
                  <c:v>17</c:v>
                </c:pt>
                <c:pt idx="392">
                  <c:v>8</c:v>
                </c:pt>
                <c:pt idx="393">
                  <c:v>9</c:v>
                </c:pt>
                <c:pt idx="394">
                  <c:v>15</c:v>
                </c:pt>
              </c:numCache>
            </c:numRef>
          </c:xVal>
          <c:yVal>
            <c:numRef>
              <c:f>'clean-data'!$AG$2:$AG$396</c:f>
              <c:numCache>
                <c:formatCode>0</c:formatCode>
                <c:ptCount val="395"/>
                <c:pt idx="0">
                  <c:v>14</c:v>
                </c:pt>
                <c:pt idx="1">
                  <c:v>14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8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6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11</c:v>
                </c:pt>
                <c:pt idx="17">
                  <c:v>14</c:v>
                </c:pt>
                <c:pt idx="18">
                  <c:v>10</c:v>
                </c:pt>
                <c:pt idx="19">
                  <c:v>12</c:v>
                </c:pt>
                <c:pt idx="20">
                  <c:v>18</c:v>
                </c:pt>
                <c:pt idx="21">
                  <c:v>15</c:v>
                </c:pt>
                <c:pt idx="22">
                  <c:v>14</c:v>
                </c:pt>
                <c:pt idx="23">
                  <c:v>5</c:v>
                </c:pt>
                <c:pt idx="24">
                  <c:v>14</c:v>
                </c:pt>
                <c:pt idx="25">
                  <c:v>19</c:v>
                </c:pt>
                <c:pt idx="26">
                  <c:v>19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12</c:v>
                </c:pt>
                <c:pt idx="35">
                  <c:v>11</c:v>
                </c:pt>
                <c:pt idx="36">
                  <c:v>0</c:v>
                </c:pt>
                <c:pt idx="37">
                  <c:v>15</c:v>
                </c:pt>
                <c:pt idx="38">
                  <c:v>9</c:v>
                </c:pt>
                <c:pt idx="39">
                  <c:v>13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14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12</c:v>
                </c:pt>
                <c:pt idx="54">
                  <c:v>0</c:v>
                </c:pt>
                <c:pt idx="55">
                  <c:v>9</c:v>
                </c:pt>
                <c:pt idx="56">
                  <c:v>11</c:v>
                </c:pt>
                <c:pt idx="57">
                  <c:v>10</c:v>
                </c:pt>
                <c:pt idx="58">
                  <c:v>14</c:v>
                </c:pt>
                <c:pt idx="59">
                  <c:v>16</c:v>
                </c:pt>
                <c:pt idx="60">
                  <c:v>10</c:v>
                </c:pt>
                <c:pt idx="61">
                  <c:v>18</c:v>
                </c:pt>
                <c:pt idx="62">
                  <c:v>6</c:v>
                </c:pt>
                <c:pt idx="63">
                  <c:v>10</c:v>
                </c:pt>
                <c:pt idx="64">
                  <c:v>10</c:v>
                </c:pt>
                <c:pt idx="65">
                  <c:v>8</c:v>
                </c:pt>
                <c:pt idx="66">
                  <c:v>12</c:v>
                </c:pt>
                <c:pt idx="67">
                  <c:v>0</c:v>
                </c:pt>
                <c:pt idx="68">
                  <c:v>12</c:v>
                </c:pt>
                <c:pt idx="69">
                  <c:v>18</c:v>
                </c:pt>
                <c:pt idx="70">
                  <c:v>13</c:v>
                </c:pt>
                <c:pt idx="71">
                  <c:v>8</c:v>
                </c:pt>
                <c:pt idx="72">
                  <c:v>15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12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8</c:v>
                </c:pt>
                <c:pt idx="81">
                  <c:v>10</c:v>
                </c:pt>
                <c:pt idx="82">
                  <c:v>11</c:v>
                </c:pt>
                <c:pt idx="83">
                  <c:v>16</c:v>
                </c:pt>
                <c:pt idx="84">
                  <c:v>10</c:v>
                </c:pt>
                <c:pt idx="85">
                  <c:v>18</c:v>
                </c:pt>
                <c:pt idx="86">
                  <c:v>8</c:v>
                </c:pt>
                <c:pt idx="87">
                  <c:v>16</c:v>
                </c:pt>
                <c:pt idx="88">
                  <c:v>10</c:v>
                </c:pt>
                <c:pt idx="89">
                  <c:v>13</c:v>
                </c:pt>
                <c:pt idx="90">
                  <c:v>8</c:v>
                </c:pt>
                <c:pt idx="91">
                  <c:v>8</c:v>
                </c:pt>
                <c:pt idx="92">
                  <c:v>10</c:v>
                </c:pt>
                <c:pt idx="93">
                  <c:v>0</c:v>
                </c:pt>
                <c:pt idx="94">
                  <c:v>10</c:v>
                </c:pt>
                <c:pt idx="95">
                  <c:v>12</c:v>
                </c:pt>
                <c:pt idx="96">
                  <c:v>5</c:v>
                </c:pt>
                <c:pt idx="97">
                  <c:v>7</c:v>
                </c:pt>
                <c:pt idx="98">
                  <c:v>0</c:v>
                </c:pt>
                <c:pt idx="99">
                  <c:v>5</c:v>
                </c:pt>
                <c:pt idx="100">
                  <c:v>6</c:v>
                </c:pt>
                <c:pt idx="101">
                  <c:v>16</c:v>
                </c:pt>
                <c:pt idx="102">
                  <c:v>7</c:v>
                </c:pt>
                <c:pt idx="103">
                  <c:v>10</c:v>
                </c:pt>
                <c:pt idx="104">
                  <c:v>9</c:v>
                </c:pt>
                <c:pt idx="105">
                  <c:v>6</c:v>
                </c:pt>
                <c:pt idx="106">
                  <c:v>6</c:v>
                </c:pt>
                <c:pt idx="107">
                  <c:v>10</c:v>
                </c:pt>
                <c:pt idx="108">
                  <c:v>10</c:v>
                </c:pt>
                <c:pt idx="109">
                  <c:v>15</c:v>
                </c:pt>
                <c:pt idx="110">
                  <c:v>11</c:v>
                </c:pt>
                <c:pt idx="111">
                  <c:v>6</c:v>
                </c:pt>
                <c:pt idx="112">
                  <c:v>19</c:v>
                </c:pt>
                <c:pt idx="113">
                  <c:v>15</c:v>
                </c:pt>
                <c:pt idx="114">
                  <c:v>9</c:v>
                </c:pt>
                <c:pt idx="115">
                  <c:v>11</c:v>
                </c:pt>
                <c:pt idx="116">
                  <c:v>10</c:v>
                </c:pt>
                <c:pt idx="117">
                  <c:v>15</c:v>
                </c:pt>
                <c:pt idx="118">
                  <c:v>16</c:v>
                </c:pt>
                <c:pt idx="119">
                  <c:v>12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17</c:v>
                </c:pt>
                <c:pt idx="124">
                  <c:v>16</c:v>
                </c:pt>
                <c:pt idx="125">
                  <c:v>12</c:v>
                </c:pt>
                <c:pt idx="126">
                  <c:v>11</c:v>
                </c:pt>
                <c:pt idx="127">
                  <c:v>18</c:v>
                </c:pt>
                <c:pt idx="128">
                  <c:v>9</c:v>
                </c:pt>
                <c:pt idx="129">
                  <c:v>6</c:v>
                </c:pt>
                <c:pt idx="130">
                  <c:v>11</c:v>
                </c:pt>
                <c:pt idx="131">
                  <c:v>14</c:v>
                </c:pt>
                <c:pt idx="132">
                  <c:v>7</c:v>
                </c:pt>
                <c:pt idx="133">
                  <c:v>13</c:v>
                </c:pt>
                <c:pt idx="134">
                  <c:v>13</c:v>
                </c:pt>
                <c:pt idx="135">
                  <c:v>10</c:v>
                </c:pt>
                <c:pt idx="136">
                  <c:v>15</c:v>
                </c:pt>
                <c:pt idx="137">
                  <c:v>15</c:v>
                </c:pt>
                <c:pt idx="138">
                  <c:v>9</c:v>
                </c:pt>
                <c:pt idx="139">
                  <c:v>16</c:v>
                </c:pt>
                <c:pt idx="140">
                  <c:v>11</c:v>
                </c:pt>
                <c:pt idx="141">
                  <c:v>9</c:v>
                </c:pt>
                <c:pt idx="142">
                  <c:v>10</c:v>
                </c:pt>
                <c:pt idx="143">
                  <c:v>15</c:v>
                </c:pt>
                <c:pt idx="144">
                  <c:v>8</c:v>
                </c:pt>
                <c:pt idx="145">
                  <c:v>5</c:v>
                </c:pt>
                <c:pt idx="146">
                  <c:v>11</c:v>
                </c:pt>
                <c:pt idx="147">
                  <c:v>10</c:v>
                </c:pt>
                <c:pt idx="148">
                  <c:v>5</c:v>
                </c:pt>
                <c:pt idx="149">
                  <c:v>6</c:v>
                </c:pt>
                <c:pt idx="150">
                  <c:v>15</c:v>
                </c:pt>
                <c:pt idx="151">
                  <c:v>10</c:v>
                </c:pt>
                <c:pt idx="152">
                  <c:v>8</c:v>
                </c:pt>
                <c:pt idx="153">
                  <c:v>6</c:v>
                </c:pt>
                <c:pt idx="154">
                  <c:v>10</c:v>
                </c:pt>
                <c:pt idx="155">
                  <c:v>7</c:v>
                </c:pt>
                <c:pt idx="156">
                  <c:v>6</c:v>
                </c:pt>
                <c:pt idx="157">
                  <c:v>10</c:v>
                </c:pt>
                <c:pt idx="158">
                  <c:v>10</c:v>
                </c:pt>
                <c:pt idx="159">
                  <c:v>6</c:v>
                </c:pt>
                <c:pt idx="160">
                  <c:v>18</c:v>
                </c:pt>
                <c:pt idx="161">
                  <c:v>13</c:v>
                </c:pt>
                <c:pt idx="162">
                  <c:v>9</c:v>
                </c:pt>
                <c:pt idx="163">
                  <c:v>16</c:v>
                </c:pt>
                <c:pt idx="164">
                  <c:v>14</c:v>
                </c:pt>
                <c:pt idx="165">
                  <c:v>8</c:v>
                </c:pt>
                <c:pt idx="166">
                  <c:v>15</c:v>
                </c:pt>
                <c:pt idx="167">
                  <c:v>13</c:v>
                </c:pt>
                <c:pt idx="168">
                  <c:v>8</c:v>
                </c:pt>
                <c:pt idx="169">
                  <c:v>11</c:v>
                </c:pt>
                <c:pt idx="170">
                  <c:v>9</c:v>
                </c:pt>
                <c:pt idx="171">
                  <c:v>0</c:v>
                </c:pt>
                <c:pt idx="172">
                  <c:v>0</c:v>
                </c:pt>
                <c:pt idx="173">
                  <c:v>12</c:v>
                </c:pt>
                <c:pt idx="174">
                  <c:v>11</c:v>
                </c:pt>
                <c:pt idx="175">
                  <c:v>0</c:v>
                </c:pt>
                <c:pt idx="176">
                  <c:v>11</c:v>
                </c:pt>
                <c:pt idx="177">
                  <c:v>8</c:v>
                </c:pt>
                <c:pt idx="178">
                  <c:v>12</c:v>
                </c:pt>
                <c:pt idx="179">
                  <c:v>7</c:v>
                </c:pt>
                <c:pt idx="180">
                  <c:v>7</c:v>
                </c:pt>
                <c:pt idx="181">
                  <c:v>10</c:v>
                </c:pt>
                <c:pt idx="182">
                  <c:v>16</c:v>
                </c:pt>
                <c:pt idx="183">
                  <c:v>0</c:v>
                </c:pt>
                <c:pt idx="184">
                  <c:v>14</c:v>
                </c:pt>
                <c:pt idx="185">
                  <c:v>16</c:v>
                </c:pt>
                <c:pt idx="186">
                  <c:v>10</c:v>
                </c:pt>
                <c:pt idx="187">
                  <c:v>0</c:v>
                </c:pt>
                <c:pt idx="188">
                  <c:v>9</c:v>
                </c:pt>
                <c:pt idx="189">
                  <c:v>9</c:v>
                </c:pt>
                <c:pt idx="190">
                  <c:v>11</c:v>
                </c:pt>
                <c:pt idx="191">
                  <c:v>6</c:v>
                </c:pt>
                <c:pt idx="192">
                  <c:v>11</c:v>
                </c:pt>
                <c:pt idx="193">
                  <c:v>8</c:v>
                </c:pt>
                <c:pt idx="194">
                  <c:v>12</c:v>
                </c:pt>
                <c:pt idx="195">
                  <c:v>17</c:v>
                </c:pt>
                <c:pt idx="196">
                  <c:v>8</c:v>
                </c:pt>
                <c:pt idx="197">
                  <c:v>12</c:v>
                </c:pt>
                <c:pt idx="198">
                  <c:v>11</c:v>
                </c:pt>
                <c:pt idx="199">
                  <c:v>15</c:v>
                </c:pt>
                <c:pt idx="200">
                  <c:v>9</c:v>
                </c:pt>
                <c:pt idx="201">
                  <c:v>10</c:v>
                </c:pt>
                <c:pt idx="202">
                  <c:v>13</c:v>
                </c:pt>
                <c:pt idx="203">
                  <c:v>9</c:v>
                </c:pt>
                <c:pt idx="204">
                  <c:v>8</c:v>
                </c:pt>
                <c:pt idx="205">
                  <c:v>15</c:v>
                </c:pt>
                <c:pt idx="206">
                  <c:v>10</c:v>
                </c:pt>
                <c:pt idx="207">
                  <c:v>16</c:v>
                </c:pt>
                <c:pt idx="208">
                  <c:v>10</c:v>
                </c:pt>
                <c:pt idx="209">
                  <c:v>10</c:v>
                </c:pt>
                <c:pt idx="210">
                  <c:v>7</c:v>
                </c:pt>
                <c:pt idx="211">
                  <c:v>13</c:v>
                </c:pt>
                <c:pt idx="212">
                  <c:v>13</c:v>
                </c:pt>
                <c:pt idx="213">
                  <c:v>14</c:v>
                </c:pt>
                <c:pt idx="214">
                  <c:v>8</c:v>
                </c:pt>
                <c:pt idx="215">
                  <c:v>15</c:v>
                </c:pt>
                <c:pt idx="216">
                  <c:v>4</c:v>
                </c:pt>
                <c:pt idx="217">
                  <c:v>8</c:v>
                </c:pt>
                <c:pt idx="218">
                  <c:v>6</c:v>
                </c:pt>
                <c:pt idx="219">
                  <c:v>17</c:v>
                </c:pt>
                <c:pt idx="220">
                  <c:v>13</c:v>
                </c:pt>
                <c:pt idx="221">
                  <c:v>7</c:v>
                </c:pt>
                <c:pt idx="222">
                  <c:v>15</c:v>
                </c:pt>
                <c:pt idx="223">
                  <c:v>12</c:v>
                </c:pt>
                <c:pt idx="224">
                  <c:v>9</c:v>
                </c:pt>
                <c:pt idx="225">
                  <c:v>14</c:v>
                </c:pt>
                <c:pt idx="226">
                  <c:v>11</c:v>
                </c:pt>
                <c:pt idx="227">
                  <c:v>9</c:v>
                </c:pt>
                <c:pt idx="228">
                  <c:v>13</c:v>
                </c:pt>
                <c:pt idx="229">
                  <c:v>6</c:v>
                </c:pt>
                <c:pt idx="230">
                  <c:v>13</c:v>
                </c:pt>
                <c:pt idx="231">
                  <c:v>11</c:v>
                </c:pt>
                <c:pt idx="232">
                  <c:v>0</c:v>
                </c:pt>
                <c:pt idx="233">
                  <c:v>12</c:v>
                </c:pt>
                <c:pt idx="234">
                  <c:v>12</c:v>
                </c:pt>
                <c:pt idx="235">
                  <c:v>5</c:v>
                </c:pt>
                <c:pt idx="236">
                  <c:v>10</c:v>
                </c:pt>
                <c:pt idx="237">
                  <c:v>11</c:v>
                </c:pt>
                <c:pt idx="238">
                  <c:v>14</c:v>
                </c:pt>
                <c:pt idx="239">
                  <c:v>18</c:v>
                </c:pt>
                <c:pt idx="240">
                  <c:v>8</c:v>
                </c:pt>
                <c:pt idx="241">
                  <c:v>17</c:v>
                </c:pt>
                <c:pt idx="242">
                  <c:v>10</c:v>
                </c:pt>
                <c:pt idx="243">
                  <c:v>11</c:v>
                </c:pt>
                <c:pt idx="244">
                  <c:v>10</c:v>
                </c:pt>
                <c:pt idx="245">
                  <c:v>0</c:v>
                </c:pt>
                <c:pt idx="246">
                  <c:v>9</c:v>
                </c:pt>
                <c:pt idx="247">
                  <c:v>11</c:v>
                </c:pt>
                <c:pt idx="248">
                  <c:v>14</c:v>
                </c:pt>
                <c:pt idx="249">
                  <c:v>10</c:v>
                </c:pt>
                <c:pt idx="250">
                  <c:v>12</c:v>
                </c:pt>
                <c:pt idx="251">
                  <c:v>9</c:v>
                </c:pt>
                <c:pt idx="252">
                  <c:v>8</c:v>
                </c:pt>
                <c:pt idx="253">
                  <c:v>10</c:v>
                </c:pt>
                <c:pt idx="254">
                  <c:v>11</c:v>
                </c:pt>
                <c:pt idx="255">
                  <c:v>11</c:v>
                </c:pt>
                <c:pt idx="256">
                  <c:v>15</c:v>
                </c:pt>
                <c:pt idx="257">
                  <c:v>11</c:v>
                </c:pt>
                <c:pt idx="258">
                  <c:v>13</c:v>
                </c:pt>
                <c:pt idx="259">
                  <c:v>0</c:v>
                </c:pt>
                <c:pt idx="260">
                  <c:v>8</c:v>
                </c:pt>
                <c:pt idx="261">
                  <c:v>11</c:v>
                </c:pt>
                <c:pt idx="262">
                  <c:v>13</c:v>
                </c:pt>
                <c:pt idx="263">
                  <c:v>12</c:v>
                </c:pt>
                <c:pt idx="264">
                  <c:v>12</c:v>
                </c:pt>
                <c:pt idx="265">
                  <c:v>10</c:v>
                </c:pt>
                <c:pt idx="266">
                  <c:v>0</c:v>
                </c:pt>
                <c:pt idx="267">
                  <c:v>13</c:v>
                </c:pt>
                <c:pt idx="268">
                  <c:v>11</c:v>
                </c:pt>
                <c:pt idx="269">
                  <c:v>11</c:v>
                </c:pt>
                <c:pt idx="270">
                  <c:v>0</c:v>
                </c:pt>
                <c:pt idx="271">
                  <c:v>11</c:v>
                </c:pt>
                <c:pt idx="272">
                  <c:v>13</c:v>
                </c:pt>
                <c:pt idx="273">
                  <c:v>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</c:v>
                </c:pt>
                <c:pt idx="278">
                  <c:v>0</c:v>
                </c:pt>
                <c:pt idx="279">
                  <c:v>15</c:v>
                </c:pt>
                <c:pt idx="280">
                  <c:v>0</c:v>
                </c:pt>
                <c:pt idx="281">
                  <c:v>8</c:v>
                </c:pt>
                <c:pt idx="282">
                  <c:v>13</c:v>
                </c:pt>
                <c:pt idx="283">
                  <c:v>11</c:v>
                </c:pt>
                <c:pt idx="284">
                  <c:v>9</c:v>
                </c:pt>
                <c:pt idx="285">
                  <c:v>13</c:v>
                </c:pt>
                <c:pt idx="286">
                  <c:v>11</c:v>
                </c:pt>
                <c:pt idx="287">
                  <c:v>13</c:v>
                </c:pt>
                <c:pt idx="288">
                  <c:v>12</c:v>
                </c:pt>
                <c:pt idx="289">
                  <c:v>10</c:v>
                </c:pt>
                <c:pt idx="290">
                  <c:v>15</c:v>
                </c:pt>
                <c:pt idx="291">
                  <c:v>12</c:v>
                </c:pt>
                <c:pt idx="292">
                  <c:v>10</c:v>
                </c:pt>
                <c:pt idx="293">
                  <c:v>11</c:v>
                </c:pt>
                <c:pt idx="294">
                  <c:v>9</c:v>
                </c:pt>
                <c:pt idx="295">
                  <c:v>10</c:v>
                </c:pt>
                <c:pt idx="296">
                  <c:v>15</c:v>
                </c:pt>
                <c:pt idx="297">
                  <c:v>10</c:v>
                </c:pt>
                <c:pt idx="298">
                  <c:v>14</c:v>
                </c:pt>
                <c:pt idx="299">
                  <c:v>10</c:v>
                </c:pt>
                <c:pt idx="300">
                  <c:v>8</c:v>
                </c:pt>
                <c:pt idx="301">
                  <c:v>0</c:v>
                </c:pt>
                <c:pt idx="302">
                  <c:v>9</c:v>
                </c:pt>
                <c:pt idx="303">
                  <c:v>15</c:v>
                </c:pt>
                <c:pt idx="304">
                  <c:v>12</c:v>
                </c:pt>
                <c:pt idx="305">
                  <c:v>16</c:v>
                </c:pt>
                <c:pt idx="306">
                  <c:v>14</c:v>
                </c:pt>
                <c:pt idx="307">
                  <c:v>8</c:v>
                </c:pt>
                <c:pt idx="308">
                  <c:v>18</c:v>
                </c:pt>
                <c:pt idx="309">
                  <c:v>15</c:v>
                </c:pt>
                <c:pt idx="310">
                  <c:v>11</c:v>
                </c:pt>
                <c:pt idx="311">
                  <c:v>9</c:v>
                </c:pt>
                <c:pt idx="312">
                  <c:v>11</c:v>
                </c:pt>
                <c:pt idx="313">
                  <c:v>14</c:v>
                </c:pt>
                <c:pt idx="314">
                  <c:v>8</c:v>
                </c:pt>
                <c:pt idx="315">
                  <c:v>8</c:v>
                </c:pt>
                <c:pt idx="316">
                  <c:v>17</c:v>
                </c:pt>
                <c:pt idx="317">
                  <c:v>18</c:v>
                </c:pt>
                <c:pt idx="318">
                  <c:v>16</c:v>
                </c:pt>
                <c:pt idx="319">
                  <c:v>10</c:v>
                </c:pt>
                <c:pt idx="320">
                  <c:v>0</c:v>
                </c:pt>
                <c:pt idx="321">
                  <c:v>0</c:v>
                </c:pt>
                <c:pt idx="322">
                  <c:v>11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10</c:v>
                </c:pt>
                <c:pt idx="327">
                  <c:v>0</c:v>
                </c:pt>
                <c:pt idx="328">
                  <c:v>14</c:v>
                </c:pt>
                <c:pt idx="329">
                  <c:v>12</c:v>
                </c:pt>
                <c:pt idx="330">
                  <c:v>10</c:v>
                </c:pt>
                <c:pt idx="331">
                  <c:v>0</c:v>
                </c:pt>
                <c:pt idx="332">
                  <c:v>12</c:v>
                </c:pt>
                <c:pt idx="333">
                  <c:v>9</c:v>
                </c:pt>
                <c:pt idx="334">
                  <c:v>0</c:v>
                </c:pt>
                <c:pt idx="335">
                  <c:v>19</c:v>
                </c:pt>
                <c:pt idx="336">
                  <c:v>12</c:v>
                </c:pt>
                <c:pt idx="337">
                  <c:v>14</c:v>
                </c:pt>
                <c:pt idx="338">
                  <c:v>15</c:v>
                </c:pt>
                <c:pt idx="339">
                  <c:v>14</c:v>
                </c:pt>
                <c:pt idx="340">
                  <c:v>14</c:v>
                </c:pt>
                <c:pt idx="341">
                  <c:v>13</c:v>
                </c:pt>
                <c:pt idx="342">
                  <c:v>11</c:v>
                </c:pt>
                <c:pt idx="343">
                  <c:v>9</c:v>
                </c:pt>
                <c:pt idx="344">
                  <c:v>10</c:v>
                </c:pt>
                <c:pt idx="345">
                  <c:v>11</c:v>
                </c:pt>
                <c:pt idx="346">
                  <c:v>15</c:v>
                </c:pt>
                <c:pt idx="347">
                  <c:v>15</c:v>
                </c:pt>
                <c:pt idx="348">
                  <c:v>11</c:v>
                </c:pt>
                <c:pt idx="349">
                  <c:v>9</c:v>
                </c:pt>
                <c:pt idx="350">
                  <c:v>14</c:v>
                </c:pt>
                <c:pt idx="351">
                  <c:v>14</c:v>
                </c:pt>
                <c:pt idx="352">
                  <c:v>15</c:v>
                </c:pt>
                <c:pt idx="353">
                  <c:v>13</c:v>
                </c:pt>
                <c:pt idx="354">
                  <c:v>11</c:v>
                </c:pt>
                <c:pt idx="355">
                  <c:v>10</c:v>
                </c:pt>
                <c:pt idx="356">
                  <c:v>14</c:v>
                </c:pt>
                <c:pt idx="357">
                  <c:v>16</c:v>
                </c:pt>
                <c:pt idx="358">
                  <c:v>9</c:v>
                </c:pt>
                <c:pt idx="359">
                  <c:v>15</c:v>
                </c:pt>
                <c:pt idx="360">
                  <c:v>16</c:v>
                </c:pt>
                <c:pt idx="361">
                  <c:v>13</c:v>
                </c:pt>
                <c:pt idx="362">
                  <c:v>11</c:v>
                </c:pt>
                <c:pt idx="363">
                  <c:v>19</c:v>
                </c:pt>
                <c:pt idx="364">
                  <c:v>10</c:v>
                </c:pt>
                <c:pt idx="365">
                  <c:v>15</c:v>
                </c:pt>
                <c:pt idx="366">
                  <c:v>10</c:v>
                </c:pt>
                <c:pt idx="367">
                  <c:v>0</c:v>
                </c:pt>
                <c:pt idx="368">
                  <c:v>20</c:v>
                </c:pt>
                <c:pt idx="369">
                  <c:v>12</c:v>
                </c:pt>
                <c:pt idx="370">
                  <c:v>6</c:v>
                </c:pt>
                <c:pt idx="371">
                  <c:v>16</c:v>
                </c:pt>
                <c:pt idx="372">
                  <c:v>15</c:v>
                </c:pt>
                <c:pt idx="373">
                  <c:v>10</c:v>
                </c:pt>
                <c:pt idx="374">
                  <c:v>10</c:v>
                </c:pt>
                <c:pt idx="375">
                  <c:v>11</c:v>
                </c:pt>
                <c:pt idx="376">
                  <c:v>14</c:v>
                </c:pt>
                <c:pt idx="377">
                  <c:v>10</c:v>
                </c:pt>
                <c:pt idx="378">
                  <c:v>11</c:v>
                </c:pt>
                <c:pt idx="379">
                  <c:v>8</c:v>
                </c:pt>
                <c:pt idx="380">
                  <c:v>13</c:v>
                </c:pt>
                <c:pt idx="381">
                  <c:v>15</c:v>
                </c:pt>
                <c:pt idx="382">
                  <c:v>0</c:v>
                </c:pt>
                <c:pt idx="383">
                  <c:v>11</c:v>
                </c:pt>
                <c:pt idx="384">
                  <c:v>8</c:v>
                </c:pt>
                <c:pt idx="385">
                  <c:v>13</c:v>
                </c:pt>
                <c:pt idx="386">
                  <c:v>0</c:v>
                </c:pt>
                <c:pt idx="387">
                  <c:v>14</c:v>
                </c:pt>
                <c:pt idx="388">
                  <c:v>12</c:v>
                </c:pt>
                <c:pt idx="389">
                  <c:v>18</c:v>
                </c:pt>
                <c:pt idx="390">
                  <c:v>14</c:v>
                </c:pt>
                <c:pt idx="391">
                  <c:v>18</c:v>
                </c:pt>
                <c:pt idx="392">
                  <c:v>8</c:v>
                </c:pt>
                <c:pt idx="393">
                  <c:v>0</c:v>
                </c:pt>
                <c:pt idx="39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E-48AB-93B5-F9C80D2D4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78480"/>
        <c:axId val="885479920"/>
      </c:scatterChart>
      <c:valAx>
        <c:axId val="885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9920"/>
        <c:crosses val="autoZero"/>
        <c:crossBetween val="midCat"/>
      </c:valAx>
      <c:valAx>
        <c:axId val="8854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8480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/>
      </a:solidFill>
      <a:round/>
    </a:ln>
    <a:effectLst>
      <a:glow rad="127000">
        <a:srgbClr val="0000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ID">
                <a:solidFill>
                  <a:schemeClr val="tx1"/>
                </a:solidFill>
              </a:rPr>
              <a:t>Correlation G1 x 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FF00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'clean-data'!$AE$2:$AE$396</c:f>
              <c:numCache>
                <c:formatCode>0</c:formatCode>
                <c:ptCount val="395"/>
                <c:pt idx="0">
                  <c:v>14</c:v>
                </c:pt>
                <c:pt idx="1">
                  <c:v>14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  <c:pt idx="8">
                  <c:v>12</c:v>
                </c:pt>
                <c:pt idx="9">
                  <c:v>8</c:v>
                </c:pt>
                <c:pt idx="10">
                  <c:v>14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8</c:v>
                </c:pt>
                <c:pt idx="19">
                  <c:v>10</c:v>
                </c:pt>
                <c:pt idx="20">
                  <c:v>16</c:v>
                </c:pt>
                <c:pt idx="21">
                  <c:v>11</c:v>
                </c:pt>
                <c:pt idx="22">
                  <c:v>11</c:v>
                </c:pt>
                <c:pt idx="23">
                  <c:v>7</c:v>
                </c:pt>
                <c:pt idx="24">
                  <c:v>10</c:v>
                </c:pt>
                <c:pt idx="25">
                  <c:v>18</c:v>
                </c:pt>
                <c:pt idx="26">
                  <c:v>18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13</c:v>
                </c:pt>
                <c:pt idx="31">
                  <c:v>7</c:v>
                </c:pt>
                <c:pt idx="32">
                  <c:v>18</c:v>
                </c:pt>
                <c:pt idx="33">
                  <c:v>8</c:v>
                </c:pt>
                <c:pt idx="34">
                  <c:v>10</c:v>
                </c:pt>
                <c:pt idx="35">
                  <c:v>12</c:v>
                </c:pt>
                <c:pt idx="36">
                  <c:v>4</c:v>
                </c:pt>
                <c:pt idx="37">
                  <c:v>16</c:v>
                </c:pt>
                <c:pt idx="38">
                  <c:v>9</c:v>
                </c:pt>
                <c:pt idx="39">
                  <c:v>14</c:v>
                </c:pt>
                <c:pt idx="40">
                  <c:v>5</c:v>
                </c:pt>
                <c:pt idx="41">
                  <c:v>7</c:v>
                </c:pt>
                <c:pt idx="42">
                  <c:v>8</c:v>
                </c:pt>
                <c:pt idx="43">
                  <c:v>6</c:v>
                </c:pt>
                <c:pt idx="44">
                  <c:v>12</c:v>
                </c:pt>
                <c:pt idx="45">
                  <c:v>5</c:v>
                </c:pt>
                <c:pt idx="46">
                  <c:v>11</c:v>
                </c:pt>
                <c:pt idx="47">
                  <c:v>16</c:v>
                </c:pt>
                <c:pt idx="48">
                  <c:v>9</c:v>
                </c:pt>
                <c:pt idx="49">
                  <c:v>17</c:v>
                </c:pt>
                <c:pt idx="50">
                  <c:v>7</c:v>
                </c:pt>
                <c:pt idx="51">
                  <c:v>7</c:v>
                </c:pt>
                <c:pt idx="52">
                  <c:v>10</c:v>
                </c:pt>
                <c:pt idx="53">
                  <c:v>12</c:v>
                </c:pt>
                <c:pt idx="54">
                  <c:v>6</c:v>
                </c:pt>
                <c:pt idx="55">
                  <c:v>10</c:v>
                </c:pt>
                <c:pt idx="56">
                  <c:v>11</c:v>
                </c:pt>
                <c:pt idx="57">
                  <c:v>8</c:v>
                </c:pt>
                <c:pt idx="58">
                  <c:v>13</c:v>
                </c:pt>
                <c:pt idx="59">
                  <c:v>17</c:v>
                </c:pt>
                <c:pt idx="60">
                  <c:v>9</c:v>
                </c:pt>
                <c:pt idx="61">
                  <c:v>18</c:v>
                </c:pt>
                <c:pt idx="62">
                  <c:v>7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13</c:v>
                </c:pt>
                <c:pt idx="67">
                  <c:v>6</c:v>
                </c:pt>
                <c:pt idx="68">
                  <c:v>13</c:v>
                </c:pt>
                <c:pt idx="69">
                  <c:v>18</c:v>
                </c:pt>
                <c:pt idx="70">
                  <c:v>12</c:v>
                </c:pt>
                <c:pt idx="71">
                  <c:v>6</c:v>
                </c:pt>
                <c:pt idx="72">
                  <c:v>13</c:v>
                </c:pt>
                <c:pt idx="73">
                  <c:v>6</c:v>
                </c:pt>
                <c:pt idx="74">
                  <c:v>6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9</c:v>
                </c:pt>
                <c:pt idx="79">
                  <c:v>10</c:v>
                </c:pt>
                <c:pt idx="80">
                  <c:v>8</c:v>
                </c:pt>
                <c:pt idx="81">
                  <c:v>11</c:v>
                </c:pt>
                <c:pt idx="82">
                  <c:v>14</c:v>
                </c:pt>
                <c:pt idx="83">
                  <c:v>16</c:v>
                </c:pt>
                <c:pt idx="84">
                  <c:v>11</c:v>
                </c:pt>
                <c:pt idx="85">
                  <c:v>17</c:v>
                </c:pt>
                <c:pt idx="86">
                  <c:v>8</c:v>
                </c:pt>
                <c:pt idx="87">
                  <c:v>14</c:v>
                </c:pt>
                <c:pt idx="88">
                  <c:v>11</c:v>
                </c:pt>
                <c:pt idx="89">
                  <c:v>11</c:v>
                </c:pt>
                <c:pt idx="90">
                  <c:v>8</c:v>
                </c:pt>
                <c:pt idx="91">
                  <c:v>8</c:v>
                </c:pt>
                <c:pt idx="92">
                  <c:v>10</c:v>
                </c:pt>
                <c:pt idx="93">
                  <c:v>7</c:v>
                </c:pt>
                <c:pt idx="94">
                  <c:v>11</c:v>
                </c:pt>
                <c:pt idx="95">
                  <c:v>14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14</c:v>
                </c:pt>
                <c:pt idx="102">
                  <c:v>10</c:v>
                </c:pt>
                <c:pt idx="103">
                  <c:v>11</c:v>
                </c:pt>
                <c:pt idx="104">
                  <c:v>8</c:v>
                </c:pt>
                <c:pt idx="105">
                  <c:v>5</c:v>
                </c:pt>
                <c:pt idx="106">
                  <c:v>5</c:v>
                </c:pt>
                <c:pt idx="107">
                  <c:v>7</c:v>
                </c:pt>
                <c:pt idx="108">
                  <c:v>6</c:v>
                </c:pt>
                <c:pt idx="109">
                  <c:v>15</c:v>
                </c:pt>
                <c:pt idx="110">
                  <c:v>12</c:v>
                </c:pt>
                <c:pt idx="111">
                  <c:v>6</c:v>
                </c:pt>
                <c:pt idx="112">
                  <c:v>16</c:v>
                </c:pt>
                <c:pt idx="113">
                  <c:v>14</c:v>
                </c:pt>
                <c:pt idx="114">
                  <c:v>10</c:v>
                </c:pt>
                <c:pt idx="115">
                  <c:v>10</c:v>
                </c:pt>
                <c:pt idx="116">
                  <c:v>8</c:v>
                </c:pt>
                <c:pt idx="117">
                  <c:v>13</c:v>
                </c:pt>
                <c:pt idx="118">
                  <c:v>15</c:v>
                </c:pt>
                <c:pt idx="119">
                  <c:v>13</c:v>
                </c:pt>
                <c:pt idx="120">
                  <c:v>11</c:v>
                </c:pt>
                <c:pt idx="121">
                  <c:v>10</c:v>
                </c:pt>
                <c:pt idx="122">
                  <c:v>9</c:v>
                </c:pt>
                <c:pt idx="123">
                  <c:v>17</c:v>
                </c:pt>
                <c:pt idx="124">
                  <c:v>17</c:v>
                </c:pt>
                <c:pt idx="125">
                  <c:v>8</c:v>
                </c:pt>
                <c:pt idx="126">
                  <c:v>7</c:v>
                </c:pt>
                <c:pt idx="127">
                  <c:v>19</c:v>
                </c:pt>
                <c:pt idx="128">
                  <c:v>10</c:v>
                </c:pt>
                <c:pt idx="129">
                  <c:v>8</c:v>
                </c:pt>
                <c:pt idx="130">
                  <c:v>11</c:v>
                </c:pt>
                <c:pt idx="131">
                  <c:v>15</c:v>
                </c:pt>
                <c:pt idx="132">
                  <c:v>7</c:v>
                </c:pt>
                <c:pt idx="133">
                  <c:v>12</c:v>
                </c:pt>
                <c:pt idx="134">
                  <c:v>11</c:v>
                </c:pt>
                <c:pt idx="135">
                  <c:v>8</c:v>
                </c:pt>
                <c:pt idx="136">
                  <c:v>14</c:v>
                </c:pt>
                <c:pt idx="137">
                  <c:v>14</c:v>
                </c:pt>
                <c:pt idx="138">
                  <c:v>9</c:v>
                </c:pt>
                <c:pt idx="139">
                  <c:v>15</c:v>
                </c:pt>
                <c:pt idx="140">
                  <c:v>10</c:v>
                </c:pt>
                <c:pt idx="141">
                  <c:v>8</c:v>
                </c:pt>
                <c:pt idx="142">
                  <c:v>10</c:v>
                </c:pt>
                <c:pt idx="143">
                  <c:v>16</c:v>
                </c:pt>
                <c:pt idx="144">
                  <c:v>8</c:v>
                </c:pt>
                <c:pt idx="145">
                  <c:v>8</c:v>
                </c:pt>
                <c:pt idx="146">
                  <c:v>11</c:v>
                </c:pt>
                <c:pt idx="147">
                  <c:v>9</c:v>
                </c:pt>
                <c:pt idx="148">
                  <c:v>5</c:v>
                </c:pt>
                <c:pt idx="149">
                  <c:v>7</c:v>
                </c:pt>
                <c:pt idx="150">
                  <c:v>15</c:v>
                </c:pt>
                <c:pt idx="151">
                  <c:v>9</c:v>
                </c:pt>
                <c:pt idx="152">
                  <c:v>7</c:v>
                </c:pt>
                <c:pt idx="153">
                  <c:v>8</c:v>
                </c:pt>
                <c:pt idx="154">
                  <c:v>11</c:v>
                </c:pt>
                <c:pt idx="155">
                  <c:v>8</c:v>
                </c:pt>
                <c:pt idx="156">
                  <c:v>7</c:v>
                </c:pt>
                <c:pt idx="157">
                  <c:v>11</c:v>
                </c:pt>
                <c:pt idx="158">
                  <c:v>8</c:v>
                </c:pt>
                <c:pt idx="159">
                  <c:v>7</c:v>
                </c:pt>
                <c:pt idx="160">
                  <c:v>16</c:v>
                </c:pt>
                <c:pt idx="161">
                  <c:v>10</c:v>
                </c:pt>
                <c:pt idx="162">
                  <c:v>9</c:v>
                </c:pt>
                <c:pt idx="163">
                  <c:v>15</c:v>
                </c:pt>
                <c:pt idx="164">
                  <c:v>11</c:v>
                </c:pt>
                <c:pt idx="165">
                  <c:v>9</c:v>
                </c:pt>
                <c:pt idx="166">
                  <c:v>16</c:v>
                </c:pt>
                <c:pt idx="167">
                  <c:v>13</c:v>
                </c:pt>
                <c:pt idx="168">
                  <c:v>8</c:v>
                </c:pt>
                <c:pt idx="169">
                  <c:v>7</c:v>
                </c:pt>
                <c:pt idx="170">
                  <c:v>7</c:v>
                </c:pt>
                <c:pt idx="171">
                  <c:v>9</c:v>
                </c:pt>
                <c:pt idx="172">
                  <c:v>10</c:v>
                </c:pt>
                <c:pt idx="173">
                  <c:v>14</c:v>
                </c:pt>
                <c:pt idx="174">
                  <c:v>8</c:v>
                </c:pt>
                <c:pt idx="175">
                  <c:v>6</c:v>
                </c:pt>
                <c:pt idx="176">
                  <c:v>10</c:v>
                </c:pt>
                <c:pt idx="177">
                  <c:v>11</c:v>
                </c:pt>
                <c:pt idx="178">
                  <c:v>10</c:v>
                </c:pt>
                <c:pt idx="179">
                  <c:v>5</c:v>
                </c:pt>
                <c:pt idx="180">
                  <c:v>5</c:v>
                </c:pt>
                <c:pt idx="181">
                  <c:v>10</c:v>
                </c:pt>
                <c:pt idx="182">
                  <c:v>14</c:v>
                </c:pt>
                <c:pt idx="183">
                  <c:v>6</c:v>
                </c:pt>
                <c:pt idx="184">
                  <c:v>14</c:v>
                </c:pt>
                <c:pt idx="185">
                  <c:v>13</c:v>
                </c:pt>
                <c:pt idx="186">
                  <c:v>13</c:v>
                </c:pt>
                <c:pt idx="187">
                  <c:v>8</c:v>
                </c:pt>
                <c:pt idx="188">
                  <c:v>10</c:v>
                </c:pt>
                <c:pt idx="189">
                  <c:v>10</c:v>
                </c:pt>
                <c:pt idx="190">
                  <c:v>13</c:v>
                </c:pt>
                <c:pt idx="191">
                  <c:v>6</c:v>
                </c:pt>
                <c:pt idx="192">
                  <c:v>10</c:v>
                </c:pt>
                <c:pt idx="193">
                  <c:v>9</c:v>
                </c:pt>
                <c:pt idx="194">
                  <c:v>12</c:v>
                </c:pt>
                <c:pt idx="195">
                  <c:v>16</c:v>
                </c:pt>
                <c:pt idx="196">
                  <c:v>9</c:v>
                </c:pt>
                <c:pt idx="197">
                  <c:v>12</c:v>
                </c:pt>
                <c:pt idx="198">
                  <c:v>12</c:v>
                </c:pt>
                <c:pt idx="199">
                  <c:v>15</c:v>
                </c:pt>
                <c:pt idx="200">
                  <c:v>8</c:v>
                </c:pt>
                <c:pt idx="201">
                  <c:v>8</c:v>
                </c:pt>
                <c:pt idx="202">
                  <c:v>11</c:v>
                </c:pt>
                <c:pt idx="203">
                  <c:v>8</c:v>
                </c:pt>
                <c:pt idx="204">
                  <c:v>7</c:v>
                </c:pt>
                <c:pt idx="205">
                  <c:v>14</c:v>
                </c:pt>
                <c:pt idx="206">
                  <c:v>9</c:v>
                </c:pt>
                <c:pt idx="207">
                  <c:v>16</c:v>
                </c:pt>
                <c:pt idx="208">
                  <c:v>8</c:v>
                </c:pt>
                <c:pt idx="209">
                  <c:v>9</c:v>
                </c:pt>
                <c:pt idx="210">
                  <c:v>7</c:v>
                </c:pt>
                <c:pt idx="211">
                  <c:v>11</c:v>
                </c:pt>
                <c:pt idx="212">
                  <c:v>12</c:v>
                </c:pt>
                <c:pt idx="213">
                  <c:v>12</c:v>
                </c:pt>
                <c:pt idx="214">
                  <c:v>6</c:v>
                </c:pt>
                <c:pt idx="215">
                  <c:v>14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16</c:v>
                </c:pt>
                <c:pt idx="220">
                  <c:v>12</c:v>
                </c:pt>
                <c:pt idx="221">
                  <c:v>9</c:v>
                </c:pt>
                <c:pt idx="222">
                  <c:v>16</c:v>
                </c:pt>
                <c:pt idx="223">
                  <c:v>12</c:v>
                </c:pt>
                <c:pt idx="224">
                  <c:v>10</c:v>
                </c:pt>
                <c:pt idx="225">
                  <c:v>13</c:v>
                </c:pt>
                <c:pt idx="226">
                  <c:v>11</c:v>
                </c:pt>
                <c:pt idx="227">
                  <c:v>11</c:v>
                </c:pt>
                <c:pt idx="228">
                  <c:v>14</c:v>
                </c:pt>
                <c:pt idx="229">
                  <c:v>9</c:v>
                </c:pt>
                <c:pt idx="230">
                  <c:v>14</c:v>
                </c:pt>
                <c:pt idx="231">
                  <c:v>13</c:v>
                </c:pt>
                <c:pt idx="232">
                  <c:v>7</c:v>
                </c:pt>
                <c:pt idx="233">
                  <c:v>12</c:v>
                </c:pt>
                <c:pt idx="234">
                  <c:v>10</c:v>
                </c:pt>
                <c:pt idx="235">
                  <c:v>3</c:v>
                </c:pt>
                <c:pt idx="236">
                  <c:v>7</c:v>
                </c:pt>
                <c:pt idx="237">
                  <c:v>11</c:v>
                </c:pt>
                <c:pt idx="238">
                  <c:v>15</c:v>
                </c:pt>
                <c:pt idx="239">
                  <c:v>17</c:v>
                </c:pt>
                <c:pt idx="240">
                  <c:v>8</c:v>
                </c:pt>
                <c:pt idx="241">
                  <c:v>17</c:v>
                </c:pt>
                <c:pt idx="242">
                  <c:v>9</c:v>
                </c:pt>
                <c:pt idx="243">
                  <c:v>12</c:v>
                </c:pt>
                <c:pt idx="244">
                  <c:v>10</c:v>
                </c:pt>
                <c:pt idx="245">
                  <c:v>6</c:v>
                </c:pt>
                <c:pt idx="246">
                  <c:v>9</c:v>
                </c:pt>
                <c:pt idx="247">
                  <c:v>11</c:v>
                </c:pt>
                <c:pt idx="248">
                  <c:v>15</c:v>
                </c:pt>
                <c:pt idx="249">
                  <c:v>10</c:v>
                </c:pt>
                <c:pt idx="250">
                  <c:v>12</c:v>
                </c:pt>
                <c:pt idx="251">
                  <c:v>10</c:v>
                </c:pt>
                <c:pt idx="252">
                  <c:v>9</c:v>
                </c:pt>
                <c:pt idx="253">
                  <c:v>8</c:v>
                </c:pt>
                <c:pt idx="254">
                  <c:v>10</c:v>
                </c:pt>
                <c:pt idx="255">
                  <c:v>12</c:v>
                </c:pt>
                <c:pt idx="256">
                  <c:v>15</c:v>
                </c:pt>
                <c:pt idx="257">
                  <c:v>12</c:v>
                </c:pt>
                <c:pt idx="258">
                  <c:v>12</c:v>
                </c:pt>
                <c:pt idx="259">
                  <c:v>10</c:v>
                </c:pt>
                <c:pt idx="260">
                  <c:v>10</c:v>
                </c:pt>
                <c:pt idx="261">
                  <c:v>12</c:v>
                </c:pt>
                <c:pt idx="262">
                  <c:v>15</c:v>
                </c:pt>
                <c:pt idx="263">
                  <c:v>14</c:v>
                </c:pt>
                <c:pt idx="264">
                  <c:v>15</c:v>
                </c:pt>
                <c:pt idx="265">
                  <c:v>12</c:v>
                </c:pt>
                <c:pt idx="266">
                  <c:v>9</c:v>
                </c:pt>
                <c:pt idx="267">
                  <c:v>14</c:v>
                </c:pt>
                <c:pt idx="268">
                  <c:v>13</c:v>
                </c:pt>
                <c:pt idx="269">
                  <c:v>13</c:v>
                </c:pt>
                <c:pt idx="270">
                  <c:v>8</c:v>
                </c:pt>
                <c:pt idx="271">
                  <c:v>11</c:v>
                </c:pt>
                <c:pt idx="272">
                  <c:v>13</c:v>
                </c:pt>
                <c:pt idx="273">
                  <c:v>11</c:v>
                </c:pt>
                <c:pt idx="274">
                  <c:v>7</c:v>
                </c:pt>
                <c:pt idx="275">
                  <c:v>8</c:v>
                </c:pt>
                <c:pt idx="276">
                  <c:v>7</c:v>
                </c:pt>
                <c:pt idx="277">
                  <c:v>9</c:v>
                </c:pt>
                <c:pt idx="278">
                  <c:v>10</c:v>
                </c:pt>
                <c:pt idx="279">
                  <c:v>16</c:v>
                </c:pt>
                <c:pt idx="280">
                  <c:v>9</c:v>
                </c:pt>
                <c:pt idx="281">
                  <c:v>8</c:v>
                </c:pt>
                <c:pt idx="282">
                  <c:v>13</c:v>
                </c:pt>
                <c:pt idx="283">
                  <c:v>13</c:v>
                </c:pt>
                <c:pt idx="284">
                  <c:v>10</c:v>
                </c:pt>
                <c:pt idx="285">
                  <c:v>12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11</c:v>
                </c:pt>
                <c:pt idx="290">
                  <c:v>16</c:v>
                </c:pt>
                <c:pt idx="291">
                  <c:v>12</c:v>
                </c:pt>
                <c:pt idx="292">
                  <c:v>10</c:v>
                </c:pt>
                <c:pt idx="293">
                  <c:v>14</c:v>
                </c:pt>
                <c:pt idx="294">
                  <c:v>7</c:v>
                </c:pt>
                <c:pt idx="295">
                  <c:v>8</c:v>
                </c:pt>
                <c:pt idx="296">
                  <c:v>15</c:v>
                </c:pt>
                <c:pt idx="297">
                  <c:v>10</c:v>
                </c:pt>
                <c:pt idx="298">
                  <c:v>15</c:v>
                </c:pt>
                <c:pt idx="299">
                  <c:v>11</c:v>
                </c:pt>
                <c:pt idx="300">
                  <c:v>7</c:v>
                </c:pt>
                <c:pt idx="301">
                  <c:v>6</c:v>
                </c:pt>
                <c:pt idx="302">
                  <c:v>9</c:v>
                </c:pt>
                <c:pt idx="303">
                  <c:v>15</c:v>
                </c:pt>
                <c:pt idx="304">
                  <c:v>10</c:v>
                </c:pt>
                <c:pt idx="305">
                  <c:v>14</c:v>
                </c:pt>
                <c:pt idx="306">
                  <c:v>13</c:v>
                </c:pt>
                <c:pt idx="307">
                  <c:v>10</c:v>
                </c:pt>
                <c:pt idx="308">
                  <c:v>15</c:v>
                </c:pt>
                <c:pt idx="309">
                  <c:v>15</c:v>
                </c:pt>
                <c:pt idx="310">
                  <c:v>12</c:v>
                </c:pt>
                <c:pt idx="311">
                  <c:v>10</c:v>
                </c:pt>
                <c:pt idx="312">
                  <c:v>11</c:v>
                </c:pt>
                <c:pt idx="313">
                  <c:v>13</c:v>
                </c:pt>
                <c:pt idx="314">
                  <c:v>7</c:v>
                </c:pt>
                <c:pt idx="315">
                  <c:v>7</c:v>
                </c:pt>
                <c:pt idx="316">
                  <c:v>16</c:v>
                </c:pt>
                <c:pt idx="317">
                  <c:v>16</c:v>
                </c:pt>
                <c:pt idx="318">
                  <c:v>14</c:v>
                </c:pt>
                <c:pt idx="319">
                  <c:v>7</c:v>
                </c:pt>
                <c:pt idx="320">
                  <c:v>12</c:v>
                </c:pt>
                <c:pt idx="321">
                  <c:v>11</c:v>
                </c:pt>
                <c:pt idx="322">
                  <c:v>9</c:v>
                </c:pt>
                <c:pt idx="323">
                  <c:v>10</c:v>
                </c:pt>
                <c:pt idx="324">
                  <c:v>10</c:v>
                </c:pt>
                <c:pt idx="325">
                  <c:v>7</c:v>
                </c:pt>
                <c:pt idx="326">
                  <c:v>9</c:v>
                </c:pt>
                <c:pt idx="327">
                  <c:v>6</c:v>
                </c:pt>
                <c:pt idx="328">
                  <c:v>13</c:v>
                </c:pt>
                <c:pt idx="329">
                  <c:v>12</c:v>
                </c:pt>
                <c:pt idx="330">
                  <c:v>11</c:v>
                </c:pt>
                <c:pt idx="331">
                  <c:v>7</c:v>
                </c:pt>
                <c:pt idx="332">
                  <c:v>13</c:v>
                </c:pt>
                <c:pt idx="333">
                  <c:v>10</c:v>
                </c:pt>
                <c:pt idx="334">
                  <c:v>9</c:v>
                </c:pt>
                <c:pt idx="335">
                  <c:v>18</c:v>
                </c:pt>
                <c:pt idx="336">
                  <c:v>13</c:v>
                </c:pt>
                <c:pt idx="337">
                  <c:v>15</c:v>
                </c:pt>
                <c:pt idx="338">
                  <c:v>15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13</c:v>
                </c:pt>
                <c:pt idx="343">
                  <c:v>9</c:v>
                </c:pt>
                <c:pt idx="344">
                  <c:v>11</c:v>
                </c:pt>
                <c:pt idx="345">
                  <c:v>11</c:v>
                </c:pt>
                <c:pt idx="346">
                  <c:v>12</c:v>
                </c:pt>
                <c:pt idx="347">
                  <c:v>16</c:v>
                </c:pt>
                <c:pt idx="348">
                  <c:v>9</c:v>
                </c:pt>
                <c:pt idx="349">
                  <c:v>10</c:v>
                </c:pt>
                <c:pt idx="350">
                  <c:v>14</c:v>
                </c:pt>
                <c:pt idx="351">
                  <c:v>12</c:v>
                </c:pt>
                <c:pt idx="352">
                  <c:v>16</c:v>
                </c:pt>
                <c:pt idx="353">
                  <c:v>14</c:v>
                </c:pt>
                <c:pt idx="354">
                  <c:v>11</c:v>
                </c:pt>
                <c:pt idx="355">
                  <c:v>11</c:v>
                </c:pt>
                <c:pt idx="356">
                  <c:v>13</c:v>
                </c:pt>
                <c:pt idx="357">
                  <c:v>16</c:v>
                </c:pt>
                <c:pt idx="358">
                  <c:v>10</c:v>
                </c:pt>
                <c:pt idx="359">
                  <c:v>13</c:v>
                </c:pt>
                <c:pt idx="360">
                  <c:v>18</c:v>
                </c:pt>
                <c:pt idx="361">
                  <c:v>13</c:v>
                </c:pt>
                <c:pt idx="362">
                  <c:v>13</c:v>
                </c:pt>
                <c:pt idx="363">
                  <c:v>19</c:v>
                </c:pt>
                <c:pt idx="364">
                  <c:v>8</c:v>
                </c:pt>
                <c:pt idx="365">
                  <c:v>15</c:v>
                </c:pt>
                <c:pt idx="366">
                  <c:v>10</c:v>
                </c:pt>
                <c:pt idx="367">
                  <c:v>7</c:v>
                </c:pt>
                <c:pt idx="368">
                  <c:v>19</c:v>
                </c:pt>
                <c:pt idx="369">
                  <c:v>13</c:v>
                </c:pt>
                <c:pt idx="370">
                  <c:v>7</c:v>
                </c:pt>
                <c:pt idx="371">
                  <c:v>16</c:v>
                </c:pt>
                <c:pt idx="372">
                  <c:v>13</c:v>
                </c:pt>
                <c:pt idx="373">
                  <c:v>10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7</c:v>
                </c:pt>
                <c:pt idx="378">
                  <c:v>10</c:v>
                </c:pt>
                <c:pt idx="379">
                  <c:v>7</c:v>
                </c:pt>
                <c:pt idx="380">
                  <c:v>10</c:v>
                </c:pt>
                <c:pt idx="381">
                  <c:v>16</c:v>
                </c:pt>
                <c:pt idx="382">
                  <c:v>7</c:v>
                </c:pt>
                <c:pt idx="383">
                  <c:v>10</c:v>
                </c:pt>
                <c:pt idx="384">
                  <c:v>8</c:v>
                </c:pt>
                <c:pt idx="385">
                  <c:v>14</c:v>
                </c:pt>
                <c:pt idx="386">
                  <c:v>10</c:v>
                </c:pt>
                <c:pt idx="387">
                  <c:v>15</c:v>
                </c:pt>
                <c:pt idx="388">
                  <c:v>12</c:v>
                </c:pt>
                <c:pt idx="389">
                  <c:v>18</c:v>
                </c:pt>
                <c:pt idx="390">
                  <c:v>14</c:v>
                </c:pt>
                <c:pt idx="391">
                  <c:v>17</c:v>
                </c:pt>
                <c:pt idx="392">
                  <c:v>9</c:v>
                </c:pt>
                <c:pt idx="393">
                  <c:v>10</c:v>
                </c:pt>
                <c:pt idx="394">
                  <c:v>16</c:v>
                </c:pt>
              </c:numCache>
            </c:numRef>
          </c:xVal>
          <c:yVal>
            <c:numRef>
              <c:f>'clean-data'!$AG$2:$AG$396</c:f>
              <c:numCache>
                <c:formatCode>0</c:formatCode>
                <c:ptCount val="395"/>
                <c:pt idx="0">
                  <c:v>14</c:v>
                </c:pt>
                <c:pt idx="1">
                  <c:v>14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8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6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11</c:v>
                </c:pt>
                <c:pt idx="17">
                  <c:v>14</c:v>
                </c:pt>
                <c:pt idx="18">
                  <c:v>10</c:v>
                </c:pt>
                <c:pt idx="19">
                  <c:v>12</c:v>
                </c:pt>
                <c:pt idx="20">
                  <c:v>18</c:v>
                </c:pt>
                <c:pt idx="21">
                  <c:v>15</c:v>
                </c:pt>
                <c:pt idx="22">
                  <c:v>14</c:v>
                </c:pt>
                <c:pt idx="23">
                  <c:v>5</c:v>
                </c:pt>
                <c:pt idx="24">
                  <c:v>14</c:v>
                </c:pt>
                <c:pt idx="25">
                  <c:v>19</c:v>
                </c:pt>
                <c:pt idx="26">
                  <c:v>19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12</c:v>
                </c:pt>
                <c:pt idx="35">
                  <c:v>11</c:v>
                </c:pt>
                <c:pt idx="36">
                  <c:v>0</c:v>
                </c:pt>
                <c:pt idx="37">
                  <c:v>15</c:v>
                </c:pt>
                <c:pt idx="38">
                  <c:v>9</c:v>
                </c:pt>
                <c:pt idx="39">
                  <c:v>13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14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12</c:v>
                </c:pt>
                <c:pt idx="54">
                  <c:v>0</c:v>
                </c:pt>
                <c:pt idx="55">
                  <c:v>9</c:v>
                </c:pt>
                <c:pt idx="56">
                  <c:v>11</c:v>
                </c:pt>
                <c:pt idx="57">
                  <c:v>10</c:v>
                </c:pt>
                <c:pt idx="58">
                  <c:v>14</c:v>
                </c:pt>
                <c:pt idx="59">
                  <c:v>16</c:v>
                </c:pt>
                <c:pt idx="60">
                  <c:v>10</c:v>
                </c:pt>
                <c:pt idx="61">
                  <c:v>18</c:v>
                </c:pt>
                <c:pt idx="62">
                  <c:v>6</c:v>
                </c:pt>
                <c:pt idx="63">
                  <c:v>10</c:v>
                </c:pt>
                <c:pt idx="64">
                  <c:v>10</c:v>
                </c:pt>
                <c:pt idx="65">
                  <c:v>8</c:v>
                </c:pt>
                <c:pt idx="66">
                  <c:v>12</c:v>
                </c:pt>
                <c:pt idx="67">
                  <c:v>0</c:v>
                </c:pt>
                <c:pt idx="68">
                  <c:v>12</c:v>
                </c:pt>
                <c:pt idx="69">
                  <c:v>18</c:v>
                </c:pt>
                <c:pt idx="70">
                  <c:v>13</c:v>
                </c:pt>
                <c:pt idx="71">
                  <c:v>8</c:v>
                </c:pt>
                <c:pt idx="72">
                  <c:v>15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12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8</c:v>
                </c:pt>
                <c:pt idx="81">
                  <c:v>10</c:v>
                </c:pt>
                <c:pt idx="82">
                  <c:v>11</c:v>
                </c:pt>
                <c:pt idx="83">
                  <c:v>16</c:v>
                </c:pt>
                <c:pt idx="84">
                  <c:v>10</c:v>
                </c:pt>
                <c:pt idx="85">
                  <c:v>18</c:v>
                </c:pt>
                <c:pt idx="86">
                  <c:v>8</c:v>
                </c:pt>
                <c:pt idx="87">
                  <c:v>16</c:v>
                </c:pt>
                <c:pt idx="88">
                  <c:v>10</c:v>
                </c:pt>
                <c:pt idx="89">
                  <c:v>13</c:v>
                </c:pt>
                <c:pt idx="90">
                  <c:v>8</c:v>
                </c:pt>
                <c:pt idx="91">
                  <c:v>8</c:v>
                </c:pt>
                <c:pt idx="92">
                  <c:v>10</c:v>
                </c:pt>
                <c:pt idx="93">
                  <c:v>0</c:v>
                </c:pt>
                <c:pt idx="94">
                  <c:v>10</c:v>
                </c:pt>
                <c:pt idx="95">
                  <c:v>12</c:v>
                </c:pt>
                <c:pt idx="96">
                  <c:v>5</c:v>
                </c:pt>
                <c:pt idx="97">
                  <c:v>7</c:v>
                </c:pt>
                <c:pt idx="98">
                  <c:v>0</c:v>
                </c:pt>
                <c:pt idx="99">
                  <c:v>5</c:v>
                </c:pt>
                <c:pt idx="100">
                  <c:v>6</c:v>
                </c:pt>
                <c:pt idx="101">
                  <c:v>16</c:v>
                </c:pt>
                <c:pt idx="102">
                  <c:v>7</c:v>
                </c:pt>
                <c:pt idx="103">
                  <c:v>10</c:v>
                </c:pt>
                <c:pt idx="104">
                  <c:v>9</c:v>
                </c:pt>
                <c:pt idx="105">
                  <c:v>6</c:v>
                </c:pt>
                <c:pt idx="106">
                  <c:v>6</c:v>
                </c:pt>
                <c:pt idx="107">
                  <c:v>10</c:v>
                </c:pt>
                <c:pt idx="108">
                  <c:v>10</c:v>
                </c:pt>
                <c:pt idx="109">
                  <c:v>15</c:v>
                </c:pt>
                <c:pt idx="110">
                  <c:v>11</c:v>
                </c:pt>
                <c:pt idx="111">
                  <c:v>6</c:v>
                </c:pt>
                <c:pt idx="112">
                  <c:v>19</c:v>
                </c:pt>
                <c:pt idx="113">
                  <c:v>15</c:v>
                </c:pt>
                <c:pt idx="114">
                  <c:v>9</c:v>
                </c:pt>
                <c:pt idx="115">
                  <c:v>11</c:v>
                </c:pt>
                <c:pt idx="116">
                  <c:v>10</c:v>
                </c:pt>
                <c:pt idx="117">
                  <c:v>15</c:v>
                </c:pt>
                <c:pt idx="118">
                  <c:v>16</c:v>
                </c:pt>
                <c:pt idx="119">
                  <c:v>12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17</c:v>
                </c:pt>
                <c:pt idx="124">
                  <c:v>16</c:v>
                </c:pt>
                <c:pt idx="125">
                  <c:v>12</c:v>
                </c:pt>
                <c:pt idx="126">
                  <c:v>11</c:v>
                </c:pt>
                <c:pt idx="127">
                  <c:v>18</c:v>
                </c:pt>
                <c:pt idx="128">
                  <c:v>9</c:v>
                </c:pt>
                <c:pt idx="129">
                  <c:v>6</c:v>
                </c:pt>
                <c:pt idx="130">
                  <c:v>11</c:v>
                </c:pt>
                <c:pt idx="131">
                  <c:v>14</c:v>
                </c:pt>
                <c:pt idx="132">
                  <c:v>7</c:v>
                </c:pt>
                <c:pt idx="133">
                  <c:v>13</c:v>
                </c:pt>
                <c:pt idx="134">
                  <c:v>13</c:v>
                </c:pt>
                <c:pt idx="135">
                  <c:v>10</c:v>
                </c:pt>
                <c:pt idx="136">
                  <c:v>15</c:v>
                </c:pt>
                <c:pt idx="137">
                  <c:v>15</c:v>
                </c:pt>
                <c:pt idx="138">
                  <c:v>9</c:v>
                </c:pt>
                <c:pt idx="139">
                  <c:v>16</c:v>
                </c:pt>
                <c:pt idx="140">
                  <c:v>11</c:v>
                </c:pt>
                <c:pt idx="141">
                  <c:v>9</c:v>
                </c:pt>
                <c:pt idx="142">
                  <c:v>10</c:v>
                </c:pt>
                <c:pt idx="143">
                  <c:v>15</c:v>
                </c:pt>
                <c:pt idx="144">
                  <c:v>8</c:v>
                </c:pt>
                <c:pt idx="145">
                  <c:v>5</c:v>
                </c:pt>
                <c:pt idx="146">
                  <c:v>11</c:v>
                </c:pt>
                <c:pt idx="147">
                  <c:v>10</c:v>
                </c:pt>
                <c:pt idx="148">
                  <c:v>5</c:v>
                </c:pt>
                <c:pt idx="149">
                  <c:v>6</c:v>
                </c:pt>
                <c:pt idx="150">
                  <c:v>15</c:v>
                </c:pt>
                <c:pt idx="151">
                  <c:v>10</c:v>
                </c:pt>
                <c:pt idx="152">
                  <c:v>8</c:v>
                </c:pt>
                <c:pt idx="153">
                  <c:v>6</c:v>
                </c:pt>
                <c:pt idx="154">
                  <c:v>10</c:v>
                </c:pt>
                <c:pt idx="155">
                  <c:v>7</c:v>
                </c:pt>
                <c:pt idx="156">
                  <c:v>6</c:v>
                </c:pt>
                <c:pt idx="157">
                  <c:v>10</c:v>
                </c:pt>
                <c:pt idx="158">
                  <c:v>10</c:v>
                </c:pt>
                <c:pt idx="159">
                  <c:v>6</c:v>
                </c:pt>
                <c:pt idx="160">
                  <c:v>18</c:v>
                </c:pt>
                <c:pt idx="161">
                  <c:v>13</c:v>
                </c:pt>
                <c:pt idx="162">
                  <c:v>9</c:v>
                </c:pt>
                <c:pt idx="163">
                  <c:v>16</c:v>
                </c:pt>
                <c:pt idx="164">
                  <c:v>14</c:v>
                </c:pt>
                <c:pt idx="165">
                  <c:v>8</c:v>
                </c:pt>
                <c:pt idx="166">
                  <c:v>15</c:v>
                </c:pt>
                <c:pt idx="167">
                  <c:v>13</c:v>
                </c:pt>
                <c:pt idx="168">
                  <c:v>8</c:v>
                </c:pt>
                <c:pt idx="169">
                  <c:v>11</c:v>
                </c:pt>
                <c:pt idx="170">
                  <c:v>9</c:v>
                </c:pt>
                <c:pt idx="171">
                  <c:v>0</c:v>
                </c:pt>
                <c:pt idx="172">
                  <c:v>0</c:v>
                </c:pt>
                <c:pt idx="173">
                  <c:v>12</c:v>
                </c:pt>
                <c:pt idx="174">
                  <c:v>11</c:v>
                </c:pt>
                <c:pt idx="175">
                  <c:v>0</c:v>
                </c:pt>
                <c:pt idx="176">
                  <c:v>11</c:v>
                </c:pt>
                <c:pt idx="177">
                  <c:v>8</c:v>
                </c:pt>
                <c:pt idx="178">
                  <c:v>12</c:v>
                </c:pt>
                <c:pt idx="179">
                  <c:v>7</c:v>
                </c:pt>
                <c:pt idx="180">
                  <c:v>7</c:v>
                </c:pt>
                <c:pt idx="181">
                  <c:v>10</c:v>
                </c:pt>
                <c:pt idx="182">
                  <c:v>16</c:v>
                </c:pt>
                <c:pt idx="183">
                  <c:v>0</c:v>
                </c:pt>
                <c:pt idx="184">
                  <c:v>14</c:v>
                </c:pt>
                <c:pt idx="185">
                  <c:v>16</c:v>
                </c:pt>
                <c:pt idx="186">
                  <c:v>10</c:v>
                </c:pt>
                <c:pt idx="187">
                  <c:v>0</c:v>
                </c:pt>
                <c:pt idx="188">
                  <c:v>9</c:v>
                </c:pt>
                <c:pt idx="189">
                  <c:v>9</c:v>
                </c:pt>
                <c:pt idx="190">
                  <c:v>11</c:v>
                </c:pt>
                <c:pt idx="191">
                  <c:v>6</c:v>
                </c:pt>
                <c:pt idx="192">
                  <c:v>11</c:v>
                </c:pt>
                <c:pt idx="193">
                  <c:v>8</c:v>
                </c:pt>
                <c:pt idx="194">
                  <c:v>12</c:v>
                </c:pt>
                <c:pt idx="195">
                  <c:v>17</c:v>
                </c:pt>
                <c:pt idx="196">
                  <c:v>8</c:v>
                </c:pt>
                <c:pt idx="197">
                  <c:v>12</c:v>
                </c:pt>
                <c:pt idx="198">
                  <c:v>11</c:v>
                </c:pt>
                <c:pt idx="199">
                  <c:v>15</c:v>
                </c:pt>
                <c:pt idx="200">
                  <c:v>9</c:v>
                </c:pt>
                <c:pt idx="201">
                  <c:v>10</c:v>
                </c:pt>
                <c:pt idx="202">
                  <c:v>13</c:v>
                </c:pt>
                <c:pt idx="203">
                  <c:v>9</c:v>
                </c:pt>
                <c:pt idx="204">
                  <c:v>8</c:v>
                </c:pt>
                <c:pt idx="205">
                  <c:v>15</c:v>
                </c:pt>
                <c:pt idx="206">
                  <c:v>10</c:v>
                </c:pt>
                <c:pt idx="207">
                  <c:v>16</c:v>
                </c:pt>
                <c:pt idx="208">
                  <c:v>10</c:v>
                </c:pt>
                <c:pt idx="209">
                  <c:v>10</c:v>
                </c:pt>
                <c:pt idx="210">
                  <c:v>7</c:v>
                </c:pt>
                <c:pt idx="211">
                  <c:v>13</c:v>
                </c:pt>
                <c:pt idx="212">
                  <c:v>13</c:v>
                </c:pt>
                <c:pt idx="213">
                  <c:v>14</c:v>
                </c:pt>
                <c:pt idx="214">
                  <c:v>8</c:v>
                </c:pt>
                <c:pt idx="215">
                  <c:v>15</c:v>
                </c:pt>
                <c:pt idx="216">
                  <c:v>4</c:v>
                </c:pt>
                <c:pt idx="217">
                  <c:v>8</c:v>
                </c:pt>
                <c:pt idx="218">
                  <c:v>6</c:v>
                </c:pt>
                <c:pt idx="219">
                  <c:v>17</c:v>
                </c:pt>
                <c:pt idx="220">
                  <c:v>13</c:v>
                </c:pt>
                <c:pt idx="221">
                  <c:v>7</c:v>
                </c:pt>
                <c:pt idx="222">
                  <c:v>15</c:v>
                </c:pt>
                <c:pt idx="223">
                  <c:v>12</c:v>
                </c:pt>
                <c:pt idx="224">
                  <c:v>9</c:v>
                </c:pt>
                <c:pt idx="225">
                  <c:v>14</c:v>
                </c:pt>
                <c:pt idx="226">
                  <c:v>11</c:v>
                </c:pt>
                <c:pt idx="227">
                  <c:v>9</c:v>
                </c:pt>
                <c:pt idx="228">
                  <c:v>13</c:v>
                </c:pt>
                <c:pt idx="229">
                  <c:v>6</c:v>
                </c:pt>
                <c:pt idx="230">
                  <c:v>13</c:v>
                </c:pt>
                <c:pt idx="231">
                  <c:v>11</c:v>
                </c:pt>
                <c:pt idx="232">
                  <c:v>0</c:v>
                </c:pt>
                <c:pt idx="233">
                  <c:v>12</c:v>
                </c:pt>
                <c:pt idx="234">
                  <c:v>12</c:v>
                </c:pt>
                <c:pt idx="235">
                  <c:v>5</c:v>
                </c:pt>
                <c:pt idx="236">
                  <c:v>10</c:v>
                </c:pt>
                <c:pt idx="237">
                  <c:v>11</c:v>
                </c:pt>
                <c:pt idx="238">
                  <c:v>14</c:v>
                </c:pt>
                <c:pt idx="239">
                  <c:v>18</c:v>
                </c:pt>
                <c:pt idx="240">
                  <c:v>8</c:v>
                </c:pt>
                <c:pt idx="241">
                  <c:v>17</c:v>
                </c:pt>
                <c:pt idx="242">
                  <c:v>10</c:v>
                </c:pt>
                <c:pt idx="243">
                  <c:v>11</c:v>
                </c:pt>
                <c:pt idx="244">
                  <c:v>10</c:v>
                </c:pt>
                <c:pt idx="245">
                  <c:v>0</c:v>
                </c:pt>
                <c:pt idx="246">
                  <c:v>9</c:v>
                </c:pt>
                <c:pt idx="247">
                  <c:v>11</c:v>
                </c:pt>
                <c:pt idx="248">
                  <c:v>14</c:v>
                </c:pt>
                <c:pt idx="249">
                  <c:v>10</c:v>
                </c:pt>
                <c:pt idx="250">
                  <c:v>12</c:v>
                </c:pt>
                <c:pt idx="251">
                  <c:v>9</c:v>
                </c:pt>
                <c:pt idx="252">
                  <c:v>8</c:v>
                </c:pt>
                <c:pt idx="253">
                  <c:v>10</c:v>
                </c:pt>
                <c:pt idx="254">
                  <c:v>11</c:v>
                </c:pt>
                <c:pt idx="255">
                  <c:v>11</c:v>
                </c:pt>
                <c:pt idx="256">
                  <c:v>15</c:v>
                </c:pt>
                <c:pt idx="257">
                  <c:v>11</c:v>
                </c:pt>
                <c:pt idx="258">
                  <c:v>13</c:v>
                </c:pt>
                <c:pt idx="259">
                  <c:v>0</c:v>
                </c:pt>
                <c:pt idx="260">
                  <c:v>8</c:v>
                </c:pt>
                <c:pt idx="261">
                  <c:v>11</c:v>
                </c:pt>
                <c:pt idx="262">
                  <c:v>13</c:v>
                </c:pt>
                <c:pt idx="263">
                  <c:v>12</c:v>
                </c:pt>
                <c:pt idx="264">
                  <c:v>12</c:v>
                </c:pt>
                <c:pt idx="265">
                  <c:v>10</c:v>
                </c:pt>
                <c:pt idx="266">
                  <c:v>0</c:v>
                </c:pt>
                <c:pt idx="267">
                  <c:v>13</c:v>
                </c:pt>
                <c:pt idx="268">
                  <c:v>11</c:v>
                </c:pt>
                <c:pt idx="269">
                  <c:v>11</c:v>
                </c:pt>
                <c:pt idx="270">
                  <c:v>0</c:v>
                </c:pt>
                <c:pt idx="271">
                  <c:v>11</c:v>
                </c:pt>
                <c:pt idx="272">
                  <c:v>13</c:v>
                </c:pt>
                <c:pt idx="273">
                  <c:v>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</c:v>
                </c:pt>
                <c:pt idx="278">
                  <c:v>0</c:v>
                </c:pt>
                <c:pt idx="279">
                  <c:v>15</c:v>
                </c:pt>
                <c:pt idx="280">
                  <c:v>0</c:v>
                </c:pt>
                <c:pt idx="281">
                  <c:v>8</c:v>
                </c:pt>
                <c:pt idx="282">
                  <c:v>13</c:v>
                </c:pt>
                <c:pt idx="283">
                  <c:v>11</c:v>
                </c:pt>
                <c:pt idx="284">
                  <c:v>9</c:v>
                </c:pt>
                <c:pt idx="285">
                  <c:v>13</c:v>
                </c:pt>
                <c:pt idx="286">
                  <c:v>11</c:v>
                </c:pt>
                <c:pt idx="287">
                  <c:v>13</c:v>
                </c:pt>
                <c:pt idx="288">
                  <c:v>12</c:v>
                </c:pt>
                <c:pt idx="289">
                  <c:v>10</c:v>
                </c:pt>
                <c:pt idx="290">
                  <c:v>15</c:v>
                </c:pt>
                <c:pt idx="291">
                  <c:v>12</c:v>
                </c:pt>
                <c:pt idx="292">
                  <c:v>10</c:v>
                </c:pt>
                <c:pt idx="293">
                  <c:v>11</c:v>
                </c:pt>
                <c:pt idx="294">
                  <c:v>9</c:v>
                </c:pt>
                <c:pt idx="295">
                  <c:v>10</c:v>
                </c:pt>
                <c:pt idx="296">
                  <c:v>15</c:v>
                </c:pt>
                <c:pt idx="297">
                  <c:v>10</c:v>
                </c:pt>
                <c:pt idx="298">
                  <c:v>14</c:v>
                </c:pt>
                <c:pt idx="299">
                  <c:v>10</c:v>
                </c:pt>
                <c:pt idx="300">
                  <c:v>8</c:v>
                </c:pt>
                <c:pt idx="301">
                  <c:v>0</c:v>
                </c:pt>
                <c:pt idx="302">
                  <c:v>9</c:v>
                </c:pt>
                <c:pt idx="303">
                  <c:v>15</c:v>
                </c:pt>
                <c:pt idx="304">
                  <c:v>12</c:v>
                </c:pt>
                <c:pt idx="305">
                  <c:v>16</c:v>
                </c:pt>
                <c:pt idx="306">
                  <c:v>14</c:v>
                </c:pt>
                <c:pt idx="307">
                  <c:v>8</c:v>
                </c:pt>
                <c:pt idx="308">
                  <c:v>18</c:v>
                </c:pt>
                <c:pt idx="309">
                  <c:v>15</c:v>
                </c:pt>
                <c:pt idx="310">
                  <c:v>11</c:v>
                </c:pt>
                <c:pt idx="311">
                  <c:v>9</c:v>
                </c:pt>
                <c:pt idx="312">
                  <c:v>11</c:v>
                </c:pt>
                <c:pt idx="313">
                  <c:v>14</c:v>
                </c:pt>
                <c:pt idx="314">
                  <c:v>8</c:v>
                </c:pt>
                <c:pt idx="315">
                  <c:v>8</c:v>
                </c:pt>
                <c:pt idx="316">
                  <c:v>17</c:v>
                </c:pt>
                <c:pt idx="317">
                  <c:v>18</c:v>
                </c:pt>
                <c:pt idx="318">
                  <c:v>16</c:v>
                </c:pt>
                <c:pt idx="319">
                  <c:v>10</c:v>
                </c:pt>
                <c:pt idx="320">
                  <c:v>0</c:v>
                </c:pt>
                <c:pt idx="321">
                  <c:v>0</c:v>
                </c:pt>
                <c:pt idx="322">
                  <c:v>11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10</c:v>
                </c:pt>
                <c:pt idx="327">
                  <c:v>0</c:v>
                </c:pt>
                <c:pt idx="328">
                  <c:v>14</c:v>
                </c:pt>
                <c:pt idx="329">
                  <c:v>12</c:v>
                </c:pt>
                <c:pt idx="330">
                  <c:v>10</c:v>
                </c:pt>
                <c:pt idx="331">
                  <c:v>0</c:v>
                </c:pt>
                <c:pt idx="332">
                  <c:v>12</c:v>
                </c:pt>
                <c:pt idx="333">
                  <c:v>9</c:v>
                </c:pt>
                <c:pt idx="334">
                  <c:v>0</c:v>
                </c:pt>
                <c:pt idx="335">
                  <c:v>19</c:v>
                </c:pt>
                <c:pt idx="336">
                  <c:v>12</c:v>
                </c:pt>
                <c:pt idx="337">
                  <c:v>14</c:v>
                </c:pt>
                <c:pt idx="338">
                  <c:v>15</c:v>
                </c:pt>
                <c:pt idx="339">
                  <c:v>14</c:v>
                </c:pt>
                <c:pt idx="340">
                  <c:v>14</c:v>
                </c:pt>
                <c:pt idx="341">
                  <c:v>13</c:v>
                </c:pt>
                <c:pt idx="342">
                  <c:v>11</c:v>
                </c:pt>
                <c:pt idx="343">
                  <c:v>9</c:v>
                </c:pt>
                <c:pt idx="344">
                  <c:v>10</c:v>
                </c:pt>
                <c:pt idx="345">
                  <c:v>11</c:v>
                </c:pt>
                <c:pt idx="346">
                  <c:v>15</c:v>
                </c:pt>
                <c:pt idx="347">
                  <c:v>15</c:v>
                </c:pt>
                <c:pt idx="348">
                  <c:v>11</c:v>
                </c:pt>
                <c:pt idx="349">
                  <c:v>9</c:v>
                </c:pt>
                <c:pt idx="350">
                  <c:v>14</c:v>
                </c:pt>
                <c:pt idx="351">
                  <c:v>14</c:v>
                </c:pt>
                <c:pt idx="352">
                  <c:v>15</c:v>
                </c:pt>
                <c:pt idx="353">
                  <c:v>13</c:v>
                </c:pt>
                <c:pt idx="354">
                  <c:v>11</c:v>
                </c:pt>
                <c:pt idx="355">
                  <c:v>10</c:v>
                </c:pt>
                <c:pt idx="356">
                  <c:v>14</c:v>
                </c:pt>
                <c:pt idx="357">
                  <c:v>16</c:v>
                </c:pt>
                <c:pt idx="358">
                  <c:v>9</c:v>
                </c:pt>
                <c:pt idx="359">
                  <c:v>15</c:v>
                </c:pt>
                <c:pt idx="360">
                  <c:v>16</c:v>
                </c:pt>
                <c:pt idx="361">
                  <c:v>13</c:v>
                </c:pt>
                <c:pt idx="362">
                  <c:v>11</c:v>
                </c:pt>
                <c:pt idx="363">
                  <c:v>19</c:v>
                </c:pt>
                <c:pt idx="364">
                  <c:v>10</c:v>
                </c:pt>
                <c:pt idx="365">
                  <c:v>15</c:v>
                </c:pt>
                <c:pt idx="366">
                  <c:v>10</c:v>
                </c:pt>
                <c:pt idx="367">
                  <c:v>0</c:v>
                </c:pt>
                <c:pt idx="368">
                  <c:v>20</c:v>
                </c:pt>
                <c:pt idx="369">
                  <c:v>12</c:v>
                </c:pt>
                <c:pt idx="370">
                  <c:v>6</c:v>
                </c:pt>
                <c:pt idx="371">
                  <c:v>16</c:v>
                </c:pt>
                <c:pt idx="372">
                  <c:v>15</c:v>
                </c:pt>
                <c:pt idx="373">
                  <c:v>10</c:v>
                </c:pt>
                <c:pt idx="374">
                  <c:v>10</c:v>
                </c:pt>
                <c:pt idx="375">
                  <c:v>11</c:v>
                </c:pt>
                <c:pt idx="376">
                  <c:v>14</c:v>
                </c:pt>
                <c:pt idx="377">
                  <c:v>10</c:v>
                </c:pt>
                <c:pt idx="378">
                  <c:v>11</c:v>
                </c:pt>
                <c:pt idx="379">
                  <c:v>8</c:v>
                </c:pt>
                <c:pt idx="380">
                  <c:v>13</c:v>
                </c:pt>
                <c:pt idx="381">
                  <c:v>15</c:v>
                </c:pt>
                <c:pt idx="382">
                  <c:v>0</c:v>
                </c:pt>
                <c:pt idx="383">
                  <c:v>11</c:v>
                </c:pt>
                <c:pt idx="384">
                  <c:v>8</c:v>
                </c:pt>
                <c:pt idx="385">
                  <c:v>13</c:v>
                </c:pt>
                <c:pt idx="386">
                  <c:v>0</c:v>
                </c:pt>
                <c:pt idx="387">
                  <c:v>14</c:v>
                </c:pt>
                <c:pt idx="388">
                  <c:v>12</c:v>
                </c:pt>
                <c:pt idx="389">
                  <c:v>18</c:v>
                </c:pt>
                <c:pt idx="390">
                  <c:v>14</c:v>
                </c:pt>
                <c:pt idx="391">
                  <c:v>18</c:v>
                </c:pt>
                <c:pt idx="392">
                  <c:v>8</c:v>
                </c:pt>
                <c:pt idx="393">
                  <c:v>0</c:v>
                </c:pt>
                <c:pt idx="39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0-43DA-82B8-DBE0420DC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99880"/>
        <c:axId val="716400240"/>
      </c:scatterChart>
      <c:valAx>
        <c:axId val="71639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00240"/>
        <c:crosses val="autoZero"/>
        <c:crossBetween val="midCat"/>
      </c:valAx>
      <c:valAx>
        <c:axId val="7164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99880"/>
        <c:crosses val="autoZero"/>
        <c:crossBetween val="midCat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/>
      </a:solidFill>
      <a:round/>
    </a:ln>
    <a:effectLst>
      <a:glow rad="127000">
        <a:srgbClr val="0000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[student-performance-analysis-2.xlsx]pivot-table!PivotTable40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Average</a:t>
            </a:r>
            <a:r>
              <a:rPr lang="en-US" baseline="0">
                <a:solidFill>
                  <a:srgbClr val="FFFF00"/>
                </a:solidFill>
              </a:rPr>
              <a:t> Final Grade by School Support</a:t>
            </a:r>
            <a:endParaRPr lang="en-US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3.7668445458349332E-2"/>
          <c:y val="7.291667862806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/>
          </a:solidFill>
          <a:ln>
            <a:solidFill>
              <a:schemeClr val="bg1"/>
            </a:solidFill>
          </a:ln>
          <a:effectLst>
            <a:glow rad="127000">
              <a:schemeClr val="bg1">
                <a:alpha val="40000"/>
              </a:schemeClr>
            </a:glow>
          </a:effectLst>
        </c:spPr>
      </c:pivotFmt>
      <c:pivotFmt>
        <c:idx val="4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'pivot-table'!$C$26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A3F1-472A-9664-F1EED33D315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>
                <a:glow rad="127000">
                  <a:schemeClr val="bg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A3F1-472A-9664-F1EED33D31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'pivot-table'!$B$27:$B$28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'pivot-table'!$C$27:$C$28</c:f>
              <c:numCache>
                <c:formatCode>0</c:formatCode>
                <c:ptCount val="2"/>
                <c:pt idx="0">
                  <c:v>10.561046511627907</c:v>
                </c:pt>
                <c:pt idx="1">
                  <c:v>9.4313725490196081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1-472A-9664-F1EED33D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11128984"/>
        <c:axId val="911129344"/>
      </c:barChart>
      <c:catAx>
        <c:axId val="91112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29344"/>
        <c:crosses val="autoZero"/>
        <c:auto val="1"/>
        <c:lblAlgn val="ctr"/>
        <c:lblOffset val="100"/>
        <c:noMultiLvlLbl val="0"/>
      </c:catAx>
      <c:valAx>
        <c:axId val="9111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2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[student-performance-analysis-2.xlsx]pivot-table!PivotTable43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FF00"/>
                </a:solidFill>
              </a:rPr>
              <a:t>Average Grade</a:t>
            </a:r>
            <a:r>
              <a:rPr lang="en-US" sz="1400" baseline="0">
                <a:solidFill>
                  <a:srgbClr val="FFFF00"/>
                </a:solidFill>
              </a:rPr>
              <a:t> by </a:t>
            </a:r>
            <a:r>
              <a:rPr lang="en-US" sz="1400">
                <a:solidFill>
                  <a:srgbClr val="FFFF00"/>
                </a:solidFill>
              </a:rPr>
              <a:t>MJOB</a:t>
            </a:r>
            <a:r>
              <a:rPr lang="en-US" sz="1400" baseline="0">
                <a:solidFill>
                  <a:srgbClr val="FFFF00"/>
                </a:solidFill>
              </a:rPr>
              <a:t> - Guardian Mother</a:t>
            </a:r>
            <a:endParaRPr lang="en-US" sz="1400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2.7490293347682902E-2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66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4"/>
        <c:spPr>
          <a:solidFill>
            <a:srgbClr val="FFFF66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5"/>
        <c:spPr>
          <a:solidFill>
            <a:srgbClr val="FFFFCC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6"/>
        <c:spPr>
          <a:solidFill>
            <a:srgbClr val="FFFFFF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'pivot-table'!$M$14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FF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8D9E-4054-8836-18DDA860164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CC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8D9E-4054-8836-18DDA860164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66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8D9E-4054-8836-18DDA860164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66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8D9E-4054-8836-18DDA86016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'pivot-table'!$L$15:$L$19</c:f>
              <c:strCache>
                <c:ptCount val="5"/>
                <c:pt idx="0">
                  <c:v>at_home</c:v>
                </c:pt>
                <c:pt idx="1">
                  <c:v>other</c:v>
                </c:pt>
                <c:pt idx="2">
                  <c:v>services</c:v>
                </c:pt>
                <c:pt idx="3">
                  <c:v>teacher</c:v>
                </c:pt>
                <c:pt idx="4">
                  <c:v>health</c:v>
                </c:pt>
              </c:strCache>
            </c:strRef>
          </c:cat>
          <c:val>
            <c:numRef>
              <c:f>'pivot-table'!$M$15:$M$19</c:f>
              <c:numCache>
                <c:formatCode>0</c:formatCode>
                <c:ptCount val="5"/>
                <c:pt idx="0">
                  <c:v>9.4573643410852704</c:v>
                </c:pt>
                <c:pt idx="1">
                  <c:v>10.04494382022472</c:v>
                </c:pt>
                <c:pt idx="2">
                  <c:v>11.142857142857142</c:v>
                </c:pt>
                <c:pt idx="3">
                  <c:v>11.393333333333331</c:v>
                </c:pt>
                <c:pt idx="4">
                  <c:v>12.650793650793648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E-4054-8836-18DDA8601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5483880"/>
        <c:axId val="885488920"/>
      </c:barChart>
      <c:catAx>
        <c:axId val="88548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88920"/>
        <c:crosses val="autoZero"/>
        <c:auto val="1"/>
        <c:lblAlgn val="ctr"/>
        <c:lblOffset val="100"/>
        <c:noMultiLvlLbl val="0"/>
      </c:catAx>
      <c:valAx>
        <c:axId val="8854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8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[student-performance-analysis-2.xlsx]pivot-table!PivotTable42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FF00"/>
                </a:solidFill>
              </a:rPr>
              <a:t>Average Grade by FJOB</a:t>
            </a:r>
            <a:r>
              <a:rPr lang="en-US" sz="1400" baseline="0">
                <a:solidFill>
                  <a:srgbClr val="FFFF00"/>
                </a:solidFill>
              </a:rPr>
              <a:t> - Guardian Father</a:t>
            </a:r>
            <a:endParaRPr lang="en-US" sz="1400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3.8097225068856808E-2"/>
          <c:y val="5.3716993920885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66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4"/>
        <c:spPr>
          <a:solidFill>
            <a:srgbClr val="FFFF66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5"/>
        <c:spPr>
          <a:solidFill>
            <a:srgbClr val="FFFFCC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'pivot-table'!$J$14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37FB-47A2-8FB7-FDBF78137189}"/>
              </c:ext>
            </c:extLst>
          </c:dPt>
          <c:dPt>
            <c:idx val="1"/>
            <c:invertIfNegative val="0"/>
            <c:bubble3D val="0"/>
            <c:spPr>
              <a:solidFill>
                <a:srgbClr val="FFFF66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37FB-47A2-8FB7-FDBF78137189}"/>
              </c:ext>
            </c:extLst>
          </c:dPt>
          <c:dPt>
            <c:idx val="2"/>
            <c:invertIfNegative val="0"/>
            <c:bubble3D val="0"/>
            <c:spPr>
              <a:solidFill>
                <a:srgbClr val="FFFF66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37FB-47A2-8FB7-FDBF781371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'pivot-table'!$I$15:$I$19</c:f>
              <c:strCache>
                <c:ptCount val="5"/>
                <c:pt idx="0">
                  <c:v>at_home</c:v>
                </c:pt>
                <c:pt idx="1">
                  <c:v>other</c:v>
                </c:pt>
                <c:pt idx="2">
                  <c:v>services</c:v>
                </c:pt>
                <c:pt idx="3">
                  <c:v>health</c:v>
                </c:pt>
                <c:pt idx="4">
                  <c:v>teacher</c:v>
                </c:pt>
              </c:strCache>
            </c:strRef>
          </c:cat>
          <c:val>
            <c:numRef>
              <c:f>'pivot-table'!$J$15:$J$19</c:f>
              <c:numCache>
                <c:formatCode>0</c:formatCode>
                <c:ptCount val="5"/>
                <c:pt idx="0">
                  <c:v>9.7333333333333325</c:v>
                </c:pt>
                <c:pt idx="1">
                  <c:v>10.725490196078429</c:v>
                </c:pt>
                <c:pt idx="2">
                  <c:v>10.952380952380951</c:v>
                </c:pt>
                <c:pt idx="3">
                  <c:v>11.523809523809524</c:v>
                </c:pt>
                <c:pt idx="4">
                  <c:v>12.37037037037037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B-47A2-8FB7-FDBF78137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288072"/>
        <c:axId val="909289152"/>
      </c:barChart>
      <c:catAx>
        <c:axId val="90928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89152"/>
        <c:crosses val="autoZero"/>
        <c:auto val="1"/>
        <c:lblAlgn val="ctr"/>
        <c:lblOffset val="100"/>
        <c:noMultiLvlLbl val="0"/>
      </c:catAx>
      <c:valAx>
        <c:axId val="9092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8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16328</xdr:colOff>
      <xdr:row>16</xdr:row>
      <xdr:rowOff>14654</xdr:rowOff>
    </xdr:from>
    <xdr:to>
      <xdr:col>12</xdr:col>
      <xdr:colOff>5442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843DA-8FEB-4BB0-9201-18AFD48CD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2759</xdr:colOff>
      <xdr:row>3</xdr:row>
      <xdr:rowOff>114300</xdr:rowOff>
    </xdr:from>
    <xdr:to>
      <xdr:col>20</xdr:col>
      <xdr:colOff>606591</xdr:colOff>
      <xdr:row>14</xdr:row>
      <xdr:rowOff>183173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A8D56C-4DC1-4033-AAFE-943DC650D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30</xdr:col>
      <xdr:colOff>0</xdr:colOff>
      <xdr:row>47</xdr:row>
      <xdr:rowOff>173182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0807D-1A68-4706-8DBF-03F23A935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</xdr:colOff>
      <xdr:row>16</xdr:row>
      <xdr:rowOff>16330</xdr:rowOff>
    </xdr:from>
    <xdr:to>
      <xdr:col>21</xdr:col>
      <xdr:colOff>5444</xdr:colOff>
      <xdr:row>27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161813-451D-48E7-AC78-8889B775D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3401</xdr:colOff>
      <xdr:row>19</xdr:row>
      <xdr:rowOff>6829</xdr:rowOff>
    </xdr:from>
    <xdr:to>
      <xdr:col>39</xdr:col>
      <xdr:colOff>2573</xdr:colOff>
      <xdr:row>32</xdr:row>
      <xdr:rowOff>175847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D8FA47-0F69-454A-AF71-695A002C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168317</xdr:colOff>
      <xdr:row>3</xdr:row>
      <xdr:rowOff>109904</xdr:rowOff>
    </xdr:from>
    <xdr:to>
      <xdr:col>38</xdr:col>
      <xdr:colOff>598808</xdr:colOff>
      <xdr:row>18</xdr:row>
      <xdr:rowOff>3330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298734-367C-4977-9024-69501B69C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7162</xdr:colOff>
      <xdr:row>3</xdr:row>
      <xdr:rowOff>118883</xdr:rowOff>
    </xdr:from>
    <xdr:to>
      <xdr:col>11</xdr:col>
      <xdr:colOff>605160</xdr:colOff>
      <xdr:row>14</xdr:row>
      <xdr:rowOff>183173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31BE6C-DAFC-4493-8094-06390D48F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13608</xdr:colOff>
      <xdr:row>28</xdr:row>
      <xdr:rowOff>1</xdr:rowOff>
    </xdr:from>
    <xdr:to>
      <xdr:col>12</xdr:col>
      <xdr:colOff>4187</xdr:colOff>
      <xdr:row>38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CFB852-C7F0-4098-B772-9A473E1BE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27</xdr:row>
      <xdr:rowOff>190499</xdr:rowOff>
    </xdr:from>
    <xdr:to>
      <xdr:col>21</xdr:col>
      <xdr:colOff>0</xdr:colOff>
      <xdr:row>38</xdr:row>
      <xdr:rowOff>7327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6B60FB-DB72-42F2-A29B-D1FB0C436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3084</xdr:colOff>
      <xdr:row>33</xdr:row>
      <xdr:rowOff>182107</xdr:rowOff>
    </xdr:from>
    <xdr:to>
      <xdr:col>39</xdr:col>
      <xdr:colOff>7327</xdr:colOff>
      <xdr:row>47</xdr:row>
      <xdr:rowOff>168520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E7BFFE-0314-4B15-9FB7-A6C97E519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3</xdr:row>
      <xdr:rowOff>117230</xdr:rowOff>
    </xdr:from>
    <xdr:to>
      <xdr:col>30</xdr:col>
      <xdr:colOff>0</xdr:colOff>
      <xdr:row>14</xdr:row>
      <xdr:rowOff>173181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7969FA-C49C-46F8-ACC6-2468A6138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5861</xdr:colOff>
      <xdr:row>38</xdr:row>
      <xdr:rowOff>189035</xdr:rowOff>
    </xdr:from>
    <xdr:to>
      <xdr:col>12</xdr:col>
      <xdr:colOff>0</xdr:colOff>
      <xdr:row>47</xdr:row>
      <xdr:rowOff>183173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570772-1036-4692-95A6-CD646106B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10258</xdr:colOff>
      <xdr:row>39</xdr:row>
      <xdr:rowOff>2931</xdr:rowOff>
    </xdr:from>
    <xdr:to>
      <xdr:col>21</xdr:col>
      <xdr:colOff>0</xdr:colOff>
      <xdr:row>47</xdr:row>
      <xdr:rowOff>183173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7FE74A-CB20-413E-9C44-26664600C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241788</xdr:colOff>
      <xdr:row>16</xdr:row>
      <xdr:rowOff>17318</xdr:rowOff>
    </xdr:from>
    <xdr:to>
      <xdr:col>30</xdr:col>
      <xdr:colOff>0</xdr:colOff>
      <xdr:row>26</xdr:row>
      <xdr:rowOff>173181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7916F4-114B-47CC-9DE6-0558C8EA3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b" refreshedDate="45870.74838125" createdVersion="8" refreshedVersion="8" minRefreshableVersion="3" recordCount="395" xr:uid="{E378DAB5-798A-40D2-9C6C-2B2EFC7B6298}">
  <cacheSource type="worksheet">
    <worksheetSource name="datasets"/>
  </cacheSource>
  <cacheFields count="33">
    <cacheField name="school" numFmtId="0">
      <sharedItems/>
    </cacheField>
    <cacheField name="sex" numFmtId="0">
      <sharedItems count="2">
        <s v="M"/>
        <s v="F"/>
      </sharedItems>
    </cacheField>
    <cacheField name="age" numFmtId="1">
      <sharedItems containsSemiMixedTypes="0" containsString="0" containsNumber="1" containsInteger="1" minValue="15" maxValue="22"/>
    </cacheField>
    <cacheField name="address" numFmtId="0">
      <sharedItems/>
    </cacheField>
    <cacheField name="famsize" numFmtId="0">
      <sharedItems/>
    </cacheField>
    <cacheField name="Pstatus" numFmtId="0">
      <sharedItems/>
    </cacheField>
    <cacheField name="Edu_Mom" numFmtId="1">
      <sharedItems containsSemiMixedTypes="0" containsString="0" containsNumber="1" containsInteger="1" minValue="0" maxValue="4" count="5">
        <n v="4"/>
        <n v="3"/>
        <n v="2"/>
        <n v="1"/>
        <n v="0"/>
      </sharedItems>
    </cacheField>
    <cacheField name="Edu_Dad" numFmtId="1">
      <sharedItems containsSemiMixedTypes="0" containsString="0" containsNumber="1" containsInteger="1" minValue="0" maxValue="4" count="5">
        <n v="4"/>
        <n v="2"/>
        <n v="3"/>
        <n v="1"/>
        <n v="0"/>
      </sharedItems>
    </cacheField>
    <cacheField name="Mjob" numFmtId="0">
      <sharedItems count="5">
        <s v="health"/>
        <s v="services"/>
        <s v="other"/>
        <s v="at_home"/>
        <s v="teacher"/>
      </sharedItems>
    </cacheField>
    <cacheField name="Fjob" numFmtId="0">
      <sharedItems count="5">
        <s v="services"/>
        <s v="other"/>
        <s v="health"/>
        <s v="teacher"/>
        <s v="at_home"/>
      </sharedItems>
    </cacheField>
    <cacheField name="reason" numFmtId="0">
      <sharedItems/>
    </cacheField>
    <cacheField name="guardian" numFmtId="0">
      <sharedItems/>
    </cacheField>
    <cacheField name="traveltime" numFmtId="1">
      <sharedItems containsSemiMixedTypes="0" containsString="0" containsNumber="1" containsInteger="1" minValue="1" maxValue="4"/>
    </cacheField>
    <cacheField name="StudyTime" numFmtI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failures" numFmtId="1">
      <sharedItems containsSemiMixedTypes="0" containsString="0" containsNumber="1" containsInteger="1" minValue="0" maxValue="3"/>
    </cacheField>
    <cacheField name="schoolsup" numFmtId="0">
      <sharedItems count="2">
        <s v="no"/>
        <s v="yes"/>
      </sharedItems>
    </cacheField>
    <cacheField name="FamilySupport" numFmtId="0">
      <sharedItems count="2">
        <s v="yes"/>
        <s v="no"/>
      </sharedItems>
    </cacheField>
    <cacheField name="paid" numFmtId="0">
      <sharedItems/>
    </cacheField>
    <cacheField name="activities" numFmtId="0">
      <sharedItems/>
    </cacheField>
    <cacheField name="nursery" numFmtId="0">
      <sharedItems/>
    </cacheField>
    <cacheField name="higher" numFmtId="0">
      <sharedItems/>
    </cacheField>
    <cacheField name="internet" numFmtId="0">
      <sharedItems count="2">
        <s v="yes"/>
        <s v="no"/>
      </sharedItems>
    </cacheField>
    <cacheField name="romantic" numFmtId="0">
      <sharedItems/>
    </cacheField>
    <cacheField name="famrel" numFmtId="1">
      <sharedItems containsSemiMixedTypes="0" containsString="0" containsNumber="1" containsInteger="1" minValue="1" maxValue="5"/>
    </cacheField>
    <cacheField name="freetime" numFmtId="1">
      <sharedItems containsSemiMixedTypes="0" containsString="0" containsNumber="1" containsInteger="1" minValue="1" maxValue="5"/>
    </cacheField>
    <cacheField name="goout" numFmtId="1">
      <sharedItems containsSemiMixedTypes="0" containsString="0" containsNumber="1" containsInteger="1" minValue="1" maxValue="5"/>
    </cacheField>
    <cacheField name="Dalc" numFmtI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Walc" numFmtId="1">
      <sharedItems containsSemiMixedTypes="0" containsString="0" containsNumber="1" containsInteger="1" minValue="1" maxValue="5" count="5">
        <n v="3"/>
        <n v="2"/>
        <n v="4"/>
        <n v="1"/>
        <n v="5"/>
      </sharedItems>
    </cacheField>
    <cacheField name="health" numFmtId="1">
      <sharedItems containsSemiMixedTypes="0" containsString="0" containsNumber="1" containsInteger="1" minValue="1" maxValue="5"/>
    </cacheField>
    <cacheField name="absences" numFmtId="1">
      <sharedItems containsSemiMixedTypes="0" containsString="0" containsNumber="1" containsInteger="1" minValue="0" maxValue="75"/>
    </cacheField>
    <cacheField name="G1" numFmtId="1">
      <sharedItems containsSemiMixedTypes="0" containsString="0" containsNumber="1" containsInteger="1" minValue="3" maxValue="19"/>
    </cacheField>
    <cacheField name="G2" numFmtId="1">
      <sharedItems containsSemiMixedTypes="0" containsString="0" containsNumber="1" containsInteger="1" minValue="0" maxValue="19"/>
    </cacheField>
    <cacheField name="G3" numFmtId="1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b" refreshedDate="45870.813719328704" createdVersion="8" refreshedVersion="8" minRefreshableVersion="3" recordCount="395" xr:uid="{9BA6065B-E0C6-4F86-B0A3-29889CEC9B57}">
  <cacheSource type="worksheet">
    <worksheetSource ref="A1:AJ396" sheet="clean-data"/>
  </cacheSource>
  <cacheFields count="36">
    <cacheField name="school" numFmtId="0">
      <sharedItems count="2">
        <s v="GP"/>
        <s v="MS"/>
      </sharedItems>
    </cacheField>
    <cacheField name="sex" numFmtId="0">
      <sharedItems count="2">
        <s v="M"/>
        <s v="F"/>
      </sharedItems>
    </cacheField>
    <cacheField name="age" numFmtId="1">
      <sharedItems containsSemiMixedTypes="0" containsString="0" containsNumber="1" containsInteger="1" minValue="15" maxValue="22"/>
    </cacheField>
    <cacheField name="address" numFmtId="0">
      <sharedItems/>
    </cacheField>
    <cacheField name="famsize" numFmtId="0">
      <sharedItems/>
    </cacheField>
    <cacheField name="Pstatus" numFmtId="0">
      <sharedItems/>
    </cacheField>
    <cacheField name="Edu_Mom" numFmtId="1">
      <sharedItems containsSemiMixedTypes="0" containsString="0" containsNumber="1" containsInteger="1" minValue="0" maxValue="4"/>
    </cacheField>
    <cacheField name="Edu_Dad" numFmtId="1">
      <sharedItems containsSemiMixedTypes="0" containsString="0" containsNumber="1" containsInteger="1" minValue="0" maxValue="4"/>
    </cacheField>
    <cacheField name="Mjob" numFmtId="0">
      <sharedItems count="5">
        <s v="health"/>
        <s v="services"/>
        <s v="other"/>
        <s v="at_home"/>
        <s v="teacher"/>
      </sharedItems>
    </cacheField>
    <cacheField name="Fjob" numFmtId="0">
      <sharedItems count="5">
        <s v="services"/>
        <s v="other"/>
        <s v="health"/>
        <s v="teacher"/>
        <s v="at_home"/>
      </sharedItems>
    </cacheField>
    <cacheField name="reason" numFmtId="0">
      <sharedItems/>
    </cacheField>
    <cacheField name="guardian" numFmtId="0">
      <sharedItems count="3">
        <s v="father"/>
        <s v="mother"/>
        <s v="other"/>
      </sharedItems>
    </cacheField>
    <cacheField name="traveltime" numFmtId="1">
      <sharedItems containsSemiMixedTypes="0" containsString="0" containsNumber="1" containsInteger="1" minValue="1" maxValue="4"/>
    </cacheField>
    <cacheField name="StudyTime" numFmtId="1">
      <sharedItems containsSemiMixedTypes="0" containsString="0" containsNumber="1" containsInteger="1" minValue="1" maxValue="4"/>
    </cacheField>
    <cacheField name="failures" numFmtId="1">
      <sharedItems containsSemiMixedTypes="0" containsString="0" containsNumber="1" containsInteger="1" minValue="0" maxValue="3"/>
    </cacheField>
    <cacheField name="schoolsup" numFmtId="0">
      <sharedItems/>
    </cacheField>
    <cacheField name="FamilySupport" numFmtId="0">
      <sharedItems/>
    </cacheField>
    <cacheField name="paid" numFmtId="0">
      <sharedItems/>
    </cacheField>
    <cacheField name="activities" numFmtId="0">
      <sharedItems/>
    </cacheField>
    <cacheField name="nursery" numFmtId="0">
      <sharedItems/>
    </cacheField>
    <cacheField name="higher" numFmtId="0">
      <sharedItems/>
    </cacheField>
    <cacheField name="internet" numFmtId="0">
      <sharedItems count="2">
        <s v="yes"/>
        <s v="no"/>
      </sharedItems>
    </cacheField>
    <cacheField name="romantic" numFmtId="0">
      <sharedItems/>
    </cacheField>
    <cacheField name="famrel" numFmtId="1">
      <sharedItems containsSemiMixedTypes="0" containsString="0" containsNumber="1" containsInteger="1" minValue="1" maxValue="5"/>
    </cacheField>
    <cacheField name="freetime" numFmtId="1">
      <sharedItems containsSemiMixedTypes="0" containsString="0" containsNumber="1" containsInteger="1" minValue="1" maxValue="5"/>
    </cacheField>
    <cacheField name="goout" numFmtId="1">
      <sharedItems containsSemiMixedTypes="0" containsString="0" containsNumber="1" containsInteger="1" minValue="1" maxValue="5"/>
    </cacheField>
    <cacheField name="Dalc" numFmtId="1">
      <sharedItems containsSemiMixedTypes="0" containsString="0" containsNumber="1" containsInteger="1" minValue="1" maxValue="5"/>
    </cacheField>
    <cacheField name="Walc" numFmtId="1">
      <sharedItems containsSemiMixedTypes="0" containsString="0" containsNumber="1" containsInteger="1" minValue="1" maxValue="5"/>
    </cacheField>
    <cacheField name="health" numFmtId="1">
      <sharedItems containsSemiMixedTypes="0" containsString="0" containsNumber="1" containsInteger="1" minValue="1" maxValue="5"/>
    </cacheField>
    <cacheField name="absences" numFmtId="1">
      <sharedItems containsSemiMixedTypes="0" containsString="0" containsNumber="1" containsInteger="1" minValue="0" maxValue="75"/>
    </cacheField>
    <cacheField name="G1" numFmtId="1">
      <sharedItems containsSemiMixedTypes="0" containsString="0" containsNumber="1" containsInteger="1" minValue="3" maxValue="19"/>
    </cacheField>
    <cacheField name="G2" numFmtId="1">
      <sharedItems containsSemiMixedTypes="0" containsString="0" containsNumber="1" containsInteger="1" minValue="0" maxValue="19"/>
    </cacheField>
    <cacheField name="G3" numFmtId="1">
      <sharedItems containsSemiMixedTypes="0" containsString="0" containsNumber="1" containsInteger="1" minValue="0" maxValue="20"/>
    </cacheField>
    <cacheField name="average_score" numFmtId="1">
      <sharedItems containsSemiMixedTypes="0" containsString="0" containsNumber="1" minValue="1.3333333333333333" maxValue="19.333333333333332"/>
    </cacheField>
    <cacheField name="grade_category" numFmtId="0">
      <sharedItems count="3">
        <s v="Average"/>
        <s v="Poor"/>
        <s v="Excellent"/>
      </sharedItems>
    </cacheField>
    <cacheField name="risk" numFmtId="0">
      <sharedItems count="2">
        <s v="Safe"/>
        <s v="At Ris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s v="GP"/>
    <x v="0"/>
    <n v="15"/>
    <s v="U"/>
    <s v="LE3"/>
    <s v="T"/>
    <x v="0"/>
    <x v="0"/>
    <x v="0"/>
    <x v="0"/>
    <s v="course"/>
    <s v="father"/>
    <n v="1"/>
    <x v="0"/>
    <n v="0"/>
    <x v="0"/>
    <x v="0"/>
    <s v="yes"/>
    <s v="yes"/>
    <s v="yes"/>
    <s v="yes"/>
    <x v="0"/>
    <s v="no"/>
    <n v="4"/>
    <n v="3"/>
    <n v="3"/>
    <x v="0"/>
    <x v="0"/>
    <n v="5"/>
    <n v="2"/>
    <n v="14"/>
    <n v="14"/>
    <n v="14"/>
  </r>
  <r>
    <s v="GP"/>
    <x v="1"/>
    <n v="16"/>
    <s v="U"/>
    <s v="GT3"/>
    <s v="T"/>
    <x v="0"/>
    <x v="0"/>
    <x v="0"/>
    <x v="1"/>
    <s v="home"/>
    <s v="mother"/>
    <n v="1"/>
    <x v="0"/>
    <n v="0"/>
    <x v="0"/>
    <x v="0"/>
    <s v="no"/>
    <s v="no"/>
    <s v="yes"/>
    <s v="yes"/>
    <x v="0"/>
    <s v="no"/>
    <n v="4"/>
    <n v="4"/>
    <n v="4"/>
    <x v="0"/>
    <x v="1"/>
    <n v="2"/>
    <n v="4"/>
    <n v="14"/>
    <n v="14"/>
    <n v="14"/>
  </r>
  <r>
    <s v="GP"/>
    <x v="0"/>
    <n v="17"/>
    <s v="U"/>
    <s v="GT3"/>
    <s v="T"/>
    <x v="1"/>
    <x v="1"/>
    <x v="1"/>
    <x v="0"/>
    <s v="course"/>
    <s v="mother"/>
    <n v="1"/>
    <x v="0"/>
    <n v="3"/>
    <x v="0"/>
    <x v="0"/>
    <s v="no"/>
    <s v="yes"/>
    <s v="yes"/>
    <s v="yes"/>
    <x v="0"/>
    <s v="no"/>
    <n v="5"/>
    <n v="5"/>
    <n v="5"/>
    <x v="1"/>
    <x v="2"/>
    <n v="5"/>
    <n v="16"/>
    <n v="6"/>
    <n v="5"/>
    <n v="5"/>
  </r>
  <r>
    <s v="GP"/>
    <x v="0"/>
    <n v="16"/>
    <s v="U"/>
    <s v="LE3"/>
    <s v="T"/>
    <x v="0"/>
    <x v="2"/>
    <x v="0"/>
    <x v="1"/>
    <s v="home"/>
    <s v="father"/>
    <n v="1"/>
    <x v="0"/>
    <n v="0"/>
    <x v="0"/>
    <x v="1"/>
    <s v="yes"/>
    <s v="yes"/>
    <s v="yes"/>
    <s v="yes"/>
    <x v="0"/>
    <s v="no"/>
    <n v="3"/>
    <n v="1"/>
    <n v="3"/>
    <x v="0"/>
    <x v="0"/>
    <n v="5"/>
    <n v="4"/>
    <n v="8"/>
    <n v="10"/>
    <n v="10"/>
  </r>
  <r>
    <s v="GP"/>
    <x v="0"/>
    <n v="15"/>
    <s v="U"/>
    <s v="GT3"/>
    <s v="T"/>
    <x v="0"/>
    <x v="0"/>
    <x v="0"/>
    <x v="2"/>
    <s v="other"/>
    <s v="father"/>
    <n v="1"/>
    <x v="0"/>
    <n v="0"/>
    <x v="0"/>
    <x v="0"/>
    <s v="yes"/>
    <s v="no"/>
    <s v="yes"/>
    <s v="yes"/>
    <x v="0"/>
    <s v="no"/>
    <n v="5"/>
    <n v="4"/>
    <n v="2"/>
    <x v="0"/>
    <x v="3"/>
    <n v="5"/>
    <n v="0"/>
    <n v="12"/>
    <n v="15"/>
    <n v="15"/>
  </r>
  <r>
    <s v="GP"/>
    <x v="1"/>
    <n v="16"/>
    <s v="U"/>
    <s v="GT3"/>
    <s v="T"/>
    <x v="2"/>
    <x v="1"/>
    <x v="1"/>
    <x v="0"/>
    <s v="home"/>
    <s v="mother"/>
    <n v="1"/>
    <x v="0"/>
    <n v="2"/>
    <x v="0"/>
    <x v="0"/>
    <s v="yes"/>
    <s v="no"/>
    <s v="no"/>
    <s v="yes"/>
    <x v="0"/>
    <s v="no"/>
    <n v="1"/>
    <n v="2"/>
    <n v="2"/>
    <x v="0"/>
    <x v="0"/>
    <n v="5"/>
    <n v="14"/>
    <n v="6"/>
    <n v="9"/>
    <n v="8"/>
  </r>
  <r>
    <s v="GP"/>
    <x v="0"/>
    <n v="15"/>
    <s v="U"/>
    <s v="GT3"/>
    <s v="T"/>
    <x v="2"/>
    <x v="1"/>
    <x v="2"/>
    <x v="1"/>
    <s v="home"/>
    <s v="mother"/>
    <n v="1"/>
    <x v="0"/>
    <n v="0"/>
    <x v="0"/>
    <x v="0"/>
    <s v="yes"/>
    <s v="no"/>
    <s v="yes"/>
    <s v="yes"/>
    <x v="0"/>
    <s v="no"/>
    <n v="4"/>
    <n v="2"/>
    <n v="2"/>
    <x v="0"/>
    <x v="1"/>
    <n v="5"/>
    <n v="2"/>
    <n v="12"/>
    <n v="12"/>
    <n v="11"/>
  </r>
  <r>
    <s v="GP"/>
    <x v="0"/>
    <n v="15"/>
    <s v="U"/>
    <s v="GT3"/>
    <s v="T"/>
    <x v="0"/>
    <x v="1"/>
    <x v="0"/>
    <x v="0"/>
    <s v="other"/>
    <s v="mother"/>
    <n v="1"/>
    <x v="0"/>
    <n v="0"/>
    <x v="0"/>
    <x v="1"/>
    <s v="yes"/>
    <s v="no"/>
    <s v="yes"/>
    <s v="yes"/>
    <x v="0"/>
    <s v="no"/>
    <n v="2"/>
    <n v="2"/>
    <n v="4"/>
    <x v="1"/>
    <x v="2"/>
    <n v="1"/>
    <n v="4"/>
    <n v="15"/>
    <n v="16"/>
    <n v="15"/>
  </r>
  <r>
    <s v="GP"/>
    <x v="0"/>
    <n v="16"/>
    <s v="U"/>
    <s v="GT3"/>
    <s v="T"/>
    <x v="1"/>
    <x v="1"/>
    <x v="2"/>
    <x v="1"/>
    <s v="home"/>
    <s v="mother"/>
    <n v="1"/>
    <x v="0"/>
    <n v="0"/>
    <x v="0"/>
    <x v="0"/>
    <s v="yes"/>
    <s v="no"/>
    <s v="no"/>
    <s v="yes"/>
    <x v="0"/>
    <s v="no"/>
    <n v="5"/>
    <n v="4"/>
    <n v="3"/>
    <x v="0"/>
    <x v="3"/>
    <n v="5"/>
    <n v="0"/>
    <n v="12"/>
    <n v="14"/>
    <n v="15"/>
  </r>
  <r>
    <s v="GP"/>
    <x v="1"/>
    <n v="15"/>
    <s v="U"/>
    <s v="GT3"/>
    <s v="T"/>
    <x v="2"/>
    <x v="2"/>
    <x v="2"/>
    <x v="1"/>
    <s v="other"/>
    <s v="father"/>
    <n v="2"/>
    <x v="0"/>
    <n v="0"/>
    <x v="0"/>
    <x v="0"/>
    <s v="no"/>
    <s v="yes"/>
    <s v="yes"/>
    <s v="yes"/>
    <x v="1"/>
    <s v="no"/>
    <n v="3"/>
    <n v="5"/>
    <n v="1"/>
    <x v="0"/>
    <x v="3"/>
    <n v="5"/>
    <n v="0"/>
    <n v="8"/>
    <n v="7"/>
    <n v="6"/>
  </r>
  <r>
    <s v="GP"/>
    <x v="1"/>
    <n v="15"/>
    <s v="R"/>
    <s v="GT3"/>
    <s v="T"/>
    <x v="2"/>
    <x v="1"/>
    <x v="3"/>
    <x v="1"/>
    <s v="reputation"/>
    <s v="mother"/>
    <n v="1"/>
    <x v="0"/>
    <n v="0"/>
    <x v="1"/>
    <x v="0"/>
    <s v="yes"/>
    <s v="yes"/>
    <s v="yes"/>
    <s v="yes"/>
    <x v="1"/>
    <s v="no"/>
    <n v="4"/>
    <n v="3"/>
    <n v="1"/>
    <x v="0"/>
    <x v="3"/>
    <n v="2"/>
    <n v="8"/>
    <n v="14"/>
    <n v="13"/>
    <n v="13"/>
  </r>
  <r>
    <s v="GP"/>
    <x v="0"/>
    <n v="15"/>
    <s v="U"/>
    <s v="LE3"/>
    <s v="T"/>
    <x v="0"/>
    <x v="0"/>
    <x v="4"/>
    <x v="1"/>
    <s v="home"/>
    <s v="other"/>
    <n v="1"/>
    <x v="0"/>
    <n v="0"/>
    <x v="0"/>
    <x v="0"/>
    <s v="no"/>
    <s v="no"/>
    <s v="no"/>
    <s v="yes"/>
    <x v="0"/>
    <s v="yes"/>
    <n v="5"/>
    <n v="4"/>
    <n v="3"/>
    <x v="1"/>
    <x v="2"/>
    <n v="5"/>
    <n v="8"/>
    <n v="12"/>
    <n v="12"/>
    <n v="12"/>
  </r>
  <r>
    <s v="GP"/>
    <x v="0"/>
    <n v="15"/>
    <s v="U"/>
    <s v="GT3"/>
    <s v="T"/>
    <x v="2"/>
    <x v="1"/>
    <x v="1"/>
    <x v="0"/>
    <s v="course"/>
    <s v="father"/>
    <n v="1"/>
    <x v="0"/>
    <n v="0"/>
    <x v="1"/>
    <x v="0"/>
    <s v="no"/>
    <s v="no"/>
    <s v="yes"/>
    <s v="yes"/>
    <x v="0"/>
    <s v="no"/>
    <n v="5"/>
    <n v="4"/>
    <n v="1"/>
    <x v="0"/>
    <x v="3"/>
    <n v="1"/>
    <n v="0"/>
    <n v="8"/>
    <n v="8"/>
    <n v="11"/>
  </r>
  <r>
    <s v="GP"/>
    <x v="0"/>
    <n v="15"/>
    <s v="U"/>
    <s v="LE3"/>
    <s v="A"/>
    <x v="0"/>
    <x v="1"/>
    <x v="0"/>
    <x v="2"/>
    <s v="other"/>
    <s v="father"/>
    <n v="2"/>
    <x v="0"/>
    <n v="1"/>
    <x v="0"/>
    <x v="1"/>
    <s v="no"/>
    <s v="no"/>
    <s v="yes"/>
    <s v="yes"/>
    <x v="1"/>
    <s v="no"/>
    <n v="5"/>
    <n v="5"/>
    <n v="5"/>
    <x v="2"/>
    <x v="2"/>
    <n v="5"/>
    <n v="6"/>
    <n v="11"/>
    <n v="11"/>
    <n v="10"/>
  </r>
  <r>
    <s v="GP"/>
    <x v="1"/>
    <n v="15"/>
    <s v="U"/>
    <s v="GT3"/>
    <s v="T"/>
    <x v="0"/>
    <x v="0"/>
    <x v="1"/>
    <x v="0"/>
    <s v="course"/>
    <s v="mother"/>
    <n v="1"/>
    <x v="0"/>
    <n v="0"/>
    <x v="1"/>
    <x v="0"/>
    <s v="yes"/>
    <s v="no"/>
    <s v="yes"/>
    <s v="yes"/>
    <x v="0"/>
    <s v="no"/>
    <n v="3"/>
    <n v="3"/>
    <n v="4"/>
    <x v="1"/>
    <x v="0"/>
    <n v="5"/>
    <n v="0"/>
    <n v="8"/>
    <n v="10"/>
    <n v="11"/>
  </r>
  <r>
    <s v="GP"/>
    <x v="1"/>
    <n v="15"/>
    <s v="U"/>
    <s v="LE3"/>
    <s v="A"/>
    <x v="1"/>
    <x v="2"/>
    <x v="2"/>
    <x v="1"/>
    <s v="other"/>
    <s v="mother"/>
    <n v="1"/>
    <x v="0"/>
    <n v="0"/>
    <x v="0"/>
    <x v="1"/>
    <s v="yes"/>
    <s v="no"/>
    <s v="yes"/>
    <s v="yes"/>
    <x v="0"/>
    <s v="no"/>
    <n v="5"/>
    <n v="3"/>
    <n v="4"/>
    <x v="3"/>
    <x v="2"/>
    <n v="1"/>
    <n v="6"/>
    <n v="10"/>
    <n v="13"/>
    <n v="13"/>
  </r>
  <r>
    <s v="GP"/>
    <x v="1"/>
    <n v="16"/>
    <s v="U"/>
    <s v="GT3"/>
    <s v="T"/>
    <x v="3"/>
    <x v="3"/>
    <x v="1"/>
    <x v="0"/>
    <s v="course"/>
    <s v="father"/>
    <n v="4"/>
    <x v="0"/>
    <n v="0"/>
    <x v="1"/>
    <x v="0"/>
    <s v="no"/>
    <s v="yes"/>
    <s v="no"/>
    <s v="yes"/>
    <x v="0"/>
    <s v="yes"/>
    <n v="5"/>
    <n v="5"/>
    <n v="5"/>
    <x v="4"/>
    <x v="4"/>
    <n v="5"/>
    <n v="6"/>
    <n v="10"/>
    <n v="8"/>
    <n v="11"/>
  </r>
  <r>
    <s v="GP"/>
    <x v="0"/>
    <n v="16"/>
    <s v="U"/>
    <s v="GT3"/>
    <s v="T"/>
    <x v="1"/>
    <x v="3"/>
    <x v="2"/>
    <x v="1"/>
    <s v="reputation"/>
    <s v="mother"/>
    <n v="1"/>
    <x v="0"/>
    <n v="0"/>
    <x v="0"/>
    <x v="1"/>
    <s v="no"/>
    <s v="yes"/>
    <s v="yes"/>
    <s v="yes"/>
    <x v="1"/>
    <s v="no"/>
    <n v="5"/>
    <n v="3"/>
    <n v="2"/>
    <x v="1"/>
    <x v="1"/>
    <n v="5"/>
    <n v="2"/>
    <n v="12"/>
    <n v="12"/>
    <n v="14"/>
  </r>
  <r>
    <s v="GP"/>
    <x v="0"/>
    <n v="17"/>
    <s v="U"/>
    <s v="GT3"/>
    <s v="T"/>
    <x v="2"/>
    <x v="3"/>
    <x v="2"/>
    <x v="1"/>
    <s v="home"/>
    <s v="mother"/>
    <n v="2"/>
    <x v="0"/>
    <n v="3"/>
    <x v="1"/>
    <x v="0"/>
    <s v="no"/>
    <s v="yes"/>
    <s v="yes"/>
    <s v="no"/>
    <x v="0"/>
    <s v="no"/>
    <n v="4"/>
    <n v="5"/>
    <n v="1"/>
    <x v="0"/>
    <x v="3"/>
    <n v="3"/>
    <n v="2"/>
    <n v="8"/>
    <n v="8"/>
    <n v="10"/>
  </r>
  <r>
    <s v="GP"/>
    <x v="0"/>
    <n v="15"/>
    <s v="U"/>
    <s v="GT3"/>
    <s v="T"/>
    <x v="2"/>
    <x v="2"/>
    <x v="2"/>
    <x v="0"/>
    <s v="course"/>
    <s v="father"/>
    <n v="1"/>
    <x v="0"/>
    <n v="0"/>
    <x v="1"/>
    <x v="0"/>
    <s v="yes"/>
    <s v="yes"/>
    <s v="no"/>
    <s v="yes"/>
    <x v="0"/>
    <s v="yes"/>
    <n v="3"/>
    <n v="2"/>
    <n v="2"/>
    <x v="0"/>
    <x v="0"/>
    <n v="3"/>
    <n v="2"/>
    <n v="10"/>
    <n v="12"/>
    <n v="12"/>
  </r>
  <r>
    <s v="GP"/>
    <x v="1"/>
    <n v="15"/>
    <s v="U"/>
    <s v="GT3"/>
    <s v="T"/>
    <x v="0"/>
    <x v="2"/>
    <x v="1"/>
    <x v="1"/>
    <s v="reputation"/>
    <s v="mother"/>
    <n v="1"/>
    <x v="0"/>
    <n v="0"/>
    <x v="0"/>
    <x v="1"/>
    <s v="yes"/>
    <s v="yes"/>
    <s v="yes"/>
    <s v="yes"/>
    <x v="0"/>
    <s v="no"/>
    <n v="4"/>
    <n v="5"/>
    <n v="5"/>
    <x v="0"/>
    <x v="0"/>
    <n v="1"/>
    <n v="4"/>
    <n v="16"/>
    <n v="17"/>
    <n v="18"/>
  </r>
  <r>
    <s v="GP"/>
    <x v="0"/>
    <n v="16"/>
    <s v="R"/>
    <s v="GT3"/>
    <s v="T"/>
    <x v="0"/>
    <x v="2"/>
    <x v="1"/>
    <x v="1"/>
    <s v="reputation"/>
    <s v="mother"/>
    <n v="2"/>
    <x v="0"/>
    <n v="0"/>
    <x v="1"/>
    <x v="0"/>
    <s v="no"/>
    <s v="yes"/>
    <s v="no"/>
    <s v="yes"/>
    <x v="0"/>
    <s v="no"/>
    <n v="3"/>
    <n v="3"/>
    <n v="3"/>
    <x v="0"/>
    <x v="3"/>
    <n v="4"/>
    <n v="2"/>
    <n v="11"/>
    <n v="15"/>
    <n v="15"/>
  </r>
  <r>
    <s v="GP"/>
    <x v="1"/>
    <n v="16"/>
    <s v="U"/>
    <s v="GT3"/>
    <s v="T"/>
    <x v="0"/>
    <x v="0"/>
    <x v="2"/>
    <x v="1"/>
    <s v="reputation"/>
    <s v="mother"/>
    <n v="1"/>
    <x v="0"/>
    <n v="0"/>
    <x v="0"/>
    <x v="1"/>
    <s v="no"/>
    <s v="yes"/>
    <s v="no"/>
    <s v="yes"/>
    <x v="0"/>
    <s v="no"/>
    <n v="5"/>
    <n v="3"/>
    <n v="4"/>
    <x v="0"/>
    <x v="1"/>
    <n v="1"/>
    <n v="6"/>
    <n v="11"/>
    <n v="14"/>
    <n v="14"/>
  </r>
  <r>
    <s v="GP"/>
    <x v="0"/>
    <n v="16"/>
    <s v="U"/>
    <s v="GT3"/>
    <s v="T"/>
    <x v="0"/>
    <x v="0"/>
    <x v="1"/>
    <x v="0"/>
    <s v="other"/>
    <s v="mother"/>
    <n v="1"/>
    <x v="0"/>
    <n v="0"/>
    <x v="1"/>
    <x v="0"/>
    <s v="yes"/>
    <s v="yes"/>
    <s v="yes"/>
    <s v="yes"/>
    <x v="0"/>
    <s v="no"/>
    <n v="4"/>
    <n v="5"/>
    <n v="5"/>
    <x v="4"/>
    <x v="4"/>
    <n v="4"/>
    <n v="14"/>
    <n v="7"/>
    <n v="7"/>
    <n v="5"/>
  </r>
  <r>
    <s v="GP"/>
    <x v="0"/>
    <n v="15"/>
    <s v="U"/>
    <s v="GT3"/>
    <s v="T"/>
    <x v="0"/>
    <x v="0"/>
    <x v="1"/>
    <x v="1"/>
    <s v="course"/>
    <s v="mother"/>
    <n v="1"/>
    <x v="0"/>
    <n v="0"/>
    <x v="0"/>
    <x v="0"/>
    <s v="no"/>
    <s v="yes"/>
    <s v="no"/>
    <s v="yes"/>
    <x v="0"/>
    <s v="no"/>
    <n v="5"/>
    <n v="3"/>
    <n v="3"/>
    <x v="0"/>
    <x v="3"/>
    <n v="5"/>
    <n v="4"/>
    <n v="10"/>
    <n v="13"/>
    <n v="14"/>
  </r>
  <r>
    <s v="GP"/>
    <x v="0"/>
    <n v="15"/>
    <s v="U"/>
    <s v="LE3"/>
    <s v="A"/>
    <x v="0"/>
    <x v="0"/>
    <x v="4"/>
    <x v="3"/>
    <s v="course"/>
    <s v="mother"/>
    <n v="1"/>
    <x v="0"/>
    <n v="0"/>
    <x v="0"/>
    <x v="1"/>
    <s v="no"/>
    <s v="yes"/>
    <s v="yes"/>
    <s v="yes"/>
    <x v="0"/>
    <s v="no"/>
    <n v="5"/>
    <n v="5"/>
    <n v="3"/>
    <x v="0"/>
    <x v="3"/>
    <n v="4"/>
    <n v="6"/>
    <n v="18"/>
    <n v="19"/>
    <n v="19"/>
  </r>
  <r>
    <s v="GP"/>
    <x v="0"/>
    <n v="15"/>
    <s v="U"/>
    <s v="LE3"/>
    <s v="T"/>
    <x v="0"/>
    <x v="1"/>
    <x v="4"/>
    <x v="1"/>
    <s v="course"/>
    <s v="mother"/>
    <n v="1"/>
    <x v="0"/>
    <n v="0"/>
    <x v="0"/>
    <x v="1"/>
    <s v="no"/>
    <s v="no"/>
    <s v="yes"/>
    <s v="yes"/>
    <x v="0"/>
    <s v="no"/>
    <n v="3"/>
    <n v="5"/>
    <n v="2"/>
    <x v="0"/>
    <x v="3"/>
    <n v="3"/>
    <n v="10"/>
    <n v="18"/>
    <n v="19"/>
    <n v="19"/>
  </r>
  <r>
    <s v="GP"/>
    <x v="0"/>
    <n v="16"/>
    <s v="U"/>
    <s v="GT3"/>
    <s v="T"/>
    <x v="1"/>
    <x v="2"/>
    <x v="2"/>
    <x v="0"/>
    <s v="home"/>
    <s v="father"/>
    <n v="2"/>
    <x v="0"/>
    <n v="0"/>
    <x v="0"/>
    <x v="1"/>
    <s v="no"/>
    <s v="yes"/>
    <s v="yes"/>
    <s v="yes"/>
    <x v="0"/>
    <s v="no"/>
    <n v="5"/>
    <n v="4"/>
    <n v="2"/>
    <x v="0"/>
    <x v="3"/>
    <n v="5"/>
    <n v="0"/>
    <n v="13"/>
    <n v="14"/>
    <n v="13"/>
  </r>
  <r>
    <s v="GP"/>
    <x v="0"/>
    <n v="15"/>
    <s v="U"/>
    <s v="GT3"/>
    <s v="T"/>
    <x v="1"/>
    <x v="0"/>
    <x v="2"/>
    <x v="1"/>
    <s v="reputation"/>
    <s v="father"/>
    <n v="1"/>
    <x v="0"/>
    <n v="0"/>
    <x v="0"/>
    <x v="1"/>
    <s v="no"/>
    <s v="no"/>
    <s v="yes"/>
    <s v="yes"/>
    <x v="0"/>
    <s v="no"/>
    <n v="3"/>
    <n v="4"/>
    <n v="3"/>
    <x v="0"/>
    <x v="1"/>
    <n v="4"/>
    <n v="6"/>
    <n v="14"/>
    <n v="13"/>
    <n v="13"/>
  </r>
  <r>
    <s v="GP"/>
    <x v="0"/>
    <n v="16"/>
    <s v="U"/>
    <s v="GT3"/>
    <s v="T"/>
    <x v="0"/>
    <x v="0"/>
    <x v="0"/>
    <x v="1"/>
    <s v="course"/>
    <s v="mother"/>
    <n v="1"/>
    <x v="0"/>
    <n v="0"/>
    <x v="0"/>
    <x v="0"/>
    <s v="no"/>
    <s v="yes"/>
    <s v="yes"/>
    <s v="yes"/>
    <x v="0"/>
    <s v="no"/>
    <n v="3"/>
    <n v="4"/>
    <n v="4"/>
    <x v="0"/>
    <x v="2"/>
    <n v="5"/>
    <n v="18"/>
    <n v="14"/>
    <n v="11"/>
    <n v="13"/>
  </r>
  <r>
    <s v="GP"/>
    <x v="0"/>
    <n v="15"/>
    <s v="U"/>
    <s v="GT3"/>
    <s v="T"/>
    <x v="1"/>
    <x v="0"/>
    <x v="1"/>
    <x v="0"/>
    <s v="home"/>
    <s v="father"/>
    <n v="1"/>
    <x v="0"/>
    <n v="0"/>
    <x v="1"/>
    <x v="1"/>
    <s v="no"/>
    <s v="no"/>
    <s v="yes"/>
    <s v="yes"/>
    <x v="0"/>
    <s v="no"/>
    <n v="5"/>
    <n v="5"/>
    <n v="5"/>
    <x v="2"/>
    <x v="1"/>
    <n v="5"/>
    <n v="0"/>
    <n v="13"/>
    <n v="13"/>
    <n v="12"/>
  </r>
  <r>
    <s v="GP"/>
    <x v="0"/>
    <n v="18"/>
    <s v="R"/>
    <s v="GT3"/>
    <s v="T"/>
    <x v="2"/>
    <x v="1"/>
    <x v="1"/>
    <x v="1"/>
    <s v="reputation"/>
    <s v="mother"/>
    <n v="1"/>
    <x v="0"/>
    <n v="2"/>
    <x v="0"/>
    <x v="0"/>
    <s v="no"/>
    <s v="yes"/>
    <s v="yes"/>
    <s v="yes"/>
    <x v="0"/>
    <s v="no"/>
    <n v="3"/>
    <n v="3"/>
    <n v="3"/>
    <x v="0"/>
    <x v="1"/>
    <n v="4"/>
    <n v="0"/>
    <n v="7"/>
    <n v="4"/>
    <n v="0"/>
  </r>
  <r>
    <s v="GP"/>
    <x v="0"/>
    <n v="16"/>
    <s v="R"/>
    <s v="GT3"/>
    <s v="T"/>
    <x v="0"/>
    <x v="0"/>
    <x v="4"/>
    <x v="3"/>
    <s v="course"/>
    <s v="mother"/>
    <n v="1"/>
    <x v="0"/>
    <n v="0"/>
    <x v="0"/>
    <x v="1"/>
    <s v="yes"/>
    <s v="yes"/>
    <s v="yes"/>
    <s v="yes"/>
    <x v="0"/>
    <s v="no"/>
    <n v="3"/>
    <n v="5"/>
    <n v="5"/>
    <x v="1"/>
    <x v="4"/>
    <n v="4"/>
    <n v="8"/>
    <n v="18"/>
    <n v="18"/>
    <n v="18"/>
  </r>
  <r>
    <s v="GP"/>
    <x v="1"/>
    <n v="15"/>
    <s v="U"/>
    <s v="GT3"/>
    <s v="T"/>
    <x v="3"/>
    <x v="3"/>
    <x v="3"/>
    <x v="1"/>
    <s v="course"/>
    <s v="mother"/>
    <n v="3"/>
    <x v="0"/>
    <n v="0"/>
    <x v="0"/>
    <x v="0"/>
    <s v="no"/>
    <s v="yes"/>
    <s v="no"/>
    <s v="yes"/>
    <x v="0"/>
    <s v="yes"/>
    <n v="4"/>
    <n v="3"/>
    <n v="3"/>
    <x v="0"/>
    <x v="1"/>
    <n v="4"/>
    <n v="0"/>
    <n v="8"/>
    <n v="0"/>
    <n v="0"/>
  </r>
  <r>
    <s v="GP"/>
    <x v="1"/>
    <n v="17"/>
    <s v="U"/>
    <s v="LE3"/>
    <s v="T"/>
    <x v="2"/>
    <x v="1"/>
    <x v="2"/>
    <x v="1"/>
    <s v="course"/>
    <s v="father"/>
    <n v="1"/>
    <x v="0"/>
    <n v="0"/>
    <x v="0"/>
    <x v="0"/>
    <s v="no"/>
    <s v="no"/>
    <s v="yes"/>
    <s v="yes"/>
    <x v="0"/>
    <s v="yes"/>
    <n v="3"/>
    <n v="4"/>
    <n v="4"/>
    <x v="0"/>
    <x v="0"/>
    <n v="5"/>
    <n v="12"/>
    <n v="10"/>
    <n v="13"/>
    <n v="12"/>
  </r>
  <r>
    <s v="GP"/>
    <x v="1"/>
    <n v="16"/>
    <s v="U"/>
    <s v="GT3"/>
    <s v="A"/>
    <x v="1"/>
    <x v="0"/>
    <x v="1"/>
    <x v="1"/>
    <s v="course"/>
    <s v="father"/>
    <n v="1"/>
    <x v="0"/>
    <n v="0"/>
    <x v="0"/>
    <x v="1"/>
    <s v="no"/>
    <s v="no"/>
    <s v="yes"/>
    <s v="yes"/>
    <x v="0"/>
    <s v="no"/>
    <n v="3"/>
    <n v="2"/>
    <n v="1"/>
    <x v="0"/>
    <x v="2"/>
    <n v="5"/>
    <n v="16"/>
    <n v="12"/>
    <n v="11"/>
    <n v="11"/>
  </r>
  <r>
    <s v="GP"/>
    <x v="1"/>
    <n v="16"/>
    <s v="U"/>
    <s v="GT3"/>
    <s v="A"/>
    <x v="1"/>
    <x v="2"/>
    <x v="2"/>
    <x v="1"/>
    <s v="course"/>
    <s v="other"/>
    <n v="2"/>
    <x v="0"/>
    <n v="2"/>
    <x v="0"/>
    <x v="0"/>
    <s v="no"/>
    <s v="yes"/>
    <s v="no"/>
    <s v="yes"/>
    <x v="0"/>
    <s v="yes"/>
    <n v="4"/>
    <n v="3"/>
    <n v="2"/>
    <x v="0"/>
    <x v="3"/>
    <n v="5"/>
    <n v="0"/>
    <n v="4"/>
    <n v="0"/>
    <n v="0"/>
  </r>
  <r>
    <s v="GP"/>
    <x v="1"/>
    <n v="15"/>
    <s v="U"/>
    <s v="GT3"/>
    <s v="T"/>
    <x v="0"/>
    <x v="0"/>
    <x v="4"/>
    <x v="3"/>
    <s v="course"/>
    <s v="mother"/>
    <n v="2"/>
    <x v="0"/>
    <n v="0"/>
    <x v="0"/>
    <x v="1"/>
    <s v="no"/>
    <s v="yes"/>
    <s v="yes"/>
    <s v="yes"/>
    <x v="0"/>
    <s v="no"/>
    <n v="4"/>
    <n v="3"/>
    <n v="2"/>
    <x v="0"/>
    <x v="3"/>
    <n v="5"/>
    <n v="0"/>
    <n v="16"/>
    <n v="16"/>
    <n v="15"/>
  </r>
  <r>
    <s v="GP"/>
    <x v="0"/>
    <n v="16"/>
    <s v="U"/>
    <s v="LE3"/>
    <s v="T"/>
    <x v="2"/>
    <x v="1"/>
    <x v="1"/>
    <x v="0"/>
    <s v="reputation"/>
    <s v="father"/>
    <n v="2"/>
    <x v="0"/>
    <n v="2"/>
    <x v="0"/>
    <x v="0"/>
    <s v="no"/>
    <s v="yes"/>
    <s v="yes"/>
    <s v="yes"/>
    <x v="0"/>
    <s v="no"/>
    <n v="2"/>
    <n v="3"/>
    <n v="3"/>
    <x v="1"/>
    <x v="1"/>
    <n v="2"/>
    <n v="8"/>
    <n v="9"/>
    <n v="9"/>
    <n v="9"/>
  </r>
  <r>
    <s v="GP"/>
    <x v="1"/>
    <n v="16"/>
    <s v="U"/>
    <s v="LE3"/>
    <s v="T"/>
    <x v="3"/>
    <x v="3"/>
    <x v="3"/>
    <x v="4"/>
    <s v="course"/>
    <s v="mother"/>
    <n v="1"/>
    <x v="0"/>
    <n v="0"/>
    <x v="0"/>
    <x v="1"/>
    <s v="no"/>
    <s v="no"/>
    <s v="yes"/>
    <s v="yes"/>
    <x v="0"/>
    <s v="no"/>
    <n v="3"/>
    <n v="4"/>
    <n v="4"/>
    <x v="2"/>
    <x v="0"/>
    <n v="1"/>
    <n v="2"/>
    <n v="14"/>
    <n v="14"/>
    <n v="13"/>
  </r>
  <r>
    <s v="GP"/>
    <x v="0"/>
    <n v="17"/>
    <s v="U"/>
    <s v="GT3"/>
    <s v="T"/>
    <x v="2"/>
    <x v="3"/>
    <x v="2"/>
    <x v="1"/>
    <s v="home"/>
    <s v="mother"/>
    <n v="1"/>
    <x v="0"/>
    <n v="3"/>
    <x v="0"/>
    <x v="0"/>
    <s v="no"/>
    <s v="no"/>
    <s v="yes"/>
    <s v="yes"/>
    <x v="0"/>
    <s v="no"/>
    <n v="5"/>
    <n v="4"/>
    <n v="5"/>
    <x v="0"/>
    <x v="1"/>
    <n v="5"/>
    <n v="0"/>
    <n v="5"/>
    <n v="0"/>
    <n v="0"/>
  </r>
  <r>
    <s v="GP"/>
    <x v="0"/>
    <n v="16"/>
    <s v="U"/>
    <s v="GT3"/>
    <s v="T"/>
    <x v="0"/>
    <x v="0"/>
    <x v="4"/>
    <x v="3"/>
    <s v="course"/>
    <s v="mother"/>
    <n v="1"/>
    <x v="0"/>
    <n v="0"/>
    <x v="0"/>
    <x v="0"/>
    <s v="no"/>
    <s v="no"/>
    <s v="yes"/>
    <s v="no"/>
    <x v="0"/>
    <s v="yes"/>
    <n v="3"/>
    <n v="3"/>
    <n v="2"/>
    <x v="1"/>
    <x v="3"/>
    <n v="5"/>
    <n v="0"/>
    <n v="7"/>
    <n v="6"/>
    <n v="0"/>
  </r>
  <r>
    <s v="GP"/>
    <x v="0"/>
    <n v="15"/>
    <s v="U"/>
    <s v="LE3"/>
    <s v="A"/>
    <x v="2"/>
    <x v="3"/>
    <x v="1"/>
    <x v="1"/>
    <s v="course"/>
    <s v="mother"/>
    <n v="4"/>
    <x v="0"/>
    <n v="3"/>
    <x v="0"/>
    <x v="1"/>
    <s v="no"/>
    <s v="no"/>
    <s v="yes"/>
    <s v="yes"/>
    <x v="0"/>
    <s v="no"/>
    <n v="4"/>
    <n v="5"/>
    <n v="5"/>
    <x v="1"/>
    <x v="4"/>
    <n v="5"/>
    <n v="0"/>
    <n v="8"/>
    <n v="9"/>
    <n v="10"/>
  </r>
  <r>
    <s v="GP"/>
    <x v="0"/>
    <n v="18"/>
    <s v="U"/>
    <s v="LE3"/>
    <s v="T"/>
    <x v="3"/>
    <x v="3"/>
    <x v="2"/>
    <x v="1"/>
    <s v="course"/>
    <s v="mother"/>
    <n v="1"/>
    <x v="0"/>
    <n v="3"/>
    <x v="0"/>
    <x v="1"/>
    <s v="no"/>
    <s v="no"/>
    <s v="yes"/>
    <s v="no"/>
    <x v="0"/>
    <s v="yes"/>
    <n v="2"/>
    <n v="3"/>
    <n v="5"/>
    <x v="1"/>
    <x v="4"/>
    <n v="4"/>
    <n v="0"/>
    <n v="6"/>
    <n v="5"/>
    <n v="0"/>
  </r>
  <r>
    <s v="GP"/>
    <x v="0"/>
    <n v="16"/>
    <s v="U"/>
    <s v="LE3"/>
    <s v="T"/>
    <x v="2"/>
    <x v="3"/>
    <x v="3"/>
    <x v="1"/>
    <s v="course"/>
    <s v="mother"/>
    <n v="1"/>
    <x v="0"/>
    <n v="1"/>
    <x v="0"/>
    <x v="1"/>
    <s v="no"/>
    <s v="yes"/>
    <s v="yes"/>
    <s v="yes"/>
    <x v="1"/>
    <s v="yes"/>
    <n v="4"/>
    <n v="4"/>
    <n v="4"/>
    <x v="2"/>
    <x v="4"/>
    <n v="5"/>
    <n v="6"/>
    <n v="12"/>
    <n v="13"/>
    <n v="14"/>
  </r>
  <r>
    <s v="GP"/>
    <x v="0"/>
    <n v="19"/>
    <s v="U"/>
    <s v="GT3"/>
    <s v="T"/>
    <x v="1"/>
    <x v="1"/>
    <x v="1"/>
    <x v="4"/>
    <s v="home"/>
    <s v="mother"/>
    <n v="1"/>
    <x v="0"/>
    <n v="3"/>
    <x v="0"/>
    <x v="0"/>
    <s v="no"/>
    <s v="no"/>
    <s v="yes"/>
    <s v="no"/>
    <x v="0"/>
    <s v="yes"/>
    <n v="4"/>
    <n v="5"/>
    <n v="4"/>
    <x v="0"/>
    <x v="3"/>
    <n v="4"/>
    <n v="0"/>
    <n v="5"/>
    <n v="0"/>
    <n v="0"/>
  </r>
  <r>
    <s v="GP"/>
    <x v="1"/>
    <n v="17"/>
    <s v="U"/>
    <s v="GT3"/>
    <s v="T"/>
    <x v="0"/>
    <x v="0"/>
    <x v="2"/>
    <x v="3"/>
    <s v="course"/>
    <s v="mother"/>
    <n v="1"/>
    <x v="0"/>
    <n v="0"/>
    <x v="1"/>
    <x v="0"/>
    <s v="no"/>
    <s v="no"/>
    <s v="yes"/>
    <s v="yes"/>
    <x v="1"/>
    <s v="yes"/>
    <n v="4"/>
    <n v="2"/>
    <n v="1"/>
    <x v="0"/>
    <x v="3"/>
    <n v="4"/>
    <n v="0"/>
    <n v="11"/>
    <n v="11"/>
    <n v="12"/>
  </r>
  <r>
    <s v="GP"/>
    <x v="0"/>
    <n v="17"/>
    <s v="R"/>
    <s v="LE3"/>
    <s v="T"/>
    <x v="3"/>
    <x v="1"/>
    <x v="2"/>
    <x v="1"/>
    <s v="reputation"/>
    <s v="mother"/>
    <n v="1"/>
    <x v="0"/>
    <n v="0"/>
    <x v="0"/>
    <x v="1"/>
    <s v="no"/>
    <s v="no"/>
    <s v="yes"/>
    <s v="yes"/>
    <x v="1"/>
    <s v="no"/>
    <n v="2"/>
    <n v="2"/>
    <n v="2"/>
    <x v="2"/>
    <x v="0"/>
    <n v="5"/>
    <n v="8"/>
    <n v="16"/>
    <n v="12"/>
    <n v="13"/>
  </r>
  <r>
    <s v="GP"/>
    <x v="1"/>
    <n v="18"/>
    <s v="R"/>
    <s v="GT3"/>
    <s v="T"/>
    <x v="3"/>
    <x v="3"/>
    <x v="3"/>
    <x v="1"/>
    <s v="course"/>
    <s v="mother"/>
    <n v="3"/>
    <x v="0"/>
    <n v="3"/>
    <x v="0"/>
    <x v="0"/>
    <s v="no"/>
    <s v="yes"/>
    <s v="no"/>
    <s v="yes"/>
    <x v="1"/>
    <s v="no"/>
    <n v="5"/>
    <n v="2"/>
    <n v="5"/>
    <x v="0"/>
    <x v="4"/>
    <n v="4"/>
    <n v="6"/>
    <n v="9"/>
    <n v="8"/>
    <n v="10"/>
  </r>
  <r>
    <s v="GP"/>
    <x v="0"/>
    <n v="16"/>
    <s v="R"/>
    <s v="GT3"/>
    <s v="T"/>
    <x v="2"/>
    <x v="1"/>
    <x v="3"/>
    <x v="1"/>
    <s v="course"/>
    <s v="mother"/>
    <n v="3"/>
    <x v="0"/>
    <n v="0"/>
    <x v="0"/>
    <x v="1"/>
    <s v="no"/>
    <s v="no"/>
    <s v="no"/>
    <s v="yes"/>
    <x v="1"/>
    <s v="no"/>
    <n v="4"/>
    <n v="2"/>
    <n v="2"/>
    <x v="0"/>
    <x v="1"/>
    <n v="3"/>
    <n v="2"/>
    <n v="17"/>
    <n v="15"/>
    <n v="15"/>
  </r>
  <r>
    <s v="GP"/>
    <x v="0"/>
    <n v="17"/>
    <s v="R"/>
    <s v="LE3"/>
    <s v="T"/>
    <x v="2"/>
    <x v="3"/>
    <x v="3"/>
    <x v="1"/>
    <s v="course"/>
    <s v="mother"/>
    <n v="2"/>
    <x v="0"/>
    <n v="2"/>
    <x v="0"/>
    <x v="1"/>
    <s v="no"/>
    <s v="yes"/>
    <s v="yes"/>
    <s v="no"/>
    <x v="0"/>
    <s v="yes"/>
    <n v="3"/>
    <n v="3"/>
    <n v="2"/>
    <x v="1"/>
    <x v="1"/>
    <n v="5"/>
    <n v="0"/>
    <n v="7"/>
    <n v="6"/>
    <n v="0"/>
  </r>
  <r>
    <s v="GP"/>
    <x v="0"/>
    <n v="16"/>
    <s v="U"/>
    <s v="LE3"/>
    <s v="T"/>
    <x v="3"/>
    <x v="1"/>
    <x v="2"/>
    <x v="1"/>
    <s v="course"/>
    <s v="mother"/>
    <n v="2"/>
    <x v="0"/>
    <n v="1"/>
    <x v="0"/>
    <x v="1"/>
    <s v="no"/>
    <s v="yes"/>
    <s v="yes"/>
    <s v="yes"/>
    <x v="1"/>
    <s v="no"/>
    <n v="4"/>
    <n v="4"/>
    <n v="4"/>
    <x v="1"/>
    <x v="2"/>
    <n v="5"/>
    <n v="0"/>
    <n v="7"/>
    <n v="0"/>
    <n v="0"/>
  </r>
  <r>
    <s v="GP"/>
    <x v="0"/>
    <n v="17"/>
    <s v="U"/>
    <s v="GT3"/>
    <s v="T"/>
    <x v="3"/>
    <x v="2"/>
    <x v="3"/>
    <x v="0"/>
    <s v="course"/>
    <s v="father"/>
    <n v="1"/>
    <x v="0"/>
    <n v="0"/>
    <x v="0"/>
    <x v="1"/>
    <s v="no"/>
    <s v="no"/>
    <s v="yes"/>
    <s v="no"/>
    <x v="0"/>
    <s v="no"/>
    <n v="5"/>
    <n v="3"/>
    <n v="3"/>
    <x v="0"/>
    <x v="2"/>
    <n v="2"/>
    <n v="2"/>
    <n v="10"/>
    <n v="10"/>
    <n v="10"/>
  </r>
  <r>
    <s v="GP"/>
    <x v="0"/>
    <n v="16"/>
    <s v="U"/>
    <s v="GT3"/>
    <s v="T"/>
    <x v="1"/>
    <x v="1"/>
    <x v="1"/>
    <x v="0"/>
    <s v="course"/>
    <s v="mother"/>
    <n v="2"/>
    <x v="0"/>
    <n v="1"/>
    <x v="0"/>
    <x v="0"/>
    <s v="no"/>
    <s v="yes"/>
    <s v="no"/>
    <s v="no"/>
    <x v="1"/>
    <s v="no"/>
    <n v="4"/>
    <n v="5"/>
    <n v="2"/>
    <x v="0"/>
    <x v="3"/>
    <n v="2"/>
    <n v="16"/>
    <n v="12"/>
    <n v="11"/>
    <n v="12"/>
  </r>
  <r>
    <s v="GP"/>
    <x v="0"/>
    <n v="16"/>
    <s v="U"/>
    <s v="GT3"/>
    <s v="T"/>
    <x v="1"/>
    <x v="0"/>
    <x v="2"/>
    <x v="1"/>
    <s v="course"/>
    <s v="father"/>
    <n v="3"/>
    <x v="0"/>
    <n v="2"/>
    <x v="0"/>
    <x v="0"/>
    <s v="no"/>
    <s v="yes"/>
    <s v="no"/>
    <s v="yes"/>
    <x v="0"/>
    <s v="no"/>
    <n v="3"/>
    <n v="4"/>
    <n v="5"/>
    <x v="1"/>
    <x v="2"/>
    <n v="2"/>
    <n v="0"/>
    <n v="6"/>
    <n v="5"/>
    <n v="0"/>
  </r>
  <r>
    <s v="GP"/>
    <x v="0"/>
    <n v="16"/>
    <s v="R"/>
    <s v="GT3"/>
    <s v="T"/>
    <x v="0"/>
    <x v="1"/>
    <x v="4"/>
    <x v="0"/>
    <s v="other"/>
    <s v="mother"/>
    <n v="1"/>
    <x v="0"/>
    <n v="0"/>
    <x v="0"/>
    <x v="0"/>
    <s v="no"/>
    <s v="yes"/>
    <s v="yes"/>
    <s v="yes"/>
    <x v="0"/>
    <s v="yes"/>
    <n v="4"/>
    <n v="3"/>
    <n v="3"/>
    <x v="2"/>
    <x v="2"/>
    <n v="3"/>
    <n v="10"/>
    <n v="10"/>
    <n v="8"/>
    <n v="9"/>
  </r>
  <r>
    <s v="GP"/>
    <x v="0"/>
    <n v="16"/>
    <s v="U"/>
    <s v="GT3"/>
    <s v="T"/>
    <x v="3"/>
    <x v="1"/>
    <x v="1"/>
    <x v="0"/>
    <s v="other"/>
    <s v="mother"/>
    <n v="1"/>
    <x v="0"/>
    <n v="0"/>
    <x v="0"/>
    <x v="0"/>
    <s v="yes"/>
    <s v="yes"/>
    <s v="yes"/>
    <s v="yes"/>
    <x v="0"/>
    <s v="yes"/>
    <n v="3"/>
    <n v="3"/>
    <n v="3"/>
    <x v="0"/>
    <x v="1"/>
    <n v="3"/>
    <n v="2"/>
    <n v="11"/>
    <n v="12"/>
    <n v="11"/>
  </r>
  <r>
    <s v="GP"/>
    <x v="0"/>
    <n v="16"/>
    <s v="R"/>
    <s v="GT3"/>
    <s v="T"/>
    <x v="1"/>
    <x v="2"/>
    <x v="1"/>
    <x v="0"/>
    <s v="reputation"/>
    <s v="mother"/>
    <n v="1"/>
    <x v="0"/>
    <n v="0"/>
    <x v="0"/>
    <x v="0"/>
    <s v="no"/>
    <s v="yes"/>
    <s v="yes"/>
    <s v="yes"/>
    <x v="0"/>
    <s v="no"/>
    <n v="4"/>
    <n v="3"/>
    <n v="2"/>
    <x v="2"/>
    <x v="2"/>
    <n v="5"/>
    <n v="8"/>
    <n v="8"/>
    <n v="9"/>
    <n v="10"/>
  </r>
  <r>
    <s v="GP"/>
    <x v="0"/>
    <n v="16"/>
    <s v="U"/>
    <s v="GT3"/>
    <s v="T"/>
    <x v="2"/>
    <x v="2"/>
    <x v="2"/>
    <x v="1"/>
    <s v="home"/>
    <s v="father"/>
    <n v="2"/>
    <x v="0"/>
    <n v="0"/>
    <x v="0"/>
    <x v="1"/>
    <s v="no"/>
    <s v="no"/>
    <s v="yes"/>
    <s v="yes"/>
    <x v="0"/>
    <s v="no"/>
    <n v="5"/>
    <n v="3"/>
    <n v="3"/>
    <x v="0"/>
    <x v="3"/>
    <n v="3"/>
    <n v="0"/>
    <n v="13"/>
    <n v="14"/>
    <n v="14"/>
  </r>
  <r>
    <s v="GP"/>
    <x v="0"/>
    <n v="17"/>
    <s v="U"/>
    <s v="GT3"/>
    <s v="T"/>
    <x v="0"/>
    <x v="0"/>
    <x v="1"/>
    <x v="3"/>
    <s v="home"/>
    <s v="mother"/>
    <n v="1"/>
    <x v="0"/>
    <n v="0"/>
    <x v="0"/>
    <x v="1"/>
    <s v="no"/>
    <s v="no"/>
    <s v="yes"/>
    <s v="yes"/>
    <x v="0"/>
    <s v="no"/>
    <n v="5"/>
    <n v="2"/>
    <n v="3"/>
    <x v="0"/>
    <x v="1"/>
    <n v="5"/>
    <n v="4"/>
    <n v="17"/>
    <n v="15"/>
    <n v="16"/>
  </r>
  <r>
    <s v="GP"/>
    <x v="0"/>
    <n v="16"/>
    <s v="R"/>
    <s v="LE3"/>
    <s v="T"/>
    <x v="1"/>
    <x v="2"/>
    <x v="4"/>
    <x v="1"/>
    <s v="home"/>
    <s v="father"/>
    <n v="3"/>
    <x v="0"/>
    <n v="0"/>
    <x v="0"/>
    <x v="0"/>
    <s v="yes"/>
    <s v="yes"/>
    <s v="yes"/>
    <s v="yes"/>
    <x v="0"/>
    <s v="no"/>
    <n v="3"/>
    <n v="3"/>
    <n v="4"/>
    <x v="2"/>
    <x v="4"/>
    <n v="3"/>
    <n v="8"/>
    <n v="9"/>
    <n v="9"/>
    <n v="10"/>
  </r>
  <r>
    <s v="GP"/>
    <x v="1"/>
    <n v="17"/>
    <s v="U"/>
    <s v="GT3"/>
    <s v="T"/>
    <x v="0"/>
    <x v="0"/>
    <x v="1"/>
    <x v="3"/>
    <s v="home"/>
    <s v="mother"/>
    <n v="2"/>
    <x v="0"/>
    <n v="1"/>
    <x v="0"/>
    <x v="0"/>
    <s v="no"/>
    <s v="no"/>
    <s v="yes"/>
    <s v="yes"/>
    <x v="0"/>
    <s v="no"/>
    <n v="4"/>
    <n v="2"/>
    <n v="4"/>
    <x v="1"/>
    <x v="0"/>
    <n v="2"/>
    <n v="24"/>
    <n v="18"/>
    <n v="18"/>
    <n v="18"/>
  </r>
  <r>
    <s v="GP"/>
    <x v="1"/>
    <n v="17"/>
    <s v="R"/>
    <s v="GT3"/>
    <s v="T"/>
    <x v="2"/>
    <x v="1"/>
    <x v="2"/>
    <x v="1"/>
    <s v="reputation"/>
    <s v="mother"/>
    <n v="1"/>
    <x v="0"/>
    <n v="0"/>
    <x v="0"/>
    <x v="0"/>
    <s v="no"/>
    <s v="no"/>
    <s v="yes"/>
    <s v="yes"/>
    <x v="0"/>
    <s v="no"/>
    <n v="5"/>
    <n v="3"/>
    <n v="2"/>
    <x v="0"/>
    <x v="1"/>
    <n v="3"/>
    <n v="18"/>
    <n v="7"/>
    <n v="6"/>
    <n v="6"/>
  </r>
  <r>
    <s v="GP"/>
    <x v="1"/>
    <n v="16"/>
    <s v="U"/>
    <s v="GT3"/>
    <s v="T"/>
    <x v="3"/>
    <x v="3"/>
    <x v="3"/>
    <x v="1"/>
    <s v="home"/>
    <s v="mother"/>
    <n v="2"/>
    <x v="0"/>
    <n v="0"/>
    <x v="0"/>
    <x v="0"/>
    <s v="yes"/>
    <s v="no"/>
    <s v="yes"/>
    <s v="yes"/>
    <x v="1"/>
    <s v="no"/>
    <n v="4"/>
    <n v="3"/>
    <n v="2"/>
    <x v="0"/>
    <x v="2"/>
    <n v="5"/>
    <n v="6"/>
    <n v="9"/>
    <n v="9"/>
    <n v="10"/>
  </r>
  <r>
    <s v="GP"/>
    <x v="1"/>
    <n v="17"/>
    <s v="R"/>
    <s v="LE3"/>
    <s v="T"/>
    <x v="0"/>
    <x v="0"/>
    <x v="1"/>
    <x v="1"/>
    <s v="other"/>
    <s v="mother"/>
    <n v="1"/>
    <x v="0"/>
    <n v="0"/>
    <x v="0"/>
    <x v="0"/>
    <s v="yes"/>
    <s v="no"/>
    <s v="yes"/>
    <s v="yes"/>
    <x v="1"/>
    <s v="no"/>
    <n v="5"/>
    <n v="2"/>
    <n v="1"/>
    <x v="0"/>
    <x v="1"/>
    <n v="3"/>
    <n v="12"/>
    <n v="8"/>
    <n v="10"/>
    <n v="10"/>
  </r>
  <r>
    <s v="GP"/>
    <x v="1"/>
    <n v="17"/>
    <s v="U"/>
    <s v="GT3"/>
    <s v="T"/>
    <x v="2"/>
    <x v="2"/>
    <x v="3"/>
    <x v="1"/>
    <s v="home"/>
    <s v="father"/>
    <n v="2"/>
    <x v="0"/>
    <n v="0"/>
    <x v="0"/>
    <x v="0"/>
    <s v="yes"/>
    <s v="no"/>
    <s v="yes"/>
    <s v="yes"/>
    <x v="1"/>
    <s v="no"/>
    <n v="3"/>
    <n v="3"/>
    <n v="3"/>
    <x v="0"/>
    <x v="2"/>
    <n v="3"/>
    <n v="3"/>
    <n v="7"/>
    <n v="7"/>
    <n v="8"/>
  </r>
  <r>
    <s v="GP"/>
    <x v="1"/>
    <n v="16"/>
    <s v="U"/>
    <s v="GT3"/>
    <s v="T"/>
    <x v="2"/>
    <x v="3"/>
    <x v="2"/>
    <x v="1"/>
    <s v="home"/>
    <s v="mother"/>
    <n v="1"/>
    <x v="0"/>
    <n v="0"/>
    <x v="0"/>
    <x v="1"/>
    <s v="no"/>
    <s v="no"/>
    <s v="yes"/>
    <s v="yes"/>
    <x v="0"/>
    <s v="yes"/>
    <n v="4"/>
    <n v="5"/>
    <n v="2"/>
    <x v="0"/>
    <x v="3"/>
    <n v="5"/>
    <n v="20"/>
    <n v="13"/>
    <n v="12"/>
    <n v="12"/>
  </r>
  <r>
    <s v="GP"/>
    <x v="0"/>
    <n v="16"/>
    <s v="U"/>
    <s v="LE3"/>
    <s v="T"/>
    <x v="0"/>
    <x v="2"/>
    <x v="4"/>
    <x v="1"/>
    <s v="course"/>
    <s v="mother"/>
    <n v="1"/>
    <x v="0"/>
    <n v="0"/>
    <x v="0"/>
    <x v="1"/>
    <s v="no"/>
    <s v="yes"/>
    <s v="no"/>
    <s v="yes"/>
    <x v="0"/>
    <s v="no"/>
    <n v="5"/>
    <n v="4"/>
    <n v="5"/>
    <x v="0"/>
    <x v="3"/>
    <n v="3"/>
    <n v="0"/>
    <n v="6"/>
    <n v="0"/>
    <n v="0"/>
  </r>
  <r>
    <s v="GP"/>
    <x v="0"/>
    <n v="16"/>
    <s v="U"/>
    <s v="GT3"/>
    <s v="T"/>
    <x v="0"/>
    <x v="0"/>
    <x v="1"/>
    <x v="0"/>
    <s v="course"/>
    <s v="mother"/>
    <n v="1"/>
    <x v="0"/>
    <n v="0"/>
    <x v="0"/>
    <x v="1"/>
    <s v="no"/>
    <s v="yes"/>
    <s v="yes"/>
    <s v="yes"/>
    <x v="0"/>
    <s v="no"/>
    <n v="5"/>
    <n v="3"/>
    <n v="2"/>
    <x v="0"/>
    <x v="1"/>
    <n v="5"/>
    <n v="0"/>
    <n v="13"/>
    <n v="12"/>
    <n v="12"/>
  </r>
  <r>
    <s v="GP"/>
    <x v="0"/>
    <n v="16"/>
    <s v="U"/>
    <s v="GT3"/>
    <s v="T"/>
    <x v="2"/>
    <x v="3"/>
    <x v="2"/>
    <x v="1"/>
    <s v="course"/>
    <s v="mother"/>
    <n v="3"/>
    <x v="0"/>
    <n v="0"/>
    <x v="0"/>
    <x v="1"/>
    <s v="no"/>
    <s v="no"/>
    <s v="yes"/>
    <s v="yes"/>
    <x v="0"/>
    <s v="no"/>
    <n v="4"/>
    <n v="3"/>
    <n v="3"/>
    <x v="0"/>
    <x v="3"/>
    <n v="4"/>
    <n v="6"/>
    <n v="18"/>
    <n v="18"/>
    <n v="18"/>
  </r>
  <r>
    <s v="GP"/>
    <x v="0"/>
    <n v="17"/>
    <s v="U"/>
    <s v="GT3"/>
    <s v="T"/>
    <x v="2"/>
    <x v="2"/>
    <x v="2"/>
    <x v="1"/>
    <s v="course"/>
    <s v="father"/>
    <n v="2"/>
    <x v="0"/>
    <n v="0"/>
    <x v="0"/>
    <x v="1"/>
    <s v="no"/>
    <s v="no"/>
    <s v="yes"/>
    <s v="yes"/>
    <x v="0"/>
    <s v="no"/>
    <n v="5"/>
    <n v="2"/>
    <n v="2"/>
    <x v="0"/>
    <x v="3"/>
    <n v="2"/>
    <n v="4"/>
    <n v="12"/>
    <n v="12"/>
    <n v="13"/>
  </r>
  <r>
    <s v="GP"/>
    <x v="0"/>
    <n v="22"/>
    <s v="U"/>
    <s v="GT3"/>
    <s v="T"/>
    <x v="1"/>
    <x v="3"/>
    <x v="1"/>
    <x v="0"/>
    <s v="other"/>
    <s v="mother"/>
    <n v="1"/>
    <x v="0"/>
    <n v="3"/>
    <x v="0"/>
    <x v="1"/>
    <s v="no"/>
    <s v="no"/>
    <s v="no"/>
    <s v="no"/>
    <x v="0"/>
    <s v="yes"/>
    <n v="5"/>
    <n v="4"/>
    <n v="5"/>
    <x v="4"/>
    <x v="4"/>
    <n v="1"/>
    <n v="16"/>
    <n v="6"/>
    <n v="8"/>
    <n v="8"/>
  </r>
  <r>
    <s v="GP"/>
    <x v="0"/>
    <n v="16"/>
    <s v="U"/>
    <s v="GT3"/>
    <s v="T"/>
    <x v="4"/>
    <x v="1"/>
    <x v="2"/>
    <x v="1"/>
    <s v="other"/>
    <s v="mother"/>
    <n v="1"/>
    <x v="0"/>
    <n v="0"/>
    <x v="0"/>
    <x v="1"/>
    <s v="yes"/>
    <s v="no"/>
    <s v="no"/>
    <s v="yes"/>
    <x v="0"/>
    <s v="no"/>
    <n v="4"/>
    <n v="3"/>
    <n v="2"/>
    <x v="1"/>
    <x v="2"/>
    <n v="5"/>
    <n v="0"/>
    <n v="13"/>
    <n v="15"/>
    <n v="15"/>
  </r>
  <r>
    <s v="GP"/>
    <x v="0"/>
    <n v="18"/>
    <s v="U"/>
    <s v="GT3"/>
    <s v="T"/>
    <x v="1"/>
    <x v="1"/>
    <x v="1"/>
    <x v="1"/>
    <s v="course"/>
    <s v="mother"/>
    <n v="2"/>
    <x v="0"/>
    <n v="1"/>
    <x v="0"/>
    <x v="1"/>
    <s v="no"/>
    <s v="no"/>
    <s v="yes"/>
    <s v="no"/>
    <x v="0"/>
    <s v="no"/>
    <n v="4"/>
    <n v="4"/>
    <n v="5"/>
    <x v="1"/>
    <x v="2"/>
    <n v="5"/>
    <n v="0"/>
    <n v="6"/>
    <n v="8"/>
    <n v="8"/>
  </r>
  <r>
    <s v="GP"/>
    <x v="0"/>
    <n v="18"/>
    <s v="U"/>
    <s v="GT3"/>
    <s v="T"/>
    <x v="2"/>
    <x v="3"/>
    <x v="1"/>
    <x v="0"/>
    <s v="other"/>
    <s v="mother"/>
    <n v="1"/>
    <x v="0"/>
    <n v="1"/>
    <x v="0"/>
    <x v="1"/>
    <s v="no"/>
    <s v="no"/>
    <s v="no"/>
    <s v="no"/>
    <x v="0"/>
    <s v="no"/>
    <n v="3"/>
    <n v="2"/>
    <n v="5"/>
    <x v="1"/>
    <x v="4"/>
    <n v="5"/>
    <n v="4"/>
    <n v="6"/>
    <n v="9"/>
    <n v="8"/>
  </r>
  <r>
    <s v="GP"/>
    <x v="0"/>
    <n v="16"/>
    <s v="R"/>
    <s v="GT3"/>
    <s v="T"/>
    <x v="2"/>
    <x v="3"/>
    <x v="2"/>
    <x v="1"/>
    <s v="course"/>
    <s v="mother"/>
    <n v="2"/>
    <x v="0"/>
    <n v="0"/>
    <x v="0"/>
    <x v="1"/>
    <s v="no"/>
    <s v="yes"/>
    <s v="no"/>
    <s v="yes"/>
    <x v="1"/>
    <s v="no"/>
    <n v="3"/>
    <n v="3"/>
    <n v="2"/>
    <x v="0"/>
    <x v="0"/>
    <n v="3"/>
    <n v="0"/>
    <n v="8"/>
    <n v="9"/>
    <n v="8"/>
  </r>
  <r>
    <s v="GP"/>
    <x v="0"/>
    <n v="17"/>
    <s v="R"/>
    <s v="GT3"/>
    <s v="T"/>
    <x v="2"/>
    <x v="3"/>
    <x v="2"/>
    <x v="1"/>
    <s v="course"/>
    <s v="mother"/>
    <n v="1"/>
    <x v="0"/>
    <n v="0"/>
    <x v="0"/>
    <x v="1"/>
    <s v="no"/>
    <s v="no"/>
    <s v="no"/>
    <s v="yes"/>
    <x v="0"/>
    <s v="no"/>
    <n v="4"/>
    <n v="4"/>
    <n v="2"/>
    <x v="1"/>
    <x v="2"/>
    <n v="5"/>
    <n v="0"/>
    <n v="8"/>
    <n v="12"/>
    <n v="12"/>
  </r>
  <r>
    <s v="GP"/>
    <x v="0"/>
    <n v="17"/>
    <s v="U"/>
    <s v="LE3"/>
    <s v="T"/>
    <x v="3"/>
    <x v="3"/>
    <x v="0"/>
    <x v="1"/>
    <s v="course"/>
    <s v="mother"/>
    <n v="2"/>
    <x v="0"/>
    <n v="1"/>
    <x v="0"/>
    <x v="0"/>
    <s v="no"/>
    <s v="yes"/>
    <s v="yes"/>
    <s v="yes"/>
    <x v="0"/>
    <s v="no"/>
    <n v="4"/>
    <n v="4"/>
    <n v="4"/>
    <x v="0"/>
    <x v="1"/>
    <n v="5"/>
    <n v="2"/>
    <n v="7"/>
    <n v="9"/>
    <n v="8"/>
  </r>
  <r>
    <s v="GP"/>
    <x v="0"/>
    <n v="18"/>
    <s v="U"/>
    <s v="GT3"/>
    <s v="T"/>
    <x v="0"/>
    <x v="0"/>
    <x v="4"/>
    <x v="0"/>
    <s v="home"/>
    <s v="mother"/>
    <n v="2"/>
    <x v="0"/>
    <n v="0"/>
    <x v="0"/>
    <x v="1"/>
    <s v="yes"/>
    <s v="yes"/>
    <s v="yes"/>
    <s v="yes"/>
    <x v="0"/>
    <s v="no"/>
    <n v="3"/>
    <n v="2"/>
    <n v="4"/>
    <x v="0"/>
    <x v="2"/>
    <n v="3"/>
    <n v="22"/>
    <n v="9"/>
    <n v="9"/>
    <n v="9"/>
  </r>
  <r>
    <s v="GP"/>
    <x v="0"/>
    <n v="18"/>
    <s v="U"/>
    <s v="LE3"/>
    <s v="T"/>
    <x v="0"/>
    <x v="2"/>
    <x v="4"/>
    <x v="0"/>
    <s v="course"/>
    <s v="mother"/>
    <n v="2"/>
    <x v="0"/>
    <n v="0"/>
    <x v="0"/>
    <x v="1"/>
    <s v="yes"/>
    <s v="yes"/>
    <s v="yes"/>
    <s v="yes"/>
    <x v="0"/>
    <s v="no"/>
    <n v="4"/>
    <n v="2"/>
    <n v="3"/>
    <x v="0"/>
    <x v="1"/>
    <n v="1"/>
    <n v="8"/>
    <n v="10"/>
    <n v="11"/>
    <n v="10"/>
  </r>
  <r>
    <s v="GP"/>
    <x v="0"/>
    <n v="17"/>
    <s v="U"/>
    <s v="LE3"/>
    <s v="A"/>
    <x v="0"/>
    <x v="3"/>
    <x v="1"/>
    <x v="1"/>
    <s v="home"/>
    <s v="mother"/>
    <n v="2"/>
    <x v="0"/>
    <n v="0"/>
    <x v="0"/>
    <x v="1"/>
    <s v="yes"/>
    <s v="yes"/>
    <s v="yes"/>
    <s v="yes"/>
    <x v="0"/>
    <s v="yes"/>
    <n v="4"/>
    <n v="5"/>
    <n v="4"/>
    <x v="1"/>
    <x v="2"/>
    <n v="5"/>
    <n v="30"/>
    <n v="8"/>
    <n v="8"/>
    <n v="8"/>
  </r>
  <r>
    <s v="GP"/>
    <x v="0"/>
    <n v="17"/>
    <s v="U"/>
    <s v="LE3"/>
    <s v="A"/>
    <x v="1"/>
    <x v="1"/>
    <x v="4"/>
    <x v="0"/>
    <s v="home"/>
    <s v="mother"/>
    <n v="1"/>
    <x v="0"/>
    <n v="1"/>
    <x v="0"/>
    <x v="1"/>
    <s v="no"/>
    <s v="no"/>
    <s v="yes"/>
    <s v="yes"/>
    <x v="0"/>
    <s v="no"/>
    <n v="4"/>
    <n v="4"/>
    <n v="4"/>
    <x v="2"/>
    <x v="2"/>
    <n v="3"/>
    <n v="19"/>
    <n v="11"/>
    <n v="9"/>
    <n v="10"/>
  </r>
  <r>
    <s v="GP"/>
    <x v="0"/>
    <n v="17"/>
    <s v="U"/>
    <s v="GT3"/>
    <s v="T"/>
    <x v="1"/>
    <x v="2"/>
    <x v="0"/>
    <x v="1"/>
    <s v="home"/>
    <s v="mother"/>
    <n v="1"/>
    <x v="0"/>
    <n v="0"/>
    <x v="0"/>
    <x v="0"/>
    <s v="yes"/>
    <s v="no"/>
    <s v="yes"/>
    <s v="yes"/>
    <x v="0"/>
    <s v="no"/>
    <n v="4"/>
    <n v="4"/>
    <n v="3"/>
    <x v="0"/>
    <x v="0"/>
    <n v="5"/>
    <n v="4"/>
    <n v="14"/>
    <n v="12"/>
    <n v="11"/>
  </r>
  <r>
    <s v="GP"/>
    <x v="0"/>
    <n v="18"/>
    <s v="U"/>
    <s v="LE3"/>
    <s v="T"/>
    <x v="0"/>
    <x v="0"/>
    <x v="4"/>
    <x v="3"/>
    <s v="home"/>
    <s v="mother"/>
    <n v="1"/>
    <x v="0"/>
    <n v="0"/>
    <x v="0"/>
    <x v="0"/>
    <s v="yes"/>
    <s v="no"/>
    <s v="yes"/>
    <s v="yes"/>
    <x v="0"/>
    <s v="yes"/>
    <n v="1"/>
    <n v="4"/>
    <n v="2"/>
    <x v="1"/>
    <x v="1"/>
    <n v="1"/>
    <n v="5"/>
    <n v="16"/>
    <n v="15"/>
    <n v="16"/>
  </r>
  <r>
    <s v="GP"/>
    <x v="0"/>
    <n v="17"/>
    <s v="U"/>
    <s v="LE3"/>
    <s v="T"/>
    <x v="0"/>
    <x v="0"/>
    <x v="2"/>
    <x v="3"/>
    <s v="home"/>
    <s v="father"/>
    <n v="2"/>
    <x v="0"/>
    <n v="0"/>
    <x v="0"/>
    <x v="1"/>
    <s v="yes"/>
    <s v="no"/>
    <s v="yes"/>
    <s v="yes"/>
    <x v="0"/>
    <s v="no"/>
    <n v="4"/>
    <n v="1"/>
    <n v="1"/>
    <x v="1"/>
    <x v="1"/>
    <n v="5"/>
    <n v="0"/>
    <n v="11"/>
    <n v="11"/>
    <n v="10"/>
  </r>
  <r>
    <s v="GP"/>
    <x v="0"/>
    <n v="20"/>
    <s v="U"/>
    <s v="GT3"/>
    <s v="A"/>
    <x v="1"/>
    <x v="1"/>
    <x v="1"/>
    <x v="1"/>
    <s v="course"/>
    <s v="other"/>
    <n v="1"/>
    <x v="0"/>
    <n v="0"/>
    <x v="0"/>
    <x v="1"/>
    <s v="no"/>
    <s v="yes"/>
    <s v="yes"/>
    <s v="yes"/>
    <x v="1"/>
    <s v="no"/>
    <n v="5"/>
    <n v="5"/>
    <n v="3"/>
    <x v="0"/>
    <x v="3"/>
    <n v="5"/>
    <n v="0"/>
    <n v="17"/>
    <n v="18"/>
    <n v="18"/>
  </r>
  <r>
    <s v="GP"/>
    <x v="0"/>
    <n v="19"/>
    <s v="U"/>
    <s v="GT3"/>
    <s v="T"/>
    <x v="0"/>
    <x v="0"/>
    <x v="4"/>
    <x v="0"/>
    <s v="reputation"/>
    <s v="other"/>
    <n v="2"/>
    <x v="0"/>
    <n v="1"/>
    <x v="0"/>
    <x v="0"/>
    <s v="yes"/>
    <s v="no"/>
    <s v="yes"/>
    <s v="yes"/>
    <x v="0"/>
    <s v="yes"/>
    <n v="4"/>
    <n v="3"/>
    <n v="4"/>
    <x v="0"/>
    <x v="3"/>
    <n v="4"/>
    <n v="38"/>
    <n v="8"/>
    <n v="9"/>
    <n v="8"/>
  </r>
  <r>
    <s v="GP"/>
    <x v="0"/>
    <n v="17"/>
    <s v="U"/>
    <s v="GT3"/>
    <s v="T"/>
    <x v="1"/>
    <x v="2"/>
    <x v="2"/>
    <x v="0"/>
    <s v="reputation"/>
    <s v="mother"/>
    <n v="1"/>
    <x v="0"/>
    <n v="0"/>
    <x v="0"/>
    <x v="1"/>
    <s v="no"/>
    <s v="yes"/>
    <s v="no"/>
    <s v="yes"/>
    <x v="0"/>
    <s v="no"/>
    <n v="4"/>
    <n v="3"/>
    <n v="5"/>
    <x v="2"/>
    <x v="4"/>
    <n v="5"/>
    <n v="3"/>
    <n v="14"/>
    <n v="15"/>
    <n v="16"/>
  </r>
  <r>
    <s v="GP"/>
    <x v="0"/>
    <n v="17"/>
    <s v="R"/>
    <s v="GT3"/>
    <s v="T"/>
    <x v="2"/>
    <x v="1"/>
    <x v="1"/>
    <x v="1"/>
    <s v="course"/>
    <s v="mother"/>
    <n v="4"/>
    <x v="0"/>
    <n v="0"/>
    <x v="0"/>
    <x v="0"/>
    <s v="no"/>
    <s v="no"/>
    <s v="yes"/>
    <s v="yes"/>
    <x v="0"/>
    <s v="no"/>
    <n v="4"/>
    <n v="4"/>
    <n v="5"/>
    <x v="4"/>
    <x v="4"/>
    <n v="4"/>
    <n v="8"/>
    <n v="11"/>
    <n v="10"/>
    <n v="10"/>
  </r>
  <r>
    <s v="MS"/>
    <x v="0"/>
    <n v="18"/>
    <s v="R"/>
    <s v="GT3"/>
    <s v="T"/>
    <x v="1"/>
    <x v="1"/>
    <x v="2"/>
    <x v="1"/>
    <s v="course"/>
    <s v="mother"/>
    <n v="2"/>
    <x v="0"/>
    <n v="1"/>
    <x v="0"/>
    <x v="0"/>
    <s v="no"/>
    <s v="no"/>
    <s v="no"/>
    <s v="yes"/>
    <x v="0"/>
    <s v="no"/>
    <n v="2"/>
    <n v="5"/>
    <n v="5"/>
    <x v="4"/>
    <x v="4"/>
    <n v="5"/>
    <n v="10"/>
    <n v="11"/>
    <n v="13"/>
    <n v="13"/>
  </r>
  <r>
    <s v="MS"/>
    <x v="0"/>
    <n v="18"/>
    <s v="U"/>
    <s v="LE3"/>
    <s v="T"/>
    <x v="3"/>
    <x v="2"/>
    <x v="3"/>
    <x v="0"/>
    <s v="course"/>
    <s v="mother"/>
    <n v="1"/>
    <x v="0"/>
    <n v="1"/>
    <x v="0"/>
    <x v="1"/>
    <s v="no"/>
    <s v="no"/>
    <s v="yes"/>
    <s v="no"/>
    <x v="0"/>
    <s v="yes"/>
    <n v="4"/>
    <n v="3"/>
    <n v="3"/>
    <x v="1"/>
    <x v="0"/>
    <n v="3"/>
    <n v="7"/>
    <n v="8"/>
    <n v="7"/>
    <n v="8"/>
  </r>
  <r>
    <s v="MS"/>
    <x v="0"/>
    <n v="19"/>
    <s v="R"/>
    <s v="GT3"/>
    <s v="T"/>
    <x v="3"/>
    <x v="3"/>
    <x v="2"/>
    <x v="1"/>
    <s v="home"/>
    <s v="other"/>
    <n v="3"/>
    <x v="0"/>
    <n v="1"/>
    <x v="0"/>
    <x v="0"/>
    <s v="no"/>
    <s v="no"/>
    <s v="yes"/>
    <s v="yes"/>
    <x v="0"/>
    <s v="no"/>
    <n v="4"/>
    <n v="4"/>
    <n v="4"/>
    <x v="2"/>
    <x v="0"/>
    <n v="5"/>
    <n v="4"/>
    <n v="8"/>
    <n v="8"/>
    <n v="8"/>
  </r>
  <r>
    <s v="MS"/>
    <x v="0"/>
    <n v="18"/>
    <s v="U"/>
    <s v="LE3"/>
    <s v="T"/>
    <x v="3"/>
    <x v="3"/>
    <x v="2"/>
    <x v="0"/>
    <s v="home"/>
    <s v="father"/>
    <n v="2"/>
    <x v="0"/>
    <n v="0"/>
    <x v="0"/>
    <x v="1"/>
    <s v="no"/>
    <s v="no"/>
    <s v="no"/>
    <s v="yes"/>
    <x v="0"/>
    <s v="yes"/>
    <n v="3"/>
    <n v="3"/>
    <n v="2"/>
    <x v="0"/>
    <x v="1"/>
    <n v="3"/>
    <n v="4"/>
    <n v="10"/>
    <n v="10"/>
    <n v="10"/>
  </r>
  <r>
    <s v="MS"/>
    <x v="1"/>
    <n v="17"/>
    <s v="R"/>
    <s v="GT3"/>
    <s v="T"/>
    <x v="3"/>
    <x v="3"/>
    <x v="2"/>
    <x v="0"/>
    <s v="reputation"/>
    <s v="mother"/>
    <n v="3"/>
    <x v="0"/>
    <n v="1"/>
    <x v="0"/>
    <x v="0"/>
    <s v="yes"/>
    <s v="no"/>
    <s v="yes"/>
    <s v="yes"/>
    <x v="0"/>
    <s v="yes"/>
    <n v="5"/>
    <n v="2"/>
    <n v="1"/>
    <x v="0"/>
    <x v="1"/>
    <n v="1"/>
    <n v="0"/>
    <n v="7"/>
    <n v="6"/>
    <n v="0"/>
  </r>
  <r>
    <s v="MS"/>
    <x v="1"/>
    <n v="18"/>
    <s v="U"/>
    <s v="GT3"/>
    <s v="T"/>
    <x v="2"/>
    <x v="2"/>
    <x v="3"/>
    <x v="0"/>
    <s v="course"/>
    <s v="father"/>
    <n v="2"/>
    <x v="0"/>
    <n v="0"/>
    <x v="0"/>
    <x v="0"/>
    <s v="yes"/>
    <s v="no"/>
    <s v="yes"/>
    <s v="yes"/>
    <x v="0"/>
    <s v="yes"/>
    <n v="5"/>
    <n v="2"/>
    <n v="3"/>
    <x v="0"/>
    <x v="1"/>
    <n v="4"/>
    <n v="0"/>
    <n v="11"/>
    <n v="10"/>
    <n v="10"/>
  </r>
  <r>
    <s v="MS"/>
    <x v="0"/>
    <n v="18"/>
    <s v="R"/>
    <s v="LE3"/>
    <s v="T"/>
    <x v="3"/>
    <x v="1"/>
    <x v="3"/>
    <x v="0"/>
    <s v="other"/>
    <s v="father"/>
    <n v="3"/>
    <x v="0"/>
    <n v="0"/>
    <x v="0"/>
    <x v="0"/>
    <s v="yes"/>
    <s v="yes"/>
    <s v="yes"/>
    <s v="no"/>
    <x v="0"/>
    <s v="yes"/>
    <n v="4"/>
    <n v="3"/>
    <n v="3"/>
    <x v="1"/>
    <x v="0"/>
    <n v="3"/>
    <n v="3"/>
    <n v="14"/>
    <n v="12"/>
    <n v="12"/>
  </r>
  <r>
    <s v="MS"/>
    <x v="1"/>
    <n v="17"/>
    <s v="R"/>
    <s v="GT3"/>
    <s v="T"/>
    <x v="3"/>
    <x v="1"/>
    <x v="2"/>
    <x v="1"/>
    <s v="course"/>
    <s v="mother"/>
    <n v="1"/>
    <x v="0"/>
    <n v="0"/>
    <x v="0"/>
    <x v="1"/>
    <s v="no"/>
    <s v="yes"/>
    <s v="yes"/>
    <s v="yes"/>
    <x v="0"/>
    <s v="no"/>
    <n v="3"/>
    <n v="5"/>
    <n v="5"/>
    <x v="0"/>
    <x v="0"/>
    <n v="1"/>
    <n v="14"/>
    <n v="6"/>
    <n v="5"/>
    <n v="5"/>
  </r>
  <r>
    <s v="MS"/>
    <x v="0"/>
    <n v="18"/>
    <s v="R"/>
    <s v="GT3"/>
    <s v="T"/>
    <x v="2"/>
    <x v="3"/>
    <x v="2"/>
    <x v="1"/>
    <s v="other"/>
    <s v="mother"/>
    <n v="2"/>
    <x v="0"/>
    <n v="0"/>
    <x v="0"/>
    <x v="1"/>
    <s v="no"/>
    <s v="yes"/>
    <s v="no"/>
    <s v="yes"/>
    <x v="0"/>
    <s v="yes"/>
    <n v="4"/>
    <n v="4"/>
    <n v="3"/>
    <x v="0"/>
    <x v="0"/>
    <n v="5"/>
    <n v="5"/>
    <n v="7"/>
    <n v="6"/>
    <n v="7"/>
  </r>
  <r>
    <s v="MS"/>
    <x v="0"/>
    <n v="19"/>
    <s v="R"/>
    <s v="GT3"/>
    <s v="T"/>
    <x v="3"/>
    <x v="3"/>
    <x v="2"/>
    <x v="0"/>
    <s v="other"/>
    <s v="mother"/>
    <n v="2"/>
    <x v="0"/>
    <n v="1"/>
    <x v="0"/>
    <x v="1"/>
    <s v="no"/>
    <s v="no"/>
    <s v="yes"/>
    <s v="yes"/>
    <x v="1"/>
    <s v="no"/>
    <n v="4"/>
    <n v="3"/>
    <n v="2"/>
    <x v="0"/>
    <x v="0"/>
    <n v="5"/>
    <n v="0"/>
    <n v="6"/>
    <n v="5"/>
    <n v="0"/>
  </r>
  <r>
    <s v="MS"/>
    <x v="0"/>
    <n v="18"/>
    <s v="R"/>
    <s v="GT3"/>
    <s v="T"/>
    <x v="0"/>
    <x v="1"/>
    <x v="2"/>
    <x v="1"/>
    <s v="home"/>
    <s v="father"/>
    <n v="2"/>
    <x v="0"/>
    <n v="1"/>
    <x v="0"/>
    <x v="1"/>
    <s v="yes"/>
    <s v="no"/>
    <s v="yes"/>
    <s v="yes"/>
    <x v="1"/>
    <s v="no"/>
    <n v="5"/>
    <n v="4"/>
    <n v="3"/>
    <x v="3"/>
    <x v="0"/>
    <n v="3"/>
    <n v="14"/>
    <n v="6"/>
    <n v="5"/>
    <n v="5"/>
  </r>
  <r>
    <s v="MS"/>
    <x v="1"/>
    <n v="18"/>
    <s v="R"/>
    <s v="GT3"/>
    <s v="T"/>
    <x v="0"/>
    <x v="0"/>
    <x v="4"/>
    <x v="4"/>
    <s v="reputation"/>
    <s v="mother"/>
    <n v="3"/>
    <x v="0"/>
    <n v="0"/>
    <x v="0"/>
    <x v="0"/>
    <s v="yes"/>
    <s v="yes"/>
    <s v="yes"/>
    <s v="yes"/>
    <x v="0"/>
    <s v="yes"/>
    <n v="4"/>
    <n v="4"/>
    <n v="3"/>
    <x v="1"/>
    <x v="1"/>
    <n v="5"/>
    <n v="7"/>
    <n v="6"/>
    <n v="5"/>
    <n v="6"/>
  </r>
  <r>
    <s v="MS"/>
    <x v="0"/>
    <n v="17"/>
    <s v="U"/>
    <s v="LE3"/>
    <s v="T"/>
    <x v="1"/>
    <x v="3"/>
    <x v="1"/>
    <x v="0"/>
    <s v="course"/>
    <s v="mother"/>
    <n v="2"/>
    <x v="0"/>
    <n v="0"/>
    <x v="0"/>
    <x v="1"/>
    <s v="no"/>
    <s v="no"/>
    <s v="no"/>
    <s v="yes"/>
    <x v="0"/>
    <s v="no"/>
    <n v="2"/>
    <n v="4"/>
    <n v="5"/>
    <x v="2"/>
    <x v="2"/>
    <n v="2"/>
    <n v="3"/>
    <n v="14"/>
    <n v="16"/>
    <n v="16"/>
  </r>
  <r>
    <s v="MS"/>
    <x v="0"/>
    <n v="21"/>
    <s v="R"/>
    <s v="GT3"/>
    <s v="T"/>
    <x v="3"/>
    <x v="3"/>
    <x v="2"/>
    <x v="1"/>
    <s v="course"/>
    <s v="other"/>
    <n v="1"/>
    <x v="0"/>
    <n v="3"/>
    <x v="0"/>
    <x v="1"/>
    <s v="no"/>
    <s v="no"/>
    <s v="no"/>
    <s v="yes"/>
    <x v="1"/>
    <s v="no"/>
    <n v="5"/>
    <n v="5"/>
    <n v="3"/>
    <x v="2"/>
    <x v="0"/>
    <n v="3"/>
    <n v="3"/>
    <n v="10"/>
    <n v="8"/>
    <n v="7"/>
  </r>
  <r>
    <s v="MS"/>
    <x v="0"/>
    <n v="18"/>
    <s v="R"/>
    <s v="LE3"/>
    <s v="T"/>
    <x v="1"/>
    <x v="1"/>
    <x v="1"/>
    <x v="1"/>
    <s v="course"/>
    <s v="mother"/>
    <n v="3"/>
    <x v="0"/>
    <n v="0"/>
    <x v="0"/>
    <x v="1"/>
    <s v="no"/>
    <s v="no"/>
    <s v="no"/>
    <s v="yes"/>
    <x v="0"/>
    <s v="no"/>
    <n v="4"/>
    <n v="4"/>
    <n v="1"/>
    <x v="2"/>
    <x v="2"/>
    <n v="5"/>
    <n v="0"/>
    <n v="11"/>
    <n v="12"/>
    <n v="10"/>
  </r>
  <r>
    <s v="MS"/>
    <x v="0"/>
    <n v="19"/>
    <s v="U"/>
    <s v="LE3"/>
    <s v="T"/>
    <x v="3"/>
    <x v="3"/>
    <x v="2"/>
    <x v="4"/>
    <s v="course"/>
    <s v="father"/>
    <n v="1"/>
    <x v="0"/>
    <n v="0"/>
    <x v="0"/>
    <x v="1"/>
    <s v="no"/>
    <s v="no"/>
    <s v="yes"/>
    <s v="yes"/>
    <x v="0"/>
    <s v="no"/>
    <n v="3"/>
    <n v="2"/>
    <n v="3"/>
    <x v="2"/>
    <x v="0"/>
    <n v="5"/>
    <n v="5"/>
    <n v="8"/>
    <n v="9"/>
    <n v="9"/>
  </r>
  <r>
    <s v="GP"/>
    <x v="1"/>
    <n v="18"/>
    <s v="U"/>
    <s v="GT3"/>
    <s v="A"/>
    <x v="0"/>
    <x v="0"/>
    <x v="3"/>
    <x v="3"/>
    <s v="course"/>
    <s v="mother"/>
    <n v="2"/>
    <x v="1"/>
    <n v="0"/>
    <x v="1"/>
    <x v="1"/>
    <s v="no"/>
    <s v="no"/>
    <s v="yes"/>
    <s v="yes"/>
    <x v="1"/>
    <s v="no"/>
    <n v="4"/>
    <n v="3"/>
    <n v="4"/>
    <x v="0"/>
    <x v="3"/>
    <n v="3"/>
    <n v="6"/>
    <n v="5"/>
    <n v="6"/>
    <n v="6"/>
  </r>
  <r>
    <s v="GP"/>
    <x v="1"/>
    <n v="17"/>
    <s v="U"/>
    <s v="GT3"/>
    <s v="T"/>
    <x v="3"/>
    <x v="3"/>
    <x v="3"/>
    <x v="1"/>
    <s v="course"/>
    <s v="father"/>
    <n v="1"/>
    <x v="1"/>
    <n v="0"/>
    <x v="0"/>
    <x v="0"/>
    <s v="no"/>
    <s v="no"/>
    <s v="no"/>
    <s v="yes"/>
    <x v="0"/>
    <s v="no"/>
    <n v="5"/>
    <n v="3"/>
    <n v="3"/>
    <x v="0"/>
    <x v="3"/>
    <n v="3"/>
    <n v="4"/>
    <n v="5"/>
    <n v="5"/>
    <n v="6"/>
  </r>
  <r>
    <s v="GP"/>
    <x v="1"/>
    <n v="15"/>
    <s v="U"/>
    <s v="LE3"/>
    <s v="T"/>
    <x v="3"/>
    <x v="3"/>
    <x v="3"/>
    <x v="1"/>
    <s v="other"/>
    <s v="mother"/>
    <n v="1"/>
    <x v="1"/>
    <n v="3"/>
    <x v="1"/>
    <x v="1"/>
    <s v="yes"/>
    <s v="no"/>
    <s v="yes"/>
    <s v="yes"/>
    <x v="0"/>
    <s v="no"/>
    <n v="4"/>
    <n v="3"/>
    <n v="2"/>
    <x v="1"/>
    <x v="0"/>
    <n v="3"/>
    <n v="10"/>
    <n v="7"/>
    <n v="8"/>
    <n v="10"/>
  </r>
  <r>
    <s v="GP"/>
    <x v="1"/>
    <n v="16"/>
    <s v="U"/>
    <s v="GT3"/>
    <s v="T"/>
    <x v="1"/>
    <x v="2"/>
    <x v="2"/>
    <x v="1"/>
    <s v="home"/>
    <s v="father"/>
    <n v="1"/>
    <x v="1"/>
    <n v="0"/>
    <x v="0"/>
    <x v="0"/>
    <s v="yes"/>
    <s v="no"/>
    <s v="yes"/>
    <s v="yes"/>
    <x v="1"/>
    <s v="no"/>
    <n v="4"/>
    <n v="3"/>
    <n v="2"/>
    <x v="0"/>
    <x v="1"/>
    <n v="5"/>
    <n v="4"/>
    <n v="6"/>
    <n v="10"/>
    <n v="10"/>
  </r>
  <r>
    <s v="GP"/>
    <x v="0"/>
    <n v="16"/>
    <s v="U"/>
    <s v="LE3"/>
    <s v="T"/>
    <x v="0"/>
    <x v="2"/>
    <x v="1"/>
    <x v="1"/>
    <s v="reputation"/>
    <s v="mother"/>
    <n v="1"/>
    <x v="1"/>
    <n v="0"/>
    <x v="0"/>
    <x v="0"/>
    <s v="yes"/>
    <s v="yes"/>
    <s v="yes"/>
    <s v="yes"/>
    <x v="0"/>
    <s v="no"/>
    <n v="5"/>
    <n v="4"/>
    <n v="2"/>
    <x v="0"/>
    <x v="1"/>
    <n v="5"/>
    <n v="10"/>
    <n v="15"/>
    <n v="15"/>
    <n v="15"/>
  </r>
  <r>
    <s v="GP"/>
    <x v="0"/>
    <n v="16"/>
    <s v="U"/>
    <s v="LE3"/>
    <s v="T"/>
    <x v="2"/>
    <x v="1"/>
    <x v="2"/>
    <x v="1"/>
    <s v="home"/>
    <s v="mother"/>
    <n v="1"/>
    <x v="1"/>
    <n v="0"/>
    <x v="0"/>
    <x v="1"/>
    <s v="no"/>
    <s v="no"/>
    <s v="yes"/>
    <s v="yes"/>
    <x v="0"/>
    <s v="no"/>
    <n v="4"/>
    <n v="4"/>
    <n v="4"/>
    <x v="0"/>
    <x v="3"/>
    <n v="3"/>
    <n v="0"/>
    <n v="12"/>
    <n v="12"/>
    <n v="11"/>
  </r>
  <r>
    <s v="GP"/>
    <x v="1"/>
    <n v="17"/>
    <s v="U"/>
    <s v="GT3"/>
    <s v="A"/>
    <x v="0"/>
    <x v="0"/>
    <x v="2"/>
    <x v="3"/>
    <s v="home"/>
    <s v="mother"/>
    <n v="2"/>
    <x v="1"/>
    <n v="0"/>
    <x v="1"/>
    <x v="0"/>
    <s v="no"/>
    <s v="no"/>
    <s v="yes"/>
    <s v="yes"/>
    <x v="1"/>
    <s v="no"/>
    <n v="4"/>
    <n v="1"/>
    <n v="4"/>
    <x v="0"/>
    <x v="3"/>
    <n v="1"/>
    <n v="6"/>
    <n v="6"/>
    <n v="5"/>
    <n v="6"/>
  </r>
  <r>
    <s v="GP"/>
    <x v="0"/>
    <n v="15"/>
    <s v="U"/>
    <s v="LE3"/>
    <s v="A"/>
    <x v="1"/>
    <x v="1"/>
    <x v="1"/>
    <x v="1"/>
    <s v="home"/>
    <s v="mother"/>
    <n v="1"/>
    <x v="1"/>
    <n v="0"/>
    <x v="0"/>
    <x v="0"/>
    <s v="yes"/>
    <s v="no"/>
    <s v="yes"/>
    <s v="yes"/>
    <x v="0"/>
    <s v="no"/>
    <n v="4"/>
    <n v="2"/>
    <n v="2"/>
    <x v="0"/>
    <x v="3"/>
    <n v="1"/>
    <n v="0"/>
    <n v="16"/>
    <n v="18"/>
    <n v="19"/>
  </r>
  <r>
    <s v="GP"/>
    <x v="0"/>
    <n v="15"/>
    <s v="U"/>
    <s v="GT3"/>
    <s v="T"/>
    <x v="1"/>
    <x v="0"/>
    <x v="2"/>
    <x v="1"/>
    <s v="home"/>
    <s v="mother"/>
    <n v="1"/>
    <x v="1"/>
    <n v="0"/>
    <x v="0"/>
    <x v="0"/>
    <s v="yes"/>
    <s v="yes"/>
    <s v="yes"/>
    <s v="yes"/>
    <x v="0"/>
    <s v="no"/>
    <n v="5"/>
    <n v="5"/>
    <n v="1"/>
    <x v="0"/>
    <x v="3"/>
    <n v="5"/>
    <n v="0"/>
    <n v="14"/>
    <n v="15"/>
    <n v="15"/>
  </r>
  <r>
    <s v="GP"/>
    <x v="1"/>
    <n v="15"/>
    <s v="U"/>
    <s v="GT3"/>
    <s v="T"/>
    <x v="0"/>
    <x v="0"/>
    <x v="4"/>
    <x v="2"/>
    <s v="reputation"/>
    <s v="mother"/>
    <n v="1"/>
    <x v="1"/>
    <n v="0"/>
    <x v="0"/>
    <x v="0"/>
    <s v="yes"/>
    <s v="no"/>
    <s v="yes"/>
    <s v="yes"/>
    <x v="0"/>
    <s v="no"/>
    <n v="3"/>
    <n v="3"/>
    <n v="3"/>
    <x v="0"/>
    <x v="1"/>
    <n v="2"/>
    <n v="0"/>
    <n v="10"/>
    <n v="8"/>
    <n v="9"/>
  </r>
  <r>
    <s v="GP"/>
    <x v="0"/>
    <n v="15"/>
    <s v="U"/>
    <s v="GT3"/>
    <s v="T"/>
    <x v="0"/>
    <x v="2"/>
    <x v="4"/>
    <x v="1"/>
    <s v="course"/>
    <s v="mother"/>
    <n v="2"/>
    <x v="1"/>
    <n v="0"/>
    <x v="0"/>
    <x v="0"/>
    <s v="yes"/>
    <s v="no"/>
    <s v="yes"/>
    <s v="yes"/>
    <x v="0"/>
    <s v="no"/>
    <n v="5"/>
    <n v="4"/>
    <n v="3"/>
    <x v="0"/>
    <x v="1"/>
    <n v="3"/>
    <n v="2"/>
    <n v="10"/>
    <n v="10"/>
    <n v="11"/>
  </r>
  <r>
    <s v="GP"/>
    <x v="1"/>
    <n v="16"/>
    <s v="U"/>
    <s v="GT3"/>
    <s v="T"/>
    <x v="1"/>
    <x v="2"/>
    <x v="2"/>
    <x v="1"/>
    <s v="reputation"/>
    <s v="mother"/>
    <n v="3"/>
    <x v="1"/>
    <n v="0"/>
    <x v="1"/>
    <x v="0"/>
    <s v="no"/>
    <s v="yes"/>
    <s v="yes"/>
    <s v="yes"/>
    <x v="1"/>
    <s v="no"/>
    <n v="5"/>
    <n v="3"/>
    <n v="2"/>
    <x v="0"/>
    <x v="3"/>
    <n v="4"/>
    <n v="4"/>
    <n v="8"/>
    <n v="10"/>
    <n v="10"/>
  </r>
  <r>
    <s v="GP"/>
    <x v="0"/>
    <n v="15"/>
    <s v="U"/>
    <s v="GT3"/>
    <s v="T"/>
    <x v="0"/>
    <x v="2"/>
    <x v="4"/>
    <x v="1"/>
    <s v="reputation"/>
    <s v="mother"/>
    <n v="1"/>
    <x v="1"/>
    <n v="0"/>
    <x v="0"/>
    <x v="1"/>
    <s v="no"/>
    <s v="no"/>
    <s v="yes"/>
    <s v="yes"/>
    <x v="0"/>
    <s v="no"/>
    <n v="4"/>
    <n v="4"/>
    <n v="1"/>
    <x v="0"/>
    <x v="3"/>
    <n v="1"/>
    <n v="0"/>
    <n v="13"/>
    <n v="14"/>
    <n v="15"/>
  </r>
  <r>
    <s v="GP"/>
    <x v="0"/>
    <n v="16"/>
    <s v="U"/>
    <s v="LE3"/>
    <s v="T"/>
    <x v="0"/>
    <x v="1"/>
    <x v="4"/>
    <x v="1"/>
    <s v="course"/>
    <s v="mother"/>
    <n v="1"/>
    <x v="1"/>
    <n v="0"/>
    <x v="0"/>
    <x v="1"/>
    <s v="no"/>
    <s v="yes"/>
    <s v="yes"/>
    <s v="yes"/>
    <x v="0"/>
    <s v="no"/>
    <n v="4"/>
    <n v="5"/>
    <n v="1"/>
    <x v="0"/>
    <x v="0"/>
    <n v="5"/>
    <n v="2"/>
    <n v="15"/>
    <n v="15"/>
    <n v="16"/>
  </r>
  <r>
    <s v="GP"/>
    <x v="0"/>
    <n v="16"/>
    <s v="U"/>
    <s v="LE3"/>
    <s v="T"/>
    <x v="2"/>
    <x v="1"/>
    <x v="2"/>
    <x v="1"/>
    <s v="reputation"/>
    <s v="mother"/>
    <n v="2"/>
    <x v="1"/>
    <n v="0"/>
    <x v="0"/>
    <x v="0"/>
    <s v="no"/>
    <s v="yes"/>
    <s v="yes"/>
    <s v="yes"/>
    <x v="0"/>
    <s v="no"/>
    <n v="5"/>
    <n v="4"/>
    <n v="4"/>
    <x v="1"/>
    <x v="2"/>
    <n v="5"/>
    <n v="0"/>
    <n v="13"/>
    <n v="13"/>
    <n v="12"/>
  </r>
  <r>
    <s v="GP"/>
    <x v="0"/>
    <n v="16"/>
    <s v="U"/>
    <s v="LE3"/>
    <s v="A"/>
    <x v="1"/>
    <x v="0"/>
    <x v="1"/>
    <x v="1"/>
    <s v="home"/>
    <s v="mother"/>
    <n v="1"/>
    <x v="1"/>
    <n v="0"/>
    <x v="1"/>
    <x v="0"/>
    <s v="no"/>
    <s v="yes"/>
    <s v="yes"/>
    <s v="yes"/>
    <x v="0"/>
    <s v="no"/>
    <n v="5"/>
    <n v="3"/>
    <n v="3"/>
    <x v="0"/>
    <x v="3"/>
    <n v="5"/>
    <n v="4"/>
    <n v="11"/>
    <n v="11"/>
    <n v="11"/>
  </r>
  <r>
    <s v="GP"/>
    <x v="0"/>
    <n v="16"/>
    <s v="U"/>
    <s v="GT3"/>
    <s v="T"/>
    <x v="0"/>
    <x v="0"/>
    <x v="4"/>
    <x v="3"/>
    <s v="home"/>
    <s v="mother"/>
    <n v="1"/>
    <x v="1"/>
    <n v="0"/>
    <x v="0"/>
    <x v="0"/>
    <s v="yes"/>
    <s v="yes"/>
    <s v="yes"/>
    <s v="yes"/>
    <x v="0"/>
    <s v="yes"/>
    <n v="4"/>
    <n v="4"/>
    <n v="5"/>
    <x v="4"/>
    <x v="4"/>
    <n v="5"/>
    <n v="16"/>
    <n v="10"/>
    <n v="12"/>
    <n v="11"/>
  </r>
  <r>
    <s v="GP"/>
    <x v="0"/>
    <n v="15"/>
    <s v="U"/>
    <s v="GT3"/>
    <s v="T"/>
    <x v="0"/>
    <x v="0"/>
    <x v="0"/>
    <x v="0"/>
    <s v="home"/>
    <s v="mother"/>
    <n v="1"/>
    <x v="1"/>
    <n v="0"/>
    <x v="0"/>
    <x v="0"/>
    <s v="yes"/>
    <s v="no"/>
    <s v="no"/>
    <s v="yes"/>
    <x v="0"/>
    <s v="no"/>
    <n v="5"/>
    <n v="4"/>
    <n v="2"/>
    <x v="2"/>
    <x v="2"/>
    <n v="5"/>
    <n v="0"/>
    <n v="9"/>
    <n v="11"/>
    <n v="12"/>
  </r>
  <r>
    <s v="GP"/>
    <x v="0"/>
    <n v="15"/>
    <s v="U"/>
    <s v="GT3"/>
    <s v="T"/>
    <x v="0"/>
    <x v="0"/>
    <x v="1"/>
    <x v="0"/>
    <s v="reputation"/>
    <s v="mother"/>
    <n v="2"/>
    <x v="1"/>
    <n v="0"/>
    <x v="0"/>
    <x v="0"/>
    <s v="no"/>
    <s v="yes"/>
    <s v="yes"/>
    <s v="yes"/>
    <x v="0"/>
    <s v="no"/>
    <n v="4"/>
    <n v="3"/>
    <n v="1"/>
    <x v="0"/>
    <x v="3"/>
    <n v="5"/>
    <n v="0"/>
    <n v="17"/>
    <n v="16"/>
    <n v="17"/>
  </r>
  <r>
    <s v="GP"/>
    <x v="0"/>
    <n v="15"/>
    <s v="R"/>
    <s v="GT3"/>
    <s v="T"/>
    <x v="0"/>
    <x v="2"/>
    <x v="4"/>
    <x v="4"/>
    <s v="course"/>
    <s v="mother"/>
    <n v="1"/>
    <x v="1"/>
    <n v="0"/>
    <x v="0"/>
    <x v="0"/>
    <s v="no"/>
    <s v="yes"/>
    <s v="yes"/>
    <s v="yes"/>
    <x v="0"/>
    <s v="yes"/>
    <n v="4"/>
    <n v="5"/>
    <n v="2"/>
    <x v="0"/>
    <x v="3"/>
    <n v="5"/>
    <n v="0"/>
    <n v="17"/>
    <n v="16"/>
    <n v="16"/>
  </r>
  <r>
    <s v="GP"/>
    <x v="0"/>
    <n v="15"/>
    <s v="U"/>
    <s v="LE3"/>
    <s v="T"/>
    <x v="1"/>
    <x v="2"/>
    <x v="2"/>
    <x v="1"/>
    <s v="course"/>
    <s v="mother"/>
    <n v="1"/>
    <x v="1"/>
    <n v="0"/>
    <x v="0"/>
    <x v="1"/>
    <s v="no"/>
    <s v="yes"/>
    <s v="no"/>
    <s v="yes"/>
    <x v="0"/>
    <s v="no"/>
    <n v="5"/>
    <n v="3"/>
    <n v="2"/>
    <x v="0"/>
    <x v="3"/>
    <n v="2"/>
    <n v="0"/>
    <n v="8"/>
    <n v="10"/>
    <n v="12"/>
  </r>
  <r>
    <s v="GP"/>
    <x v="1"/>
    <n v="16"/>
    <s v="U"/>
    <s v="LE3"/>
    <s v="T"/>
    <x v="2"/>
    <x v="1"/>
    <x v="2"/>
    <x v="1"/>
    <s v="home"/>
    <s v="mother"/>
    <n v="2"/>
    <x v="1"/>
    <n v="1"/>
    <x v="0"/>
    <x v="0"/>
    <s v="no"/>
    <s v="yes"/>
    <s v="no"/>
    <s v="yes"/>
    <x v="0"/>
    <s v="yes"/>
    <n v="3"/>
    <n v="3"/>
    <n v="3"/>
    <x v="0"/>
    <x v="1"/>
    <n v="3"/>
    <n v="25"/>
    <n v="7"/>
    <n v="10"/>
    <n v="11"/>
  </r>
  <r>
    <s v="GP"/>
    <x v="0"/>
    <n v="15"/>
    <s v="U"/>
    <s v="GT3"/>
    <s v="T"/>
    <x v="0"/>
    <x v="0"/>
    <x v="1"/>
    <x v="3"/>
    <s v="course"/>
    <s v="father"/>
    <n v="1"/>
    <x v="1"/>
    <n v="0"/>
    <x v="0"/>
    <x v="0"/>
    <s v="no"/>
    <s v="yes"/>
    <s v="yes"/>
    <s v="yes"/>
    <x v="0"/>
    <s v="no"/>
    <n v="4"/>
    <n v="3"/>
    <n v="3"/>
    <x v="0"/>
    <x v="3"/>
    <n v="5"/>
    <n v="2"/>
    <n v="19"/>
    <n v="18"/>
    <n v="18"/>
  </r>
  <r>
    <s v="GP"/>
    <x v="1"/>
    <n v="16"/>
    <s v="U"/>
    <s v="LE3"/>
    <s v="T"/>
    <x v="2"/>
    <x v="1"/>
    <x v="2"/>
    <x v="4"/>
    <s v="course"/>
    <s v="father"/>
    <n v="2"/>
    <x v="1"/>
    <n v="1"/>
    <x v="1"/>
    <x v="1"/>
    <s v="no"/>
    <s v="yes"/>
    <s v="yes"/>
    <s v="yes"/>
    <x v="0"/>
    <s v="no"/>
    <n v="4"/>
    <n v="3"/>
    <n v="3"/>
    <x v="1"/>
    <x v="1"/>
    <n v="5"/>
    <n v="14"/>
    <n v="10"/>
    <n v="10"/>
    <n v="9"/>
  </r>
  <r>
    <s v="GP"/>
    <x v="1"/>
    <n v="15"/>
    <s v="U"/>
    <s v="LE3"/>
    <s v="A"/>
    <x v="0"/>
    <x v="2"/>
    <x v="2"/>
    <x v="1"/>
    <s v="course"/>
    <s v="mother"/>
    <n v="1"/>
    <x v="1"/>
    <n v="0"/>
    <x v="1"/>
    <x v="0"/>
    <s v="yes"/>
    <s v="yes"/>
    <s v="yes"/>
    <s v="yes"/>
    <x v="0"/>
    <s v="yes"/>
    <n v="5"/>
    <n v="2"/>
    <n v="2"/>
    <x v="0"/>
    <x v="3"/>
    <n v="5"/>
    <n v="8"/>
    <n v="8"/>
    <n v="8"/>
    <n v="6"/>
  </r>
  <r>
    <s v="GP"/>
    <x v="1"/>
    <n v="16"/>
    <s v="U"/>
    <s v="LE3"/>
    <s v="A"/>
    <x v="1"/>
    <x v="2"/>
    <x v="2"/>
    <x v="0"/>
    <s v="home"/>
    <s v="mother"/>
    <n v="1"/>
    <x v="1"/>
    <n v="0"/>
    <x v="0"/>
    <x v="0"/>
    <s v="no"/>
    <s v="no"/>
    <s v="yes"/>
    <s v="yes"/>
    <x v="0"/>
    <s v="no"/>
    <n v="2"/>
    <n v="3"/>
    <n v="5"/>
    <x v="0"/>
    <x v="2"/>
    <n v="3"/>
    <n v="12"/>
    <n v="11"/>
    <n v="12"/>
    <n v="11"/>
  </r>
  <r>
    <s v="GP"/>
    <x v="0"/>
    <n v="15"/>
    <s v="U"/>
    <s v="GT3"/>
    <s v="T"/>
    <x v="0"/>
    <x v="1"/>
    <x v="4"/>
    <x v="1"/>
    <s v="home"/>
    <s v="mother"/>
    <n v="1"/>
    <x v="1"/>
    <n v="0"/>
    <x v="0"/>
    <x v="0"/>
    <s v="yes"/>
    <s v="no"/>
    <s v="yes"/>
    <s v="yes"/>
    <x v="1"/>
    <s v="no"/>
    <n v="4"/>
    <n v="3"/>
    <n v="3"/>
    <x v="1"/>
    <x v="1"/>
    <n v="5"/>
    <n v="2"/>
    <n v="15"/>
    <n v="15"/>
    <n v="14"/>
  </r>
  <r>
    <s v="GP"/>
    <x v="1"/>
    <n v="15"/>
    <s v="U"/>
    <s v="GT3"/>
    <s v="T"/>
    <x v="0"/>
    <x v="0"/>
    <x v="1"/>
    <x v="3"/>
    <s v="other"/>
    <s v="father"/>
    <n v="1"/>
    <x v="1"/>
    <n v="1"/>
    <x v="1"/>
    <x v="0"/>
    <s v="no"/>
    <s v="yes"/>
    <s v="no"/>
    <s v="yes"/>
    <x v="0"/>
    <s v="no"/>
    <n v="4"/>
    <n v="4"/>
    <n v="4"/>
    <x v="0"/>
    <x v="3"/>
    <n v="3"/>
    <n v="2"/>
    <n v="7"/>
    <n v="7"/>
    <n v="7"/>
  </r>
  <r>
    <s v="GP"/>
    <x v="1"/>
    <n v="16"/>
    <s v="U"/>
    <s v="LE3"/>
    <s v="T"/>
    <x v="2"/>
    <x v="1"/>
    <x v="1"/>
    <x v="0"/>
    <s v="course"/>
    <s v="mother"/>
    <n v="3"/>
    <x v="1"/>
    <n v="0"/>
    <x v="0"/>
    <x v="0"/>
    <s v="yes"/>
    <s v="no"/>
    <s v="yes"/>
    <s v="yes"/>
    <x v="0"/>
    <s v="no"/>
    <n v="4"/>
    <n v="3"/>
    <n v="3"/>
    <x v="1"/>
    <x v="0"/>
    <n v="4"/>
    <n v="2"/>
    <n v="12"/>
    <n v="13"/>
    <n v="13"/>
  </r>
  <r>
    <s v="GP"/>
    <x v="1"/>
    <n v="15"/>
    <s v="U"/>
    <s v="LE3"/>
    <s v="T"/>
    <x v="0"/>
    <x v="1"/>
    <x v="0"/>
    <x v="1"/>
    <s v="other"/>
    <s v="mother"/>
    <n v="1"/>
    <x v="1"/>
    <n v="0"/>
    <x v="0"/>
    <x v="0"/>
    <s v="yes"/>
    <s v="no"/>
    <s v="yes"/>
    <s v="yes"/>
    <x v="0"/>
    <s v="no"/>
    <n v="4"/>
    <n v="3"/>
    <n v="3"/>
    <x v="0"/>
    <x v="3"/>
    <n v="5"/>
    <n v="2"/>
    <n v="11"/>
    <n v="13"/>
    <n v="13"/>
  </r>
  <r>
    <s v="GP"/>
    <x v="1"/>
    <n v="16"/>
    <s v="U"/>
    <s v="GT3"/>
    <s v="A"/>
    <x v="2"/>
    <x v="3"/>
    <x v="2"/>
    <x v="1"/>
    <s v="other"/>
    <s v="mother"/>
    <n v="1"/>
    <x v="1"/>
    <n v="0"/>
    <x v="0"/>
    <x v="1"/>
    <s v="yes"/>
    <s v="yes"/>
    <s v="yes"/>
    <s v="yes"/>
    <x v="0"/>
    <s v="yes"/>
    <n v="5"/>
    <n v="3"/>
    <n v="4"/>
    <x v="0"/>
    <x v="3"/>
    <n v="2"/>
    <n v="8"/>
    <n v="8"/>
    <n v="9"/>
    <n v="10"/>
  </r>
  <r>
    <s v="GP"/>
    <x v="1"/>
    <n v="15"/>
    <s v="U"/>
    <s v="GT3"/>
    <s v="A"/>
    <x v="0"/>
    <x v="2"/>
    <x v="1"/>
    <x v="0"/>
    <s v="reputation"/>
    <s v="mother"/>
    <n v="1"/>
    <x v="1"/>
    <n v="0"/>
    <x v="0"/>
    <x v="0"/>
    <s v="yes"/>
    <s v="yes"/>
    <s v="yes"/>
    <s v="yes"/>
    <x v="0"/>
    <s v="no"/>
    <n v="4"/>
    <n v="3"/>
    <n v="2"/>
    <x v="0"/>
    <x v="3"/>
    <n v="1"/>
    <n v="0"/>
    <n v="14"/>
    <n v="15"/>
    <n v="15"/>
  </r>
  <r>
    <s v="GP"/>
    <x v="0"/>
    <n v="15"/>
    <s v="U"/>
    <s v="GT3"/>
    <s v="T"/>
    <x v="0"/>
    <x v="0"/>
    <x v="4"/>
    <x v="2"/>
    <s v="reputation"/>
    <s v="mother"/>
    <n v="1"/>
    <x v="1"/>
    <n v="0"/>
    <x v="0"/>
    <x v="0"/>
    <s v="no"/>
    <s v="yes"/>
    <s v="yes"/>
    <s v="yes"/>
    <x v="1"/>
    <s v="no"/>
    <n v="3"/>
    <n v="2"/>
    <n v="2"/>
    <x v="0"/>
    <x v="3"/>
    <n v="5"/>
    <n v="4"/>
    <n v="14"/>
    <n v="15"/>
    <n v="15"/>
  </r>
  <r>
    <s v="GP"/>
    <x v="0"/>
    <n v="15"/>
    <s v="U"/>
    <s v="LE3"/>
    <s v="T"/>
    <x v="3"/>
    <x v="1"/>
    <x v="2"/>
    <x v="4"/>
    <s v="home"/>
    <s v="father"/>
    <n v="1"/>
    <x v="1"/>
    <n v="0"/>
    <x v="1"/>
    <x v="0"/>
    <s v="no"/>
    <s v="yes"/>
    <s v="yes"/>
    <s v="yes"/>
    <x v="0"/>
    <s v="no"/>
    <n v="4"/>
    <n v="3"/>
    <n v="2"/>
    <x v="0"/>
    <x v="3"/>
    <n v="5"/>
    <n v="2"/>
    <n v="9"/>
    <n v="10"/>
    <n v="9"/>
  </r>
  <r>
    <s v="GP"/>
    <x v="1"/>
    <n v="16"/>
    <s v="U"/>
    <s v="GT3"/>
    <s v="T"/>
    <x v="0"/>
    <x v="1"/>
    <x v="1"/>
    <x v="1"/>
    <s v="course"/>
    <s v="mother"/>
    <n v="1"/>
    <x v="1"/>
    <n v="0"/>
    <x v="0"/>
    <x v="0"/>
    <s v="no"/>
    <s v="no"/>
    <s v="yes"/>
    <s v="yes"/>
    <x v="0"/>
    <s v="no"/>
    <n v="4"/>
    <n v="2"/>
    <n v="3"/>
    <x v="0"/>
    <x v="3"/>
    <n v="5"/>
    <n v="2"/>
    <n v="15"/>
    <n v="16"/>
    <n v="16"/>
  </r>
  <r>
    <s v="GP"/>
    <x v="1"/>
    <n v="16"/>
    <s v="R"/>
    <s v="GT3"/>
    <s v="T"/>
    <x v="0"/>
    <x v="0"/>
    <x v="0"/>
    <x v="3"/>
    <s v="other"/>
    <s v="mother"/>
    <n v="1"/>
    <x v="1"/>
    <n v="0"/>
    <x v="0"/>
    <x v="0"/>
    <s v="no"/>
    <s v="yes"/>
    <s v="yes"/>
    <s v="yes"/>
    <x v="1"/>
    <s v="no"/>
    <n v="2"/>
    <n v="4"/>
    <n v="4"/>
    <x v="1"/>
    <x v="0"/>
    <n v="4"/>
    <n v="6"/>
    <n v="10"/>
    <n v="11"/>
    <n v="11"/>
  </r>
  <r>
    <s v="GP"/>
    <x v="1"/>
    <n v="16"/>
    <s v="U"/>
    <s v="LE3"/>
    <s v="T"/>
    <x v="3"/>
    <x v="1"/>
    <x v="2"/>
    <x v="0"/>
    <s v="reputation"/>
    <s v="father"/>
    <n v="1"/>
    <x v="1"/>
    <n v="0"/>
    <x v="1"/>
    <x v="1"/>
    <s v="no"/>
    <s v="yes"/>
    <s v="yes"/>
    <s v="yes"/>
    <x v="0"/>
    <s v="no"/>
    <n v="4"/>
    <n v="4"/>
    <n v="3"/>
    <x v="0"/>
    <x v="3"/>
    <n v="1"/>
    <n v="4"/>
    <n v="8"/>
    <n v="10"/>
    <n v="9"/>
  </r>
  <r>
    <s v="GP"/>
    <x v="1"/>
    <n v="15"/>
    <s v="U"/>
    <s v="LE3"/>
    <s v="T"/>
    <x v="0"/>
    <x v="2"/>
    <x v="1"/>
    <x v="0"/>
    <s v="reputation"/>
    <s v="father"/>
    <n v="1"/>
    <x v="1"/>
    <n v="0"/>
    <x v="1"/>
    <x v="1"/>
    <s v="no"/>
    <s v="yes"/>
    <s v="yes"/>
    <s v="yes"/>
    <x v="0"/>
    <s v="yes"/>
    <n v="4"/>
    <n v="4"/>
    <n v="4"/>
    <x v="1"/>
    <x v="2"/>
    <n v="2"/>
    <n v="0"/>
    <n v="10"/>
    <n v="10"/>
    <n v="10"/>
  </r>
  <r>
    <s v="GP"/>
    <x v="1"/>
    <n v="16"/>
    <s v="U"/>
    <s v="LE3"/>
    <s v="T"/>
    <x v="0"/>
    <x v="2"/>
    <x v="4"/>
    <x v="0"/>
    <s v="course"/>
    <s v="mother"/>
    <n v="3"/>
    <x v="1"/>
    <n v="0"/>
    <x v="0"/>
    <x v="0"/>
    <s v="no"/>
    <s v="yes"/>
    <s v="yes"/>
    <s v="yes"/>
    <x v="0"/>
    <s v="no"/>
    <n v="5"/>
    <n v="4"/>
    <n v="3"/>
    <x v="0"/>
    <x v="1"/>
    <n v="1"/>
    <n v="2"/>
    <n v="16"/>
    <n v="15"/>
    <n v="15"/>
  </r>
  <r>
    <s v="GP"/>
    <x v="1"/>
    <n v="15"/>
    <s v="R"/>
    <s v="LE3"/>
    <s v="T"/>
    <x v="2"/>
    <x v="1"/>
    <x v="0"/>
    <x v="0"/>
    <s v="reputation"/>
    <s v="mother"/>
    <n v="2"/>
    <x v="1"/>
    <n v="0"/>
    <x v="1"/>
    <x v="0"/>
    <s v="yes"/>
    <s v="no"/>
    <s v="yes"/>
    <s v="yes"/>
    <x v="0"/>
    <s v="no"/>
    <n v="4"/>
    <n v="1"/>
    <n v="3"/>
    <x v="0"/>
    <x v="0"/>
    <n v="4"/>
    <n v="2"/>
    <n v="8"/>
    <n v="9"/>
    <n v="8"/>
  </r>
  <r>
    <s v="GP"/>
    <x v="1"/>
    <n v="15"/>
    <s v="R"/>
    <s v="GT3"/>
    <s v="T"/>
    <x v="3"/>
    <x v="3"/>
    <x v="2"/>
    <x v="1"/>
    <s v="reputation"/>
    <s v="mother"/>
    <n v="1"/>
    <x v="1"/>
    <n v="2"/>
    <x v="1"/>
    <x v="0"/>
    <s v="no"/>
    <s v="no"/>
    <s v="no"/>
    <s v="yes"/>
    <x v="0"/>
    <s v="yes"/>
    <n v="3"/>
    <n v="3"/>
    <n v="4"/>
    <x v="1"/>
    <x v="2"/>
    <n v="5"/>
    <n v="2"/>
    <n v="8"/>
    <n v="6"/>
    <n v="5"/>
  </r>
  <r>
    <s v="GP"/>
    <x v="1"/>
    <n v="16"/>
    <s v="U"/>
    <s v="GT3"/>
    <s v="T"/>
    <x v="1"/>
    <x v="2"/>
    <x v="2"/>
    <x v="0"/>
    <s v="home"/>
    <s v="mother"/>
    <n v="1"/>
    <x v="1"/>
    <n v="0"/>
    <x v="1"/>
    <x v="0"/>
    <s v="yes"/>
    <s v="yes"/>
    <s v="yes"/>
    <s v="yes"/>
    <x v="0"/>
    <s v="no"/>
    <n v="4"/>
    <n v="3"/>
    <n v="3"/>
    <x v="1"/>
    <x v="2"/>
    <n v="5"/>
    <n v="54"/>
    <n v="11"/>
    <n v="12"/>
    <n v="11"/>
  </r>
  <r>
    <s v="GP"/>
    <x v="0"/>
    <n v="15"/>
    <s v="U"/>
    <s v="GT3"/>
    <s v="T"/>
    <x v="0"/>
    <x v="2"/>
    <x v="4"/>
    <x v="1"/>
    <s v="home"/>
    <s v="mother"/>
    <n v="1"/>
    <x v="1"/>
    <n v="0"/>
    <x v="0"/>
    <x v="0"/>
    <s v="yes"/>
    <s v="yes"/>
    <s v="yes"/>
    <s v="yes"/>
    <x v="0"/>
    <s v="no"/>
    <n v="4"/>
    <n v="3"/>
    <n v="3"/>
    <x v="1"/>
    <x v="0"/>
    <n v="5"/>
    <n v="6"/>
    <n v="9"/>
    <n v="9"/>
    <n v="10"/>
  </r>
  <r>
    <s v="GP"/>
    <x v="1"/>
    <n v="16"/>
    <s v="U"/>
    <s v="GT3"/>
    <s v="T"/>
    <x v="1"/>
    <x v="0"/>
    <x v="3"/>
    <x v="1"/>
    <s v="course"/>
    <s v="mother"/>
    <n v="1"/>
    <x v="1"/>
    <n v="0"/>
    <x v="0"/>
    <x v="0"/>
    <s v="no"/>
    <s v="no"/>
    <s v="yes"/>
    <s v="yes"/>
    <x v="0"/>
    <s v="no"/>
    <n v="2"/>
    <n v="4"/>
    <n v="3"/>
    <x v="0"/>
    <x v="1"/>
    <n v="3"/>
    <n v="12"/>
    <n v="5"/>
    <n v="5"/>
    <n v="5"/>
  </r>
  <r>
    <s v="GP"/>
    <x v="1"/>
    <n v="15"/>
    <s v="U"/>
    <s v="LE3"/>
    <s v="T"/>
    <x v="1"/>
    <x v="1"/>
    <x v="1"/>
    <x v="1"/>
    <s v="reputation"/>
    <s v="mother"/>
    <n v="1"/>
    <x v="1"/>
    <n v="0"/>
    <x v="0"/>
    <x v="0"/>
    <s v="yes"/>
    <s v="no"/>
    <s v="yes"/>
    <s v="yes"/>
    <x v="0"/>
    <s v="no"/>
    <n v="4"/>
    <n v="4"/>
    <n v="4"/>
    <x v="0"/>
    <x v="3"/>
    <n v="5"/>
    <n v="10"/>
    <n v="7"/>
    <n v="6"/>
    <n v="6"/>
  </r>
  <r>
    <s v="GP"/>
    <x v="0"/>
    <n v="15"/>
    <s v="U"/>
    <s v="LE3"/>
    <s v="T"/>
    <x v="2"/>
    <x v="1"/>
    <x v="1"/>
    <x v="0"/>
    <s v="home"/>
    <s v="mother"/>
    <n v="2"/>
    <x v="1"/>
    <n v="0"/>
    <x v="0"/>
    <x v="1"/>
    <s v="yes"/>
    <s v="yes"/>
    <s v="yes"/>
    <s v="yes"/>
    <x v="0"/>
    <s v="no"/>
    <n v="5"/>
    <n v="3"/>
    <n v="3"/>
    <x v="0"/>
    <x v="0"/>
    <n v="4"/>
    <n v="4"/>
    <n v="15"/>
    <n v="15"/>
    <n v="15"/>
  </r>
  <r>
    <s v="GP"/>
    <x v="1"/>
    <n v="15"/>
    <s v="U"/>
    <s v="GT3"/>
    <s v="T"/>
    <x v="3"/>
    <x v="3"/>
    <x v="2"/>
    <x v="1"/>
    <s v="home"/>
    <s v="father"/>
    <n v="1"/>
    <x v="1"/>
    <n v="0"/>
    <x v="0"/>
    <x v="0"/>
    <s v="no"/>
    <s v="yes"/>
    <s v="no"/>
    <s v="yes"/>
    <x v="0"/>
    <s v="no"/>
    <n v="4"/>
    <n v="3"/>
    <n v="2"/>
    <x v="1"/>
    <x v="0"/>
    <n v="4"/>
    <n v="2"/>
    <n v="9"/>
    <n v="10"/>
    <n v="10"/>
  </r>
  <r>
    <s v="GP"/>
    <x v="1"/>
    <n v="15"/>
    <s v="U"/>
    <s v="GT3"/>
    <s v="T"/>
    <x v="0"/>
    <x v="0"/>
    <x v="1"/>
    <x v="0"/>
    <s v="reputation"/>
    <s v="father"/>
    <n v="2"/>
    <x v="1"/>
    <n v="2"/>
    <x v="0"/>
    <x v="1"/>
    <s v="yes"/>
    <s v="no"/>
    <s v="yes"/>
    <s v="yes"/>
    <x v="0"/>
    <s v="yes"/>
    <n v="4"/>
    <n v="4"/>
    <n v="4"/>
    <x v="1"/>
    <x v="0"/>
    <n v="5"/>
    <n v="6"/>
    <n v="7"/>
    <n v="9"/>
    <n v="8"/>
  </r>
  <r>
    <s v="GP"/>
    <x v="1"/>
    <n v="16"/>
    <s v="U"/>
    <s v="LE3"/>
    <s v="T"/>
    <x v="2"/>
    <x v="1"/>
    <x v="3"/>
    <x v="1"/>
    <s v="course"/>
    <s v="mother"/>
    <n v="1"/>
    <x v="1"/>
    <n v="0"/>
    <x v="0"/>
    <x v="0"/>
    <s v="no"/>
    <s v="no"/>
    <s v="yes"/>
    <s v="yes"/>
    <x v="1"/>
    <s v="no"/>
    <n v="4"/>
    <n v="3"/>
    <n v="4"/>
    <x v="0"/>
    <x v="1"/>
    <n v="2"/>
    <n v="4"/>
    <n v="8"/>
    <n v="7"/>
    <n v="6"/>
  </r>
  <r>
    <s v="GP"/>
    <x v="0"/>
    <n v="16"/>
    <s v="U"/>
    <s v="GT3"/>
    <s v="T"/>
    <x v="2"/>
    <x v="1"/>
    <x v="1"/>
    <x v="1"/>
    <s v="reputation"/>
    <s v="father"/>
    <n v="2"/>
    <x v="1"/>
    <n v="1"/>
    <x v="0"/>
    <x v="1"/>
    <s v="yes"/>
    <s v="yes"/>
    <s v="no"/>
    <s v="yes"/>
    <x v="0"/>
    <s v="no"/>
    <n v="4"/>
    <n v="4"/>
    <n v="2"/>
    <x v="0"/>
    <x v="3"/>
    <n v="3"/>
    <n v="12"/>
    <n v="11"/>
    <n v="10"/>
    <n v="10"/>
  </r>
  <r>
    <s v="GP"/>
    <x v="0"/>
    <n v="16"/>
    <s v="U"/>
    <s v="LE3"/>
    <s v="A"/>
    <x v="0"/>
    <x v="0"/>
    <x v="4"/>
    <x v="2"/>
    <s v="reputation"/>
    <s v="mother"/>
    <n v="1"/>
    <x v="1"/>
    <n v="0"/>
    <x v="0"/>
    <x v="0"/>
    <s v="no"/>
    <s v="no"/>
    <s v="yes"/>
    <s v="yes"/>
    <x v="1"/>
    <s v="no"/>
    <n v="4"/>
    <n v="1"/>
    <n v="3"/>
    <x v="2"/>
    <x v="4"/>
    <n v="5"/>
    <n v="18"/>
    <n v="8"/>
    <n v="6"/>
    <n v="7"/>
  </r>
  <r>
    <s v="GP"/>
    <x v="1"/>
    <n v="16"/>
    <s v="U"/>
    <s v="LE3"/>
    <s v="T"/>
    <x v="1"/>
    <x v="3"/>
    <x v="2"/>
    <x v="1"/>
    <s v="home"/>
    <s v="father"/>
    <n v="1"/>
    <x v="1"/>
    <n v="0"/>
    <x v="1"/>
    <x v="0"/>
    <s v="no"/>
    <s v="no"/>
    <s v="yes"/>
    <s v="yes"/>
    <x v="1"/>
    <s v="no"/>
    <n v="3"/>
    <n v="3"/>
    <n v="3"/>
    <x v="1"/>
    <x v="0"/>
    <n v="2"/>
    <n v="4"/>
    <n v="7"/>
    <n v="6"/>
    <n v="6"/>
  </r>
  <r>
    <s v="GP"/>
    <x v="1"/>
    <n v="16"/>
    <s v="U"/>
    <s v="GT3"/>
    <s v="T"/>
    <x v="0"/>
    <x v="1"/>
    <x v="4"/>
    <x v="0"/>
    <s v="home"/>
    <s v="mother"/>
    <n v="2"/>
    <x v="1"/>
    <n v="0"/>
    <x v="0"/>
    <x v="0"/>
    <s v="yes"/>
    <s v="yes"/>
    <s v="yes"/>
    <s v="yes"/>
    <x v="0"/>
    <s v="no"/>
    <n v="5"/>
    <n v="3"/>
    <n v="3"/>
    <x v="0"/>
    <x v="3"/>
    <n v="1"/>
    <n v="0"/>
    <n v="11"/>
    <n v="10"/>
    <n v="10"/>
  </r>
  <r>
    <s v="GP"/>
    <x v="1"/>
    <n v="16"/>
    <s v="U"/>
    <s v="GT3"/>
    <s v="T"/>
    <x v="2"/>
    <x v="3"/>
    <x v="2"/>
    <x v="1"/>
    <s v="course"/>
    <s v="mother"/>
    <n v="1"/>
    <x v="1"/>
    <n v="0"/>
    <x v="0"/>
    <x v="0"/>
    <s v="yes"/>
    <s v="no"/>
    <s v="yes"/>
    <s v="yes"/>
    <x v="1"/>
    <s v="yes"/>
    <n v="4"/>
    <n v="3"/>
    <n v="5"/>
    <x v="0"/>
    <x v="3"/>
    <n v="5"/>
    <n v="2"/>
    <n v="8"/>
    <n v="9"/>
    <n v="10"/>
  </r>
  <r>
    <s v="GP"/>
    <x v="1"/>
    <n v="15"/>
    <s v="U"/>
    <s v="GT3"/>
    <s v="T"/>
    <x v="1"/>
    <x v="1"/>
    <x v="1"/>
    <x v="1"/>
    <s v="home"/>
    <s v="mother"/>
    <n v="2"/>
    <x v="1"/>
    <n v="0"/>
    <x v="1"/>
    <x v="0"/>
    <s v="yes"/>
    <s v="no"/>
    <s v="yes"/>
    <s v="yes"/>
    <x v="0"/>
    <s v="no"/>
    <n v="4"/>
    <n v="3"/>
    <n v="5"/>
    <x v="0"/>
    <x v="3"/>
    <n v="2"/>
    <n v="26"/>
    <n v="7"/>
    <n v="6"/>
    <n v="6"/>
  </r>
  <r>
    <s v="GP"/>
    <x v="0"/>
    <n v="15"/>
    <s v="U"/>
    <s v="GT3"/>
    <s v="A"/>
    <x v="1"/>
    <x v="0"/>
    <x v="1"/>
    <x v="1"/>
    <s v="course"/>
    <s v="mother"/>
    <n v="1"/>
    <x v="1"/>
    <n v="0"/>
    <x v="0"/>
    <x v="0"/>
    <s v="yes"/>
    <s v="yes"/>
    <s v="yes"/>
    <s v="yes"/>
    <x v="0"/>
    <s v="no"/>
    <n v="5"/>
    <n v="4"/>
    <n v="4"/>
    <x v="0"/>
    <x v="3"/>
    <n v="1"/>
    <n v="0"/>
    <n v="16"/>
    <n v="18"/>
    <n v="18"/>
  </r>
  <r>
    <s v="GP"/>
    <x v="1"/>
    <n v="16"/>
    <s v="U"/>
    <s v="GT3"/>
    <s v="T"/>
    <x v="2"/>
    <x v="1"/>
    <x v="3"/>
    <x v="1"/>
    <s v="home"/>
    <s v="mother"/>
    <n v="1"/>
    <x v="1"/>
    <n v="1"/>
    <x v="1"/>
    <x v="1"/>
    <s v="no"/>
    <s v="yes"/>
    <s v="yes"/>
    <s v="yes"/>
    <x v="0"/>
    <s v="no"/>
    <n v="3"/>
    <n v="1"/>
    <n v="2"/>
    <x v="0"/>
    <x v="3"/>
    <n v="5"/>
    <n v="6"/>
    <n v="10"/>
    <n v="13"/>
    <n v="13"/>
  </r>
  <r>
    <s v="GP"/>
    <x v="0"/>
    <n v="15"/>
    <s v="R"/>
    <s v="GT3"/>
    <s v="T"/>
    <x v="2"/>
    <x v="3"/>
    <x v="0"/>
    <x v="0"/>
    <s v="reputation"/>
    <s v="mother"/>
    <n v="1"/>
    <x v="1"/>
    <n v="0"/>
    <x v="0"/>
    <x v="1"/>
    <s v="no"/>
    <s v="yes"/>
    <s v="yes"/>
    <s v="yes"/>
    <x v="0"/>
    <s v="yes"/>
    <n v="5"/>
    <n v="4"/>
    <n v="2"/>
    <x v="0"/>
    <x v="3"/>
    <n v="5"/>
    <n v="8"/>
    <n v="9"/>
    <n v="9"/>
    <n v="9"/>
  </r>
  <r>
    <s v="GP"/>
    <x v="0"/>
    <n v="16"/>
    <s v="U"/>
    <s v="GT3"/>
    <s v="T"/>
    <x v="0"/>
    <x v="0"/>
    <x v="4"/>
    <x v="3"/>
    <s v="course"/>
    <s v="father"/>
    <n v="1"/>
    <x v="1"/>
    <n v="0"/>
    <x v="0"/>
    <x v="0"/>
    <s v="no"/>
    <s v="yes"/>
    <s v="yes"/>
    <s v="yes"/>
    <x v="0"/>
    <s v="no"/>
    <n v="5"/>
    <n v="4"/>
    <n v="4"/>
    <x v="0"/>
    <x v="1"/>
    <n v="5"/>
    <n v="2"/>
    <n v="15"/>
    <n v="15"/>
    <n v="16"/>
  </r>
  <r>
    <s v="GP"/>
    <x v="0"/>
    <n v="15"/>
    <s v="U"/>
    <s v="GT3"/>
    <s v="T"/>
    <x v="0"/>
    <x v="0"/>
    <x v="2"/>
    <x v="3"/>
    <s v="reputation"/>
    <s v="father"/>
    <n v="2"/>
    <x v="1"/>
    <n v="0"/>
    <x v="0"/>
    <x v="0"/>
    <s v="no"/>
    <s v="yes"/>
    <s v="yes"/>
    <s v="yes"/>
    <x v="1"/>
    <s v="no"/>
    <n v="4"/>
    <n v="4"/>
    <n v="3"/>
    <x v="0"/>
    <x v="3"/>
    <n v="2"/>
    <n v="2"/>
    <n v="11"/>
    <n v="13"/>
    <n v="14"/>
  </r>
  <r>
    <s v="GP"/>
    <x v="0"/>
    <n v="17"/>
    <s v="R"/>
    <s v="GT3"/>
    <s v="T"/>
    <x v="3"/>
    <x v="2"/>
    <x v="2"/>
    <x v="1"/>
    <s v="course"/>
    <s v="father"/>
    <n v="3"/>
    <x v="1"/>
    <n v="1"/>
    <x v="0"/>
    <x v="0"/>
    <s v="no"/>
    <s v="yes"/>
    <s v="yes"/>
    <s v="yes"/>
    <x v="0"/>
    <s v="no"/>
    <n v="5"/>
    <n v="2"/>
    <n v="4"/>
    <x v="0"/>
    <x v="2"/>
    <n v="5"/>
    <n v="20"/>
    <n v="9"/>
    <n v="7"/>
    <n v="8"/>
  </r>
  <r>
    <s v="GP"/>
    <x v="1"/>
    <n v="15"/>
    <s v="U"/>
    <s v="GT3"/>
    <s v="T"/>
    <x v="3"/>
    <x v="1"/>
    <x v="3"/>
    <x v="0"/>
    <s v="course"/>
    <s v="mother"/>
    <n v="1"/>
    <x v="1"/>
    <n v="0"/>
    <x v="0"/>
    <x v="1"/>
    <s v="no"/>
    <s v="no"/>
    <s v="no"/>
    <s v="yes"/>
    <x v="0"/>
    <s v="no"/>
    <n v="3"/>
    <n v="2"/>
    <n v="3"/>
    <x v="0"/>
    <x v="1"/>
    <n v="1"/>
    <n v="2"/>
    <n v="16"/>
    <n v="15"/>
    <n v="15"/>
  </r>
  <r>
    <s v="GP"/>
    <x v="1"/>
    <n v="16"/>
    <s v="U"/>
    <s v="LE3"/>
    <s v="T"/>
    <x v="2"/>
    <x v="0"/>
    <x v="2"/>
    <x v="2"/>
    <s v="course"/>
    <s v="father"/>
    <n v="2"/>
    <x v="1"/>
    <n v="0"/>
    <x v="0"/>
    <x v="0"/>
    <s v="yes"/>
    <s v="yes"/>
    <s v="yes"/>
    <s v="yes"/>
    <x v="0"/>
    <s v="yes"/>
    <n v="4"/>
    <n v="2"/>
    <n v="2"/>
    <x v="0"/>
    <x v="1"/>
    <n v="5"/>
    <n v="2"/>
    <n v="13"/>
    <n v="13"/>
    <n v="13"/>
  </r>
  <r>
    <s v="GP"/>
    <x v="1"/>
    <n v="16"/>
    <s v="U"/>
    <s v="GT3"/>
    <s v="T"/>
    <x v="2"/>
    <x v="1"/>
    <x v="2"/>
    <x v="1"/>
    <s v="home"/>
    <s v="mother"/>
    <n v="1"/>
    <x v="1"/>
    <n v="0"/>
    <x v="0"/>
    <x v="1"/>
    <s v="yes"/>
    <s v="no"/>
    <s v="yes"/>
    <s v="yes"/>
    <x v="0"/>
    <s v="yes"/>
    <n v="5"/>
    <n v="4"/>
    <n v="4"/>
    <x v="0"/>
    <x v="3"/>
    <n v="5"/>
    <n v="0"/>
    <n v="8"/>
    <n v="7"/>
    <n v="8"/>
  </r>
  <r>
    <s v="GP"/>
    <x v="1"/>
    <n v="15"/>
    <s v="U"/>
    <s v="LE3"/>
    <s v="A"/>
    <x v="1"/>
    <x v="0"/>
    <x v="2"/>
    <x v="1"/>
    <s v="home"/>
    <s v="mother"/>
    <n v="1"/>
    <x v="1"/>
    <n v="0"/>
    <x v="1"/>
    <x v="1"/>
    <s v="no"/>
    <s v="yes"/>
    <s v="yes"/>
    <s v="yes"/>
    <x v="0"/>
    <s v="yes"/>
    <n v="5"/>
    <n v="3"/>
    <n v="2"/>
    <x v="0"/>
    <x v="3"/>
    <n v="1"/>
    <n v="0"/>
    <n v="7"/>
    <n v="10"/>
    <n v="11"/>
  </r>
  <r>
    <s v="GP"/>
    <x v="1"/>
    <n v="19"/>
    <s v="U"/>
    <s v="GT3"/>
    <s v="T"/>
    <x v="4"/>
    <x v="3"/>
    <x v="3"/>
    <x v="1"/>
    <s v="course"/>
    <s v="other"/>
    <n v="1"/>
    <x v="1"/>
    <n v="3"/>
    <x v="0"/>
    <x v="0"/>
    <s v="no"/>
    <s v="no"/>
    <s v="no"/>
    <s v="no"/>
    <x v="1"/>
    <s v="no"/>
    <n v="3"/>
    <n v="4"/>
    <n v="2"/>
    <x v="0"/>
    <x v="3"/>
    <n v="5"/>
    <n v="2"/>
    <n v="7"/>
    <n v="8"/>
    <n v="9"/>
  </r>
  <r>
    <s v="GP"/>
    <x v="0"/>
    <n v="15"/>
    <s v="R"/>
    <s v="GT3"/>
    <s v="T"/>
    <x v="1"/>
    <x v="0"/>
    <x v="3"/>
    <x v="3"/>
    <s v="course"/>
    <s v="mother"/>
    <n v="4"/>
    <x v="1"/>
    <n v="0"/>
    <x v="0"/>
    <x v="0"/>
    <s v="no"/>
    <s v="no"/>
    <s v="yes"/>
    <s v="yes"/>
    <x v="1"/>
    <s v="yes"/>
    <n v="5"/>
    <n v="3"/>
    <n v="3"/>
    <x v="0"/>
    <x v="3"/>
    <n v="5"/>
    <n v="0"/>
    <n v="9"/>
    <n v="0"/>
    <n v="0"/>
  </r>
  <r>
    <s v="GP"/>
    <x v="0"/>
    <n v="17"/>
    <s v="R"/>
    <s v="GT3"/>
    <s v="T"/>
    <x v="1"/>
    <x v="0"/>
    <x v="3"/>
    <x v="1"/>
    <s v="course"/>
    <s v="mother"/>
    <n v="3"/>
    <x v="1"/>
    <n v="0"/>
    <x v="0"/>
    <x v="1"/>
    <s v="no"/>
    <s v="no"/>
    <s v="yes"/>
    <s v="yes"/>
    <x v="1"/>
    <s v="no"/>
    <n v="5"/>
    <n v="4"/>
    <n v="5"/>
    <x v="1"/>
    <x v="2"/>
    <n v="5"/>
    <n v="0"/>
    <n v="10"/>
    <n v="0"/>
    <n v="0"/>
  </r>
  <r>
    <s v="GP"/>
    <x v="0"/>
    <n v="16"/>
    <s v="U"/>
    <s v="LE3"/>
    <s v="T"/>
    <x v="3"/>
    <x v="3"/>
    <x v="1"/>
    <x v="1"/>
    <s v="course"/>
    <s v="mother"/>
    <n v="1"/>
    <x v="1"/>
    <n v="1"/>
    <x v="0"/>
    <x v="1"/>
    <s v="no"/>
    <s v="no"/>
    <s v="yes"/>
    <s v="yes"/>
    <x v="1"/>
    <s v="yes"/>
    <n v="4"/>
    <n v="4"/>
    <n v="4"/>
    <x v="0"/>
    <x v="0"/>
    <n v="5"/>
    <n v="0"/>
    <n v="14"/>
    <n v="12"/>
    <n v="12"/>
  </r>
  <r>
    <s v="GP"/>
    <x v="1"/>
    <n v="15"/>
    <s v="U"/>
    <s v="GT3"/>
    <s v="T"/>
    <x v="3"/>
    <x v="3"/>
    <x v="2"/>
    <x v="0"/>
    <s v="course"/>
    <s v="father"/>
    <n v="1"/>
    <x v="1"/>
    <n v="0"/>
    <x v="0"/>
    <x v="0"/>
    <s v="yes"/>
    <s v="no"/>
    <s v="yes"/>
    <s v="yes"/>
    <x v="0"/>
    <s v="no"/>
    <n v="4"/>
    <n v="4"/>
    <n v="2"/>
    <x v="0"/>
    <x v="1"/>
    <n v="5"/>
    <n v="0"/>
    <n v="8"/>
    <n v="11"/>
    <n v="11"/>
  </r>
  <r>
    <s v="GP"/>
    <x v="1"/>
    <n v="15"/>
    <s v="U"/>
    <s v="GT3"/>
    <s v="T"/>
    <x v="1"/>
    <x v="1"/>
    <x v="0"/>
    <x v="0"/>
    <s v="home"/>
    <s v="father"/>
    <n v="1"/>
    <x v="1"/>
    <n v="3"/>
    <x v="0"/>
    <x v="0"/>
    <s v="no"/>
    <s v="no"/>
    <s v="yes"/>
    <s v="yes"/>
    <x v="0"/>
    <s v="no"/>
    <n v="3"/>
    <n v="3"/>
    <n v="2"/>
    <x v="0"/>
    <x v="3"/>
    <n v="3"/>
    <n v="0"/>
    <n v="6"/>
    <n v="7"/>
    <n v="0"/>
  </r>
  <r>
    <s v="GP"/>
    <x v="1"/>
    <n v="15"/>
    <s v="U"/>
    <s v="GT3"/>
    <s v="T"/>
    <x v="3"/>
    <x v="1"/>
    <x v="3"/>
    <x v="1"/>
    <s v="course"/>
    <s v="mother"/>
    <n v="1"/>
    <x v="1"/>
    <n v="0"/>
    <x v="0"/>
    <x v="0"/>
    <s v="yes"/>
    <s v="no"/>
    <s v="no"/>
    <s v="yes"/>
    <x v="0"/>
    <s v="no"/>
    <n v="4"/>
    <n v="3"/>
    <n v="2"/>
    <x v="0"/>
    <x v="3"/>
    <n v="5"/>
    <n v="2"/>
    <n v="10"/>
    <n v="11"/>
    <n v="11"/>
  </r>
  <r>
    <s v="GP"/>
    <x v="0"/>
    <n v="15"/>
    <s v="R"/>
    <s v="GT3"/>
    <s v="T"/>
    <x v="2"/>
    <x v="2"/>
    <x v="3"/>
    <x v="0"/>
    <s v="course"/>
    <s v="mother"/>
    <n v="1"/>
    <x v="1"/>
    <n v="0"/>
    <x v="1"/>
    <x v="1"/>
    <s v="yes"/>
    <s v="yes"/>
    <s v="yes"/>
    <s v="yes"/>
    <x v="1"/>
    <s v="no"/>
    <n v="4"/>
    <n v="4"/>
    <n v="4"/>
    <x v="0"/>
    <x v="3"/>
    <n v="1"/>
    <n v="2"/>
    <n v="11"/>
    <n v="8"/>
    <n v="8"/>
  </r>
  <r>
    <s v="GP"/>
    <x v="0"/>
    <n v="16"/>
    <s v="U"/>
    <s v="GT3"/>
    <s v="T"/>
    <x v="1"/>
    <x v="2"/>
    <x v="2"/>
    <x v="0"/>
    <s v="course"/>
    <s v="father"/>
    <n v="1"/>
    <x v="1"/>
    <n v="1"/>
    <x v="0"/>
    <x v="0"/>
    <s v="yes"/>
    <s v="no"/>
    <s v="yes"/>
    <s v="yes"/>
    <x v="0"/>
    <s v="yes"/>
    <n v="4"/>
    <n v="5"/>
    <n v="5"/>
    <x v="3"/>
    <x v="2"/>
    <n v="5"/>
    <n v="4"/>
    <n v="10"/>
    <n v="12"/>
    <n v="12"/>
  </r>
  <r>
    <s v="GP"/>
    <x v="0"/>
    <n v="15"/>
    <s v="R"/>
    <s v="GT3"/>
    <s v="T"/>
    <x v="1"/>
    <x v="1"/>
    <x v="2"/>
    <x v="1"/>
    <s v="course"/>
    <s v="mother"/>
    <n v="2"/>
    <x v="1"/>
    <n v="2"/>
    <x v="1"/>
    <x v="0"/>
    <s v="no"/>
    <s v="no"/>
    <s v="yes"/>
    <s v="yes"/>
    <x v="0"/>
    <s v="yes"/>
    <n v="4"/>
    <n v="4"/>
    <n v="4"/>
    <x v="0"/>
    <x v="2"/>
    <n v="3"/>
    <n v="6"/>
    <n v="5"/>
    <n v="9"/>
    <n v="7"/>
  </r>
  <r>
    <s v="GP"/>
    <x v="0"/>
    <n v="17"/>
    <s v="R"/>
    <s v="LE3"/>
    <s v="T"/>
    <x v="3"/>
    <x v="3"/>
    <x v="2"/>
    <x v="0"/>
    <s v="course"/>
    <s v="mother"/>
    <n v="4"/>
    <x v="1"/>
    <n v="3"/>
    <x v="0"/>
    <x v="1"/>
    <s v="no"/>
    <s v="yes"/>
    <s v="yes"/>
    <s v="no"/>
    <x v="1"/>
    <s v="yes"/>
    <n v="5"/>
    <n v="3"/>
    <n v="5"/>
    <x v="0"/>
    <x v="4"/>
    <n v="5"/>
    <n v="0"/>
    <n v="5"/>
    <n v="8"/>
    <n v="7"/>
  </r>
  <r>
    <s v="GP"/>
    <x v="0"/>
    <n v="16"/>
    <s v="U"/>
    <s v="GT3"/>
    <s v="T"/>
    <x v="2"/>
    <x v="1"/>
    <x v="2"/>
    <x v="1"/>
    <s v="course"/>
    <s v="father"/>
    <n v="1"/>
    <x v="1"/>
    <n v="0"/>
    <x v="0"/>
    <x v="1"/>
    <s v="no"/>
    <s v="no"/>
    <s v="yes"/>
    <s v="no"/>
    <x v="0"/>
    <s v="no"/>
    <n v="4"/>
    <n v="3"/>
    <n v="5"/>
    <x v="1"/>
    <x v="2"/>
    <n v="4"/>
    <n v="4"/>
    <n v="10"/>
    <n v="10"/>
    <n v="10"/>
  </r>
  <r>
    <s v="GP"/>
    <x v="1"/>
    <n v="16"/>
    <s v="U"/>
    <s v="GT3"/>
    <s v="T"/>
    <x v="0"/>
    <x v="1"/>
    <x v="0"/>
    <x v="0"/>
    <s v="home"/>
    <s v="father"/>
    <n v="1"/>
    <x v="1"/>
    <n v="0"/>
    <x v="0"/>
    <x v="1"/>
    <s v="yes"/>
    <s v="no"/>
    <s v="yes"/>
    <s v="yes"/>
    <x v="0"/>
    <s v="yes"/>
    <n v="4"/>
    <n v="2"/>
    <n v="3"/>
    <x v="0"/>
    <x v="3"/>
    <n v="3"/>
    <n v="0"/>
    <n v="14"/>
    <n v="15"/>
    <n v="16"/>
  </r>
  <r>
    <s v="GP"/>
    <x v="1"/>
    <n v="16"/>
    <s v="U"/>
    <s v="GT3"/>
    <s v="T"/>
    <x v="2"/>
    <x v="1"/>
    <x v="2"/>
    <x v="1"/>
    <s v="home"/>
    <s v="mother"/>
    <n v="1"/>
    <x v="1"/>
    <n v="0"/>
    <x v="0"/>
    <x v="0"/>
    <s v="yes"/>
    <s v="no"/>
    <s v="no"/>
    <s v="yes"/>
    <x v="0"/>
    <s v="no"/>
    <n v="5"/>
    <n v="1"/>
    <n v="5"/>
    <x v="0"/>
    <x v="3"/>
    <n v="4"/>
    <n v="0"/>
    <n v="6"/>
    <n v="7"/>
    <n v="0"/>
  </r>
  <r>
    <s v="GP"/>
    <x v="1"/>
    <n v="16"/>
    <s v="U"/>
    <s v="GT3"/>
    <s v="T"/>
    <x v="0"/>
    <x v="0"/>
    <x v="0"/>
    <x v="2"/>
    <s v="reputation"/>
    <s v="mother"/>
    <n v="1"/>
    <x v="1"/>
    <n v="0"/>
    <x v="0"/>
    <x v="0"/>
    <s v="yes"/>
    <s v="no"/>
    <s v="yes"/>
    <s v="yes"/>
    <x v="0"/>
    <s v="yes"/>
    <n v="4"/>
    <n v="4"/>
    <n v="2"/>
    <x v="0"/>
    <x v="3"/>
    <n v="3"/>
    <n v="0"/>
    <n v="14"/>
    <n v="14"/>
    <n v="14"/>
  </r>
  <r>
    <s v="GP"/>
    <x v="0"/>
    <n v="16"/>
    <s v="U"/>
    <s v="GT3"/>
    <s v="T"/>
    <x v="3"/>
    <x v="4"/>
    <x v="2"/>
    <x v="1"/>
    <s v="reputation"/>
    <s v="mother"/>
    <n v="2"/>
    <x v="1"/>
    <n v="0"/>
    <x v="0"/>
    <x v="0"/>
    <s v="yes"/>
    <s v="yes"/>
    <s v="yes"/>
    <s v="yes"/>
    <x v="0"/>
    <s v="yes"/>
    <n v="4"/>
    <n v="3"/>
    <n v="2"/>
    <x v="0"/>
    <x v="3"/>
    <n v="3"/>
    <n v="2"/>
    <n v="13"/>
    <n v="15"/>
    <n v="16"/>
  </r>
  <r>
    <s v="GP"/>
    <x v="0"/>
    <n v="17"/>
    <s v="U"/>
    <s v="LE3"/>
    <s v="T"/>
    <x v="0"/>
    <x v="0"/>
    <x v="4"/>
    <x v="1"/>
    <s v="reputation"/>
    <s v="mother"/>
    <n v="1"/>
    <x v="1"/>
    <n v="0"/>
    <x v="0"/>
    <x v="0"/>
    <s v="yes"/>
    <s v="yes"/>
    <s v="yes"/>
    <s v="yes"/>
    <x v="0"/>
    <s v="no"/>
    <n v="4"/>
    <n v="4"/>
    <n v="4"/>
    <x v="0"/>
    <x v="0"/>
    <n v="5"/>
    <n v="0"/>
    <n v="13"/>
    <n v="11"/>
    <n v="10"/>
  </r>
  <r>
    <s v="GP"/>
    <x v="1"/>
    <n v="16"/>
    <s v="U"/>
    <s v="GT3"/>
    <s v="T"/>
    <x v="3"/>
    <x v="2"/>
    <x v="3"/>
    <x v="0"/>
    <s v="home"/>
    <s v="mother"/>
    <n v="1"/>
    <x v="1"/>
    <n v="3"/>
    <x v="0"/>
    <x v="1"/>
    <s v="no"/>
    <s v="yes"/>
    <s v="no"/>
    <s v="yes"/>
    <x v="0"/>
    <s v="yes"/>
    <n v="4"/>
    <n v="3"/>
    <n v="5"/>
    <x v="0"/>
    <x v="3"/>
    <n v="3"/>
    <n v="0"/>
    <n v="8"/>
    <n v="7"/>
    <n v="0"/>
  </r>
  <r>
    <s v="GP"/>
    <x v="1"/>
    <n v="16"/>
    <s v="U"/>
    <s v="LE3"/>
    <s v="T"/>
    <x v="1"/>
    <x v="2"/>
    <x v="2"/>
    <x v="1"/>
    <s v="reputation"/>
    <s v="mother"/>
    <n v="2"/>
    <x v="1"/>
    <n v="0"/>
    <x v="0"/>
    <x v="0"/>
    <s v="yes"/>
    <s v="yes"/>
    <s v="yes"/>
    <s v="yes"/>
    <x v="0"/>
    <s v="no"/>
    <n v="4"/>
    <n v="4"/>
    <n v="5"/>
    <x v="0"/>
    <x v="3"/>
    <n v="4"/>
    <n v="4"/>
    <n v="10"/>
    <n v="11"/>
    <n v="9"/>
  </r>
  <r>
    <s v="GP"/>
    <x v="0"/>
    <n v="17"/>
    <s v="U"/>
    <s v="LE3"/>
    <s v="T"/>
    <x v="0"/>
    <x v="2"/>
    <x v="4"/>
    <x v="1"/>
    <s v="course"/>
    <s v="mother"/>
    <n v="2"/>
    <x v="1"/>
    <n v="0"/>
    <x v="0"/>
    <x v="1"/>
    <s v="yes"/>
    <s v="yes"/>
    <s v="yes"/>
    <s v="yes"/>
    <x v="0"/>
    <s v="no"/>
    <n v="4"/>
    <n v="4"/>
    <n v="4"/>
    <x v="3"/>
    <x v="2"/>
    <n v="4"/>
    <n v="4"/>
    <n v="10"/>
    <n v="9"/>
    <n v="9"/>
  </r>
  <r>
    <s v="GP"/>
    <x v="1"/>
    <n v="16"/>
    <s v="U"/>
    <s v="GT3"/>
    <s v="T"/>
    <x v="2"/>
    <x v="1"/>
    <x v="1"/>
    <x v="1"/>
    <s v="reputation"/>
    <s v="mother"/>
    <n v="2"/>
    <x v="1"/>
    <n v="0"/>
    <x v="0"/>
    <x v="1"/>
    <s v="yes"/>
    <s v="yes"/>
    <s v="no"/>
    <s v="yes"/>
    <x v="0"/>
    <s v="no"/>
    <n v="3"/>
    <n v="4"/>
    <n v="4"/>
    <x v="0"/>
    <x v="2"/>
    <n v="5"/>
    <n v="2"/>
    <n v="13"/>
    <n v="13"/>
    <n v="11"/>
  </r>
  <r>
    <s v="GP"/>
    <x v="0"/>
    <n v="17"/>
    <s v="U"/>
    <s v="GT3"/>
    <s v="T"/>
    <x v="1"/>
    <x v="2"/>
    <x v="2"/>
    <x v="1"/>
    <s v="reputation"/>
    <s v="father"/>
    <n v="1"/>
    <x v="1"/>
    <n v="0"/>
    <x v="0"/>
    <x v="1"/>
    <s v="no"/>
    <s v="yes"/>
    <s v="no"/>
    <s v="yes"/>
    <x v="0"/>
    <s v="no"/>
    <n v="4"/>
    <n v="3"/>
    <n v="4"/>
    <x v="0"/>
    <x v="2"/>
    <n v="4"/>
    <n v="4"/>
    <n v="6"/>
    <n v="5"/>
    <n v="6"/>
  </r>
  <r>
    <s v="GP"/>
    <x v="0"/>
    <n v="17"/>
    <s v="U"/>
    <s v="GT3"/>
    <s v="T"/>
    <x v="0"/>
    <x v="2"/>
    <x v="2"/>
    <x v="1"/>
    <s v="course"/>
    <s v="mother"/>
    <n v="1"/>
    <x v="1"/>
    <n v="0"/>
    <x v="0"/>
    <x v="0"/>
    <s v="no"/>
    <s v="yes"/>
    <s v="yes"/>
    <s v="yes"/>
    <x v="0"/>
    <s v="yes"/>
    <n v="5"/>
    <n v="2"/>
    <n v="3"/>
    <x v="0"/>
    <x v="3"/>
    <n v="2"/>
    <n v="4"/>
    <n v="10"/>
    <n v="10"/>
    <n v="11"/>
  </r>
  <r>
    <s v="GP"/>
    <x v="0"/>
    <n v="16"/>
    <s v="U"/>
    <s v="GT3"/>
    <s v="T"/>
    <x v="0"/>
    <x v="2"/>
    <x v="4"/>
    <x v="1"/>
    <s v="home"/>
    <s v="mother"/>
    <n v="1"/>
    <x v="1"/>
    <n v="0"/>
    <x v="0"/>
    <x v="0"/>
    <s v="yes"/>
    <s v="yes"/>
    <s v="yes"/>
    <s v="yes"/>
    <x v="0"/>
    <s v="no"/>
    <n v="3"/>
    <n v="4"/>
    <n v="3"/>
    <x v="1"/>
    <x v="0"/>
    <n v="3"/>
    <n v="10"/>
    <n v="9"/>
    <n v="8"/>
    <n v="8"/>
  </r>
  <r>
    <s v="GP"/>
    <x v="0"/>
    <n v="16"/>
    <s v="U"/>
    <s v="GT3"/>
    <s v="T"/>
    <x v="1"/>
    <x v="2"/>
    <x v="1"/>
    <x v="1"/>
    <s v="home"/>
    <s v="mother"/>
    <n v="1"/>
    <x v="1"/>
    <n v="0"/>
    <x v="0"/>
    <x v="1"/>
    <s v="yes"/>
    <s v="yes"/>
    <s v="yes"/>
    <s v="yes"/>
    <x v="0"/>
    <s v="yes"/>
    <n v="4"/>
    <n v="2"/>
    <n v="3"/>
    <x v="0"/>
    <x v="1"/>
    <n v="3"/>
    <n v="2"/>
    <n v="12"/>
    <n v="13"/>
    <n v="12"/>
  </r>
  <r>
    <s v="GP"/>
    <x v="1"/>
    <n v="17"/>
    <s v="U"/>
    <s v="GT3"/>
    <s v="T"/>
    <x v="2"/>
    <x v="0"/>
    <x v="1"/>
    <x v="0"/>
    <s v="reputation"/>
    <s v="father"/>
    <n v="1"/>
    <x v="1"/>
    <n v="0"/>
    <x v="0"/>
    <x v="0"/>
    <s v="no"/>
    <s v="yes"/>
    <s v="yes"/>
    <s v="yes"/>
    <x v="1"/>
    <s v="no"/>
    <n v="5"/>
    <n v="4"/>
    <n v="2"/>
    <x v="1"/>
    <x v="0"/>
    <n v="5"/>
    <n v="0"/>
    <n v="16"/>
    <n v="17"/>
    <n v="17"/>
  </r>
  <r>
    <s v="GP"/>
    <x v="1"/>
    <n v="17"/>
    <s v="U"/>
    <s v="LE3"/>
    <s v="T"/>
    <x v="1"/>
    <x v="2"/>
    <x v="2"/>
    <x v="1"/>
    <s v="reputation"/>
    <s v="mother"/>
    <n v="1"/>
    <x v="1"/>
    <n v="0"/>
    <x v="0"/>
    <x v="0"/>
    <s v="no"/>
    <s v="yes"/>
    <s v="yes"/>
    <s v="yes"/>
    <x v="0"/>
    <s v="yes"/>
    <n v="5"/>
    <n v="3"/>
    <n v="3"/>
    <x v="1"/>
    <x v="0"/>
    <n v="1"/>
    <n v="56"/>
    <n v="9"/>
    <n v="9"/>
    <n v="8"/>
  </r>
  <r>
    <s v="GP"/>
    <x v="1"/>
    <n v="16"/>
    <s v="U"/>
    <s v="GT3"/>
    <s v="T"/>
    <x v="1"/>
    <x v="1"/>
    <x v="2"/>
    <x v="1"/>
    <s v="reputation"/>
    <s v="mother"/>
    <n v="1"/>
    <x v="1"/>
    <n v="0"/>
    <x v="0"/>
    <x v="0"/>
    <s v="yes"/>
    <s v="no"/>
    <s v="yes"/>
    <s v="yes"/>
    <x v="0"/>
    <s v="no"/>
    <n v="1"/>
    <n v="2"/>
    <n v="2"/>
    <x v="0"/>
    <x v="1"/>
    <n v="1"/>
    <n v="14"/>
    <n v="12"/>
    <n v="13"/>
    <n v="12"/>
  </r>
  <r>
    <s v="GP"/>
    <x v="0"/>
    <n v="17"/>
    <s v="U"/>
    <s v="GT3"/>
    <s v="T"/>
    <x v="1"/>
    <x v="2"/>
    <x v="1"/>
    <x v="0"/>
    <s v="other"/>
    <s v="mother"/>
    <n v="1"/>
    <x v="1"/>
    <n v="0"/>
    <x v="0"/>
    <x v="0"/>
    <s v="no"/>
    <s v="yes"/>
    <s v="yes"/>
    <s v="yes"/>
    <x v="0"/>
    <s v="yes"/>
    <n v="4"/>
    <n v="3"/>
    <n v="4"/>
    <x v="1"/>
    <x v="0"/>
    <n v="4"/>
    <n v="12"/>
    <n v="12"/>
    <n v="12"/>
    <n v="11"/>
  </r>
  <r>
    <s v="GP"/>
    <x v="0"/>
    <n v="16"/>
    <s v="U"/>
    <s v="LE3"/>
    <s v="T"/>
    <x v="2"/>
    <x v="3"/>
    <x v="2"/>
    <x v="1"/>
    <s v="course"/>
    <s v="mother"/>
    <n v="1"/>
    <x v="1"/>
    <n v="0"/>
    <x v="0"/>
    <x v="1"/>
    <s v="yes"/>
    <s v="yes"/>
    <s v="yes"/>
    <s v="yes"/>
    <x v="0"/>
    <s v="yes"/>
    <n v="4"/>
    <n v="2"/>
    <n v="3"/>
    <x v="0"/>
    <x v="1"/>
    <n v="5"/>
    <n v="0"/>
    <n v="15"/>
    <n v="15"/>
    <n v="15"/>
  </r>
  <r>
    <s v="GP"/>
    <x v="1"/>
    <n v="17"/>
    <s v="U"/>
    <s v="GT3"/>
    <s v="A"/>
    <x v="1"/>
    <x v="2"/>
    <x v="0"/>
    <x v="1"/>
    <s v="reputation"/>
    <s v="mother"/>
    <n v="1"/>
    <x v="1"/>
    <n v="0"/>
    <x v="0"/>
    <x v="0"/>
    <s v="no"/>
    <s v="no"/>
    <s v="no"/>
    <s v="yes"/>
    <x v="0"/>
    <s v="yes"/>
    <n v="3"/>
    <n v="3"/>
    <n v="3"/>
    <x v="0"/>
    <x v="0"/>
    <n v="3"/>
    <n v="6"/>
    <n v="8"/>
    <n v="7"/>
    <n v="9"/>
  </r>
  <r>
    <s v="GP"/>
    <x v="0"/>
    <n v="17"/>
    <s v="R"/>
    <s v="GT3"/>
    <s v="T"/>
    <x v="3"/>
    <x v="1"/>
    <x v="3"/>
    <x v="1"/>
    <s v="home"/>
    <s v="mother"/>
    <n v="1"/>
    <x v="1"/>
    <n v="0"/>
    <x v="0"/>
    <x v="1"/>
    <s v="no"/>
    <s v="no"/>
    <s v="yes"/>
    <s v="yes"/>
    <x v="1"/>
    <s v="no"/>
    <n v="3"/>
    <n v="1"/>
    <n v="3"/>
    <x v="0"/>
    <x v="4"/>
    <n v="3"/>
    <n v="4"/>
    <n v="8"/>
    <n v="9"/>
    <n v="10"/>
  </r>
  <r>
    <s v="GP"/>
    <x v="1"/>
    <n v="16"/>
    <s v="U"/>
    <s v="GT3"/>
    <s v="T"/>
    <x v="2"/>
    <x v="2"/>
    <x v="1"/>
    <x v="0"/>
    <s v="course"/>
    <s v="mother"/>
    <n v="1"/>
    <x v="1"/>
    <n v="0"/>
    <x v="0"/>
    <x v="1"/>
    <s v="no"/>
    <s v="no"/>
    <s v="yes"/>
    <s v="yes"/>
    <x v="0"/>
    <s v="no"/>
    <n v="4"/>
    <n v="3"/>
    <n v="3"/>
    <x v="0"/>
    <x v="3"/>
    <n v="2"/>
    <n v="10"/>
    <n v="11"/>
    <n v="12"/>
    <n v="13"/>
  </r>
  <r>
    <s v="GP"/>
    <x v="1"/>
    <n v="17"/>
    <s v="U"/>
    <s v="GT3"/>
    <s v="T"/>
    <x v="3"/>
    <x v="3"/>
    <x v="3"/>
    <x v="0"/>
    <s v="course"/>
    <s v="mother"/>
    <n v="1"/>
    <x v="1"/>
    <n v="0"/>
    <x v="0"/>
    <x v="1"/>
    <s v="no"/>
    <s v="yes"/>
    <s v="yes"/>
    <s v="yes"/>
    <x v="0"/>
    <s v="no"/>
    <n v="5"/>
    <n v="3"/>
    <n v="3"/>
    <x v="0"/>
    <x v="3"/>
    <n v="3"/>
    <n v="0"/>
    <n v="8"/>
    <n v="8"/>
    <n v="9"/>
  </r>
  <r>
    <s v="GP"/>
    <x v="0"/>
    <n v="17"/>
    <s v="U"/>
    <s v="GT3"/>
    <s v="T"/>
    <x v="3"/>
    <x v="1"/>
    <x v="3"/>
    <x v="0"/>
    <s v="other"/>
    <s v="other"/>
    <n v="2"/>
    <x v="1"/>
    <n v="0"/>
    <x v="0"/>
    <x v="1"/>
    <s v="yes"/>
    <s v="yes"/>
    <s v="no"/>
    <s v="yes"/>
    <x v="0"/>
    <s v="no"/>
    <n v="4"/>
    <n v="4"/>
    <n v="4"/>
    <x v="3"/>
    <x v="4"/>
    <n v="5"/>
    <n v="12"/>
    <n v="7"/>
    <n v="8"/>
    <n v="8"/>
  </r>
  <r>
    <s v="GP"/>
    <x v="1"/>
    <n v="17"/>
    <s v="U"/>
    <s v="LE3"/>
    <s v="T"/>
    <x v="2"/>
    <x v="0"/>
    <x v="1"/>
    <x v="0"/>
    <s v="course"/>
    <s v="father"/>
    <n v="1"/>
    <x v="1"/>
    <n v="0"/>
    <x v="0"/>
    <x v="1"/>
    <s v="no"/>
    <s v="yes"/>
    <s v="yes"/>
    <s v="yes"/>
    <x v="0"/>
    <s v="yes"/>
    <n v="4"/>
    <n v="3"/>
    <n v="2"/>
    <x v="0"/>
    <x v="3"/>
    <n v="5"/>
    <n v="0"/>
    <n v="14"/>
    <n v="15"/>
    <n v="15"/>
  </r>
  <r>
    <s v="GP"/>
    <x v="1"/>
    <n v="16"/>
    <s v="U"/>
    <s v="LE3"/>
    <s v="T"/>
    <x v="0"/>
    <x v="0"/>
    <x v="4"/>
    <x v="3"/>
    <s v="reputation"/>
    <s v="mother"/>
    <n v="1"/>
    <x v="1"/>
    <n v="0"/>
    <x v="0"/>
    <x v="0"/>
    <s v="yes"/>
    <s v="no"/>
    <s v="yes"/>
    <s v="yes"/>
    <x v="0"/>
    <s v="no"/>
    <n v="4"/>
    <n v="5"/>
    <n v="2"/>
    <x v="0"/>
    <x v="1"/>
    <n v="3"/>
    <n v="0"/>
    <n v="9"/>
    <n v="9"/>
    <n v="10"/>
  </r>
  <r>
    <s v="GP"/>
    <x v="1"/>
    <n v="16"/>
    <s v="U"/>
    <s v="GT3"/>
    <s v="T"/>
    <x v="0"/>
    <x v="2"/>
    <x v="0"/>
    <x v="1"/>
    <s v="home"/>
    <s v="mother"/>
    <n v="1"/>
    <x v="1"/>
    <n v="0"/>
    <x v="0"/>
    <x v="0"/>
    <s v="no"/>
    <s v="yes"/>
    <s v="yes"/>
    <s v="yes"/>
    <x v="0"/>
    <s v="no"/>
    <n v="4"/>
    <n v="3"/>
    <n v="5"/>
    <x v="0"/>
    <x v="4"/>
    <n v="2"/>
    <n v="2"/>
    <n v="16"/>
    <n v="16"/>
    <n v="16"/>
  </r>
  <r>
    <s v="GP"/>
    <x v="1"/>
    <n v="16"/>
    <s v="U"/>
    <s v="GT3"/>
    <s v="T"/>
    <x v="2"/>
    <x v="2"/>
    <x v="2"/>
    <x v="1"/>
    <s v="reputation"/>
    <s v="mother"/>
    <n v="1"/>
    <x v="1"/>
    <n v="0"/>
    <x v="1"/>
    <x v="0"/>
    <s v="yes"/>
    <s v="yes"/>
    <s v="yes"/>
    <s v="yes"/>
    <x v="1"/>
    <s v="no"/>
    <n v="4"/>
    <n v="4"/>
    <n v="3"/>
    <x v="0"/>
    <x v="0"/>
    <n v="4"/>
    <n v="6"/>
    <n v="8"/>
    <n v="10"/>
    <n v="10"/>
  </r>
  <r>
    <s v="GP"/>
    <x v="1"/>
    <n v="17"/>
    <s v="U"/>
    <s v="GT3"/>
    <s v="T"/>
    <x v="3"/>
    <x v="3"/>
    <x v="2"/>
    <x v="1"/>
    <s v="course"/>
    <s v="mother"/>
    <n v="1"/>
    <x v="1"/>
    <n v="0"/>
    <x v="0"/>
    <x v="0"/>
    <s v="yes"/>
    <s v="no"/>
    <s v="no"/>
    <s v="yes"/>
    <x v="1"/>
    <s v="no"/>
    <n v="4"/>
    <n v="4"/>
    <n v="4"/>
    <x v="0"/>
    <x v="0"/>
    <n v="1"/>
    <n v="4"/>
    <n v="9"/>
    <n v="9"/>
    <n v="10"/>
  </r>
  <r>
    <s v="GP"/>
    <x v="1"/>
    <n v="16"/>
    <s v="U"/>
    <s v="GT3"/>
    <s v="A"/>
    <x v="1"/>
    <x v="3"/>
    <x v="1"/>
    <x v="1"/>
    <s v="course"/>
    <s v="mother"/>
    <n v="1"/>
    <x v="1"/>
    <n v="3"/>
    <x v="0"/>
    <x v="0"/>
    <s v="yes"/>
    <s v="no"/>
    <s v="yes"/>
    <s v="yes"/>
    <x v="0"/>
    <s v="no"/>
    <n v="2"/>
    <n v="3"/>
    <n v="3"/>
    <x v="1"/>
    <x v="1"/>
    <n v="4"/>
    <n v="5"/>
    <n v="7"/>
    <n v="7"/>
    <n v="7"/>
  </r>
  <r>
    <s v="GP"/>
    <x v="1"/>
    <n v="16"/>
    <s v="U"/>
    <s v="GT3"/>
    <s v="T"/>
    <x v="0"/>
    <x v="2"/>
    <x v="4"/>
    <x v="1"/>
    <s v="other"/>
    <s v="mother"/>
    <n v="1"/>
    <x v="1"/>
    <n v="0"/>
    <x v="0"/>
    <x v="1"/>
    <s v="yes"/>
    <s v="yes"/>
    <s v="yes"/>
    <s v="yes"/>
    <x v="0"/>
    <s v="yes"/>
    <n v="1"/>
    <n v="3"/>
    <n v="2"/>
    <x v="0"/>
    <x v="3"/>
    <n v="1"/>
    <n v="10"/>
    <n v="11"/>
    <n v="12"/>
    <n v="13"/>
  </r>
  <r>
    <s v="GP"/>
    <x v="0"/>
    <n v="17"/>
    <s v="U"/>
    <s v="LE3"/>
    <s v="T"/>
    <x v="0"/>
    <x v="0"/>
    <x v="1"/>
    <x v="1"/>
    <s v="home"/>
    <s v="mother"/>
    <n v="1"/>
    <x v="1"/>
    <n v="0"/>
    <x v="0"/>
    <x v="0"/>
    <s v="yes"/>
    <s v="no"/>
    <s v="yes"/>
    <s v="yes"/>
    <x v="0"/>
    <s v="yes"/>
    <n v="5"/>
    <n v="3"/>
    <n v="5"/>
    <x v="3"/>
    <x v="4"/>
    <n v="3"/>
    <n v="13"/>
    <n v="12"/>
    <n v="12"/>
    <n v="13"/>
  </r>
  <r>
    <s v="GP"/>
    <x v="1"/>
    <n v="16"/>
    <s v="U"/>
    <s v="GT3"/>
    <s v="A"/>
    <x v="2"/>
    <x v="1"/>
    <x v="2"/>
    <x v="1"/>
    <s v="reputation"/>
    <s v="mother"/>
    <n v="1"/>
    <x v="1"/>
    <n v="0"/>
    <x v="1"/>
    <x v="0"/>
    <s v="yes"/>
    <s v="no"/>
    <s v="yes"/>
    <s v="yes"/>
    <x v="0"/>
    <s v="no"/>
    <n v="3"/>
    <n v="3"/>
    <n v="4"/>
    <x v="0"/>
    <x v="3"/>
    <n v="4"/>
    <n v="0"/>
    <n v="12"/>
    <n v="13"/>
    <n v="14"/>
  </r>
  <r>
    <s v="GP"/>
    <x v="0"/>
    <n v="18"/>
    <s v="U"/>
    <s v="GT3"/>
    <s v="T"/>
    <x v="2"/>
    <x v="1"/>
    <x v="1"/>
    <x v="1"/>
    <s v="home"/>
    <s v="mother"/>
    <n v="1"/>
    <x v="1"/>
    <n v="1"/>
    <x v="0"/>
    <x v="0"/>
    <s v="yes"/>
    <s v="yes"/>
    <s v="yes"/>
    <s v="yes"/>
    <x v="0"/>
    <s v="no"/>
    <n v="4"/>
    <n v="4"/>
    <n v="4"/>
    <x v="1"/>
    <x v="2"/>
    <n v="5"/>
    <n v="15"/>
    <n v="6"/>
    <n v="7"/>
    <n v="8"/>
  </r>
  <r>
    <s v="GP"/>
    <x v="1"/>
    <n v="17"/>
    <s v="U"/>
    <s v="LE3"/>
    <s v="T"/>
    <x v="1"/>
    <x v="1"/>
    <x v="2"/>
    <x v="1"/>
    <s v="reputation"/>
    <s v="mother"/>
    <n v="2"/>
    <x v="1"/>
    <n v="0"/>
    <x v="0"/>
    <x v="1"/>
    <s v="yes"/>
    <s v="no"/>
    <s v="yes"/>
    <s v="yes"/>
    <x v="0"/>
    <s v="no"/>
    <n v="4"/>
    <n v="4"/>
    <n v="4"/>
    <x v="0"/>
    <x v="0"/>
    <n v="1"/>
    <n v="2"/>
    <n v="14"/>
    <n v="15"/>
    <n v="15"/>
  </r>
  <r>
    <s v="GP"/>
    <x v="1"/>
    <n v="17"/>
    <s v="U"/>
    <s v="GT3"/>
    <s v="T"/>
    <x v="0"/>
    <x v="2"/>
    <x v="2"/>
    <x v="1"/>
    <s v="reputation"/>
    <s v="mother"/>
    <n v="1"/>
    <x v="1"/>
    <n v="2"/>
    <x v="0"/>
    <x v="1"/>
    <s v="yes"/>
    <s v="no"/>
    <s v="yes"/>
    <s v="yes"/>
    <x v="0"/>
    <s v="yes"/>
    <n v="3"/>
    <n v="4"/>
    <n v="5"/>
    <x v="1"/>
    <x v="2"/>
    <n v="1"/>
    <n v="22"/>
    <n v="6"/>
    <n v="6"/>
    <n v="4"/>
  </r>
  <r>
    <s v="GP"/>
    <x v="0"/>
    <n v="18"/>
    <s v="U"/>
    <s v="LE3"/>
    <s v="T"/>
    <x v="1"/>
    <x v="2"/>
    <x v="1"/>
    <x v="2"/>
    <s v="home"/>
    <s v="father"/>
    <n v="1"/>
    <x v="1"/>
    <n v="1"/>
    <x v="0"/>
    <x v="0"/>
    <s v="yes"/>
    <s v="no"/>
    <s v="yes"/>
    <s v="yes"/>
    <x v="0"/>
    <s v="no"/>
    <n v="3"/>
    <n v="2"/>
    <n v="4"/>
    <x v="1"/>
    <x v="2"/>
    <n v="4"/>
    <n v="13"/>
    <n v="6"/>
    <n v="6"/>
    <n v="8"/>
  </r>
  <r>
    <s v="GP"/>
    <x v="1"/>
    <n v="17"/>
    <s v="R"/>
    <s v="GT3"/>
    <s v="T"/>
    <x v="2"/>
    <x v="3"/>
    <x v="3"/>
    <x v="0"/>
    <s v="reputation"/>
    <s v="mother"/>
    <n v="2"/>
    <x v="1"/>
    <n v="0"/>
    <x v="0"/>
    <x v="0"/>
    <s v="no"/>
    <s v="yes"/>
    <s v="yes"/>
    <s v="yes"/>
    <x v="0"/>
    <s v="no"/>
    <n v="4"/>
    <n v="2"/>
    <n v="5"/>
    <x v="0"/>
    <x v="1"/>
    <n v="5"/>
    <n v="2"/>
    <n v="6"/>
    <n v="6"/>
    <n v="6"/>
  </r>
  <r>
    <s v="GP"/>
    <x v="1"/>
    <n v="16"/>
    <s v="U"/>
    <s v="GT3"/>
    <s v="T"/>
    <x v="2"/>
    <x v="2"/>
    <x v="1"/>
    <x v="3"/>
    <s v="other"/>
    <s v="mother"/>
    <n v="1"/>
    <x v="1"/>
    <n v="0"/>
    <x v="1"/>
    <x v="1"/>
    <s v="no"/>
    <s v="no"/>
    <s v="yes"/>
    <s v="yes"/>
    <x v="0"/>
    <s v="no"/>
    <n v="2"/>
    <n v="3"/>
    <n v="1"/>
    <x v="0"/>
    <x v="3"/>
    <n v="3"/>
    <n v="2"/>
    <n v="16"/>
    <n v="16"/>
    <n v="17"/>
  </r>
  <r>
    <s v="GP"/>
    <x v="0"/>
    <n v="18"/>
    <s v="U"/>
    <s v="GT3"/>
    <s v="T"/>
    <x v="2"/>
    <x v="1"/>
    <x v="2"/>
    <x v="1"/>
    <s v="home"/>
    <s v="mother"/>
    <n v="2"/>
    <x v="1"/>
    <n v="0"/>
    <x v="0"/>
    <x v="0"/>
    <s v="yes"/>
    <s v="no"/>
    <s v="yes"/>
    <s v="yes"/>
    <x v="0"/>
    <s v="no"/>
    <n v="3"/>
    <n v="3"/>
    <n v="3"/>
    <x v="4"/>
    <x v="4"/>
    <n v="4"/>
    <n v="0"/>
    <n v="12"/>
    <n v="13"/>
    <n v="13"/>
  </r>
  <r>
    <s v="GP"/>
    <x v="1"/>
    <n v="18"/>
    <s v="R"/>
    <s v="GT3"/>
    <s v="T"/>
    <x v="1"/>
    <x v="3"/>
    <x v="2"/>
    <x v="1"/>
    <s v="reputation"/>
    <s v="mother"/>
    <n v="1"/>
    <x v="1"/>
    <n v="1"/>
    <x v="0"/>
    <x v="1"/>
    <s v="no"/>
    <s v="yes"/>
    <s v="yes"/>
    <s v="yes"/>
    <x v="0"/>
    <s v="yes"/>
    <n v="5"/>
    <n v="3"/>
    <n v="3"/>
    <x v="0"/>
    <x v="3"/>
    <n v="4"/>
    <n v="16"/>
    <n v="9"/>
    <n v="8"/>
    <n v="7"/>
  </r>
  <r>
    <s v="GP"/>
    <x v="1"/>
    <n v="17"/>
    <s v="U"/>
    <s v="GT3"/>
    <s v="T"/>
    <x v="1"/>
    <x v="1"/>
    <x v="2"/>
    <x v="1"/>
    <s v="course"/>
    <s v="mother"/>
    <n v="1"/>
    <x v="1"/>
    <n v="0"/>
    <x v="0"/>
    <x v="1"/>
    <s v="no"/>
    <s v="yes"/>
    <s v="no"/>
    <s v="yes"/>
    <x v="0"/>
    <s v="no"/>
    <n v="5"/>
    <n v="3"/>
    <n v="4"/>
    <x v="0"/>
    <x v="0"/>
    <n v="3"/>
    <n v="10"/>
    <n v="16"/>
    <n v="15"/>
    <n v="15"/>
  </r>
  <r>
    <s v="GP"/>
    <x v="0"/>
    <n v="17"/>
    <s v="U"/>
    <s v="LE3"/>
    <s v="T"/>
    <x v="2"/>
    <x v="2"/>
    <x v="1"/>
    <x v="0"/>
    <s v="reputation"/>
    <s v="father"/>
    <n v="1"/>
    <x v="1"/>
    <n v="0"/>
    <x v="0"/>
    <x v="0"/>
    <s v="yes"/>
    <s v="no"/>
    <s v="no"/>
    <s v="yes"/>
    <x v="0"/>
    <s v="no"/>
    <n v="5"/>
    <n v="3"/>
    <n v="3"/>
    <x v="0"/>
    <x v="0"/>
    <n v="3"/>
    <n v="2"/>
    <n v="12"/>
    <n v="11"/>
    <n v="12"/>
  </r>
  <r>
    <s v="GP"/>
    <x v="0"/>
    <n v="18"/>
    <s v="U"/>
    <s v="LE3"/>
    <s v="T"/>
    <x v="2"/>
    <x v="3"/>
    <x v="3"/>
    <x v="1"/>
    <s v="course"/>
    <s v="mother"/>
    <n v="4"/>
    <x v="1"/>
    <n v="0"/>
    <x v="1"/>
    <x v="0"/>
    <s v="yes"/>
    <s v="yes"/>
    <s v="yes"/>
    <s v="yes"/>
    <x v="0"/>
    <s v="yes"/>
    <n v="4"/>
    <n v="3"/>
    <n v="2"/>
    <x v="3"/>
    <x v="4"/>
    <n v="3"/>
    <n v="14"/>
    <n v="10"/>
    <n v="8"/>
    <n v="9"/>
  </r>
  <r>
    <s v="GP"/>
    <x v="1"/>
    <n v="17"/>
    <s v="U"/>
    <s v="LE3"/>
    <s v="T"/>
    <x v="0"/>
    <x v="2"/>
    <x v="0"/>
    <x v="1"/>
    <s v="reputation"/>
    <s v="father"/>
    <n v="1"/>
    <x v="1"/>
    <n v="0"/>
    <x v="0"/>
    <x v="1"/>
    <s v="no"/>
    <s v="yes"/>
    <s v="yes"/>
    <s v="yes"/>
    <x v="0"/>
    <s v="yes"/>
    <n v="3"/>
    <n v="2"/>
    <n v="3"/>
    <x v="0"/>
    <x v="1"/>
    <n v="3"/>
    <n v="14"/>
    <n v="13"/>
    <n v="13"/>
    <n v="14"/>
  </r>
  <r>
    <s v="GP"/>
    <x v="0"/>
    <n v="17"/>
    <s v="R"/>
    <s v="GT3"/>
    <s v="T"/>
    <x v="2"/>
    <x v="1"/>
    <x v="2"/>
    <x v="1"/>
    <s v="course"/>
    <s v="father"/>
    <n v="2"/>
    <x v="1"/>
    <n v="0"/>
    <x v="0"/>
    <x v="0"/>
    <s v="yes"/>
    <s v="yes"/>
    <s v="yes"/>
    <s v="yes"/>
    <x v="0"/>
    <s v="no"/>
    <n v="4"/>
    <n v="5"/>
    <n v="2"/>
    <x v="0"/>
    <x v="3"/>
    <n v="1"/>
    <n v="4"/>
    <n v="11"/>
    <n v="11"/>
    <n v="11"/>
  </r>
  <r>
    <s v="GP"/>
    <x v="0"/>
    <n v="17"/>
    <s v="U"/>
    <s v="GT3"/>
    <s v="T"/>
    <x v="0"/>
    <x v="0"/>
    <x v="4"/>
    <x v="3"/>
    <s v="reputation"/>
    <s v="mother"/>
    <n v="1"/>
    <x v="1"/>
    <n v="0"/>
    <x v="1"/>
    <x v="0"/>
    <s v="no"/>
    <s v="yes"/>
    <s v="yes"/>
    <s v="yes"/>
    <x v="0"/>
    <s v="yes"/>
    <n v="4"/>
    <n v="5"/>
    <n v="5"/>
    <x v="0"/>
    <x v="0"/>
    <n v="2"/>
    <n v="14"/>
    <n v="11"/>
    <n v="9"/>
    <n v="9"/>
  </r>
  <r>
    <s v="GP"/>
    <x v="0"/>
    <n v="16"/>
    <s v="U"/>
    <s v="GT3"/>
    <s v="T"/>
    <x v="0"/>
    <x v="0"/>
    <x v="0"/>
    <x v="1"/>
    <s v="reputation"/>
    <s v="father"/>
    <n v="1"/>
    <x v="1"/>
    <n v="0"/>
    <x v="0"/>
    <x v="0"/>
    <s v="yes"/>
    <s v="yes"/>
    <s v="yes"/>
    <s v="yes"/>
    <x v="0"/>
    <s v="no"/>
    <n v="4"/>
    <n v="2"/>
    <n v="4"/>
    <x v="1"/>
    <x v="2"/>
    <n v="1"/>
    <n v="2"/>
    <n v="14"/>
    <n v="13"/>
    <n v="13"/>
  </r>
  <r>
    <s v="GP"/>
    <x v="0"/>
    <n v="16"/>
    <s v="U"/>
    <s v="LE3"/>
    <s v="T"/>
    <x v="3"/>
    <x v="3"/>
    <x v="2"/>
    <x v="1"/>
    <s v="home"/>
    <s v="mother"/>
    <n v="2"/>
    <x v="1"/>
    <n v="0"/>
    <x v="0"/>
    <x v="0"/>
    <s v="yes"/>
    <s v="no"/>
    <s v="yes"/>
    <s v="yes"/>
    <x v="0"/>
    <s v="no"/>
    <n v="3"/>
    <n v="4"/>
    <n v="2"/>
    <x v="0"/>
    <x v="3"/>
    <n v="5"/>
    <n v="18"/>
    <n v="9"/>
    <n v="7"/>
    <n v="6"/>
  </r>
  <r>
    <s v="GP"/>
    <x v="0"/>
    <n v="17"/>
    <s v="U"/>
    <s v="LE3"/>
    <s v="T"/>
    <x v="2"/>
    <x v="1"/>
    <x v="2"/>
    <x v="1"/>
    <s v="home"/>
    <s v="father"/>
    <n v="1"/>
    <x v="1"/>
    <n v="0"/>
    <x v="0"/>
    <x v="1"/>
    <s v="yes"/>
    <s v="yes"/>
    <s v="no"/>
    <s v="yes"/>
    <x v="0"/>
    <s v="yes"/>
    <n v="4"/>
    <n v="4"/>
    <n v="2"/>
    <x v="4"/>
    <x v="4"/>
    <n v="4"/>
    <n v="4"/>
    <n v="14"/>
    <n v="13"/>
    <n v="13"/>
  </r>
  <r>
    <s v="GP"/>
    <x v="1"/>
    <n v="17"/>
    <s v="R"/>
    <s v="GT3"/>
    <s v="T"/>
    <x v="2"/>
    <x v="3"/>
    <x v="3"/>
    <x v="0"/>
    <s v="course"/>
    <s v="mother"/>
    <n v="3"/>
    <x v="1"/>
    <n v="0"/>
    <x v="0"/>
    <x v="1"/>
    <s v="no"/>
    <s v="yes"/>
    <s v="yes"/>
    <s v="yes"/>
    <x v="1"/>
    <s v="no"/>
    <n v="2"/>
    <n v="1"/>
    <n v="1"/>
    <x v="0"/>
    <x v="3"/>
    <n v="3"/>
    <n v="2"/>
    <n v="13"/>
    <n v="11"/>
    <n v="11"/>
  </r>
  <r>
    <s v="GP"/>
    <x v="0"/>
    <n v="18"/>
    <s v="U"/>
    <s v="GT3"/>
    <s v="T"/>
    <x v="2"/>
    <x v="1"/>
    <x v="2"/>
    <x v="0"/>
    <s v="reputation"/>
    <s v="father"/>
    <n v="1"/>
    <x v="1"/>
    <n v="1"/>
    <x v="0"/>
    <x v="1"/>
    <s v="no"/>
    <s v="no"/>
    <s v="yes"/>
    <s v="no"/>
    <x v="0"/>
    <s v="no"/>
    <n v="5"/>
    <n v="5"/>
    <n v="4"/>
    <x v="2"/>
    <x v="4"/>
    <n v="2"/>
    <n v="0"/>
    <n v="7"/>
    <n v="7"/>
    <n v="0"/>
  </r>
  <r>
    <s v="GP"/>
    <x v="0"/>
    <n v="17"/>
    <s v="U"/>
    <s v="LE3"/>
    <s v="T"/>
    <x v="0"/>
    <x v="2"/>
    <x v="0"/>
    <x v="1"/>
    <s v="course"/>
    <s v="mother"/>
    <n v="2"/>
    <x v="1"/>
    <n v="0"/>
    <x v="0"/>
    <x v="1"/>
    <s v="no"/>
    <s v="yes"/>
    <s v="yes"/>
    <s v="yes"/>
    <x v="0"/>
    <s v="yes"/>
    <n v="2"/>
    <n v="5"/>
    <n v="5"/>
    <x v="0"/>
    <x v="2"/>
    <n v="5"/>
    <n v="14"/>
    <n v="12"/>
    <n v="12"/>
    <n v="12"/>
  </r>
  <r>
    <s v="GP"/>
    <x v="0"/>
    <n v="17"/>
    <s v="R"/>
    <s v="LE3"/>
    <s v="A"/>
    <x v="0"/>
    <x v="0"/>
    <x v="4"/>
    <x v="1"/>
    <s v="course"/>
    <s v="mother"/>
    <n v="2"/>
    <x v="1"/>
    <n v="0"/>
    <x v="0"/>
    <x v="0"/>
    <s v="yes"/>
    <s v="no"/>
    <s v="yes"/>
    <s v="yes"/>
    <x v="0"/>
    <s v="no"/>
    <n v="3"/>
    <n v="3"/>
    <n v="3"/>
    <x v="1"/>
    <x v="0"/>
    <n v="4"/>
    <n v="2"/>
    <n v="10"/>
    <n v="11"/>
    <n v="12"/>
  </r>
  <r>
    <s v="GP"/>
    <x v="0"/>
    <n v="18"/>
    <s v="R"/>
    <s v="LE3"/>
    <s v="T"/>
    <x v="1"/>
    <x v="2"/>
    <x v="2"/>
    <x v="0"/>
    <s v="course"/>
    <s v="mother"/>
    <n v="1"/>
    <x v="1"/>
    <n v="1"/>
    <x v="0"/>
    <x v="0"/>
    <s v="no"/>
    <s v="no"/>
    <s v="yes"/>
    <s v="yes"/>
    <x v="0"/>
    <s v="yes"/>
    <n v="4"/>
    <n v="3"/>
    <n v="3"/>
    <x v="0"/>
    <x v="0"/>
    <n v="5"/>
    <n v="8"/>
    <n v="3"/>
    <n v="5"/>
    <n v="5"/>
  </r>
  <r>
    <s v="GP"/>
    <x v="0"/>
    <n v="16"/>
    <s v="U"/>
    <s v="GT3"/>
    <s v="T"/>
    <x v="1"/>
    <x v="2"/>
    <x v="3"/>
    <x v="1"/>
    <s v="reputation"/>
    <s v="other"/>
    <n v="3"/>
    <x v="1"/>
    <n v="0"/>
    <x v="1"/>
    <x v="0"/>
    <s v="no"/>
    <s v="no"/>
    <s v="no"/>
    <s v="yes"/>
    <x v="0"/>
    <s v="no"/>
    <n v="5"/>
    <n v="3"/>
    <n v="3"/>
    <x v="0"/>
    <x v="0"/>
    <n v="2"/>
    <n v="6"/>
    <n v="7"/>
    <n v="10"/>
    <n v="10"/>
  </r>
  <r>
    <s v="GP"/>
    <x v="0"/>
    <n v="19"/>
    <s v="U"/>
    <s v="LE3"/>
    <s v="A"/>
    <x v="0"/>
    <x v="2"/>
    <x v="1"/>
    <x v="4"/>
    <s v="reputation"/>
    <s v="mother"/>
    <n v="1"/>
    <x v="1"/>
    <n v="0"/>
    <x v="0"/>
    <x v="0"/>
    <s v="no"/>
    <s v="no"/>
    <s v="yes"/>
    <s v="yes"/>
    <x v="0"/>
    <s v="no"/>
    <n v="4"/>
    <n v="3"/>
    <n v="1"/>
    <x v="0"/>
    <x v="3"/>
    <n v="1"/>
    <n v="12"/>
    <n v="11"/>
    <n v="11"/>
    <n v="11"/>
  </r>
  <r>
    <s v="GP"/>
    <x v="0"/>
    <n v="18"/>
    <s v="U"/>
    <s v="GT3"/>
    <s v="T"/>
    <x v="2"/>
    <x v="3"/>
    <x v="2"/>
    <x v="1"/>
    <s v="home"/>
    <s v="mother"/>
    <n v="1"/>
    <x v="1"/>
    <n v="0"/>
    <x v="0"/>
    <x v="1"/>
    <s v="no"/>
    <s v="yes"/>
    <s v="yes"/>
    <s v="yes"/>
    <x v="0"/>
    <s v="no"/>
    <n v="5"/>
    <n v="2"/>
    <n v="4"/>
    <x v="0"/>
    <x v="1"/>
    <n v="4"/>
    <n v="8"/>
    <n v="15"/>
    <n v="14"/>
    <n v="14"/>
  </r>
  <r>
    <s v="GP"/>
    <x v="1"/>
    <n v="18"/>
    <s v="U"/>
    <s v="GT3"/>
    <s v="T"/>
    <x v="0"/>
    <x v="2"/>
    <x v="1"/>
    <x v="1"/>
    <s v="home"/>
    <s v="father"/>
    <n v="1"/>
    <x v="1"/>
    <n v="0"/>
    <x v="0"/>
    <x v="0"/>
    <s v="yes"/>
    <s v="no"/>
    <s v="yes"/>
    <s v="yes"/>
    <x v="0"/>
    <s v="yes"/>
    <n v="3"/>
    <n v="1"/>
    <n v="2"/>
    <x v="0"/>
    <x v="0"/>
    <n v="2"/>
    <n v="21"/>
    <n v="17"/>
    <n v="18"/>
    <n v="18"/>
  </r>
  <r>
    <s v="GP"/>
    <x v="0"/>
    <n v="18"/>
    <s v="U"/>
    <s v="GT3"/>
    <s v="T"/>
    <x v="0"/>
    <x v="2"/>
    <x v="4"/>
    <x v="1"/>
    <s v="course"/>
    <s v="mother"/>
    <n v="1"/>
    <x v="1"/>
    <n v="0"/>
    <x v="0"/>
    <x v="0"/>
    <s v="yes"/>
    <s v="no"/>
    <s v="no"/>
    <s v="yes"/>
    <x v="0"/>
    <s v="no"/>
    <n v="4"/>
    <n v="3"/>
    <n v="2"/>
    <x v="0"/>
    <x v="3"/>
    <n v="3"/>
    <n v="2"/>
    <n v="8"/>
    <n v="8"/>
    <n v="8"/>
  </r>
  <r>
    <s v="GP"/>
    <x v="0"/>
    <n v="18"/>
    <s v="R"/>
    <s v="LE3"/>
    <s v="A"/>
    <x v="1"/>
    <x v="0"/>
    <x v="2"/>
    <x v="1"/>
    <s v="reputation"/>
    <s v="mother"/>
    <n v="2"/>
    <x v="1"/>
    <n v="0"/>
    <x v="0"/>
    <x v="0"/>
    <s v="yes"/>
    <s v="yes"/>
    <s v="yes"/>
    <s v="yes"/>
    <x v="0"/>
    <s v="no"/>
    <n v="4"/>
    <n v="2"/>
    <n v="5"/>
    <x v="2"/>
    <x v="2"/>
    <n v="1"/>
    <n v="13"/>
    <n v="17"/>
    <n v="17"/>
    <n v="17"/>
  </r>
  <r>
    <s v="GP"/>
    <x v="0"/>
    <n v="17"/>
    <s v="U"/>
    <s v="GT3"/>
    <s v="T"/>
    <x v="1"/>
    <x v="3"/>
    <x v="1"/>
    <x v="1"/>
    <s v="other"/>
    <s v="mother"/>
    <n v="1"/>
    <x v="1"/>
    <n v="0"/>
    <x v="0"/>
    <x v="1"/>
    <s v="yes"/>
    <s v="yes"/>
    <s v="yes"/>
    <s v="yes"/>
    <x v="0"/>
    <s v="yes"/>
    <n v="5"/>
    <n v="4"/>
    <n v="4"/>
    <x v="2"/>
    <x v="2"/>
    <n v="5"/>
    <n v="2"/>
    <n v="9"/>
    <n v="9"/>
    <n v="10"/>
  </r>
  <r>
    <s v="GP"/>
    <x v="1"/>
    <n v="18"/>
    <s v="R"/>
    <s v="GT3"/>
    <s v="T"/>
    <x v="0"/>
    <x v="0"/>
    <x v="4"/>
    <x v="1"/>
    <s v="reputation"/>
    <s v="mother"/>
    <n v="2"/>
    <x v="1"/>
    <n v="0"/>
    <x v="0"/>
    <x v="1"/>
    <s v="yes"/>
    <s v="yes"/>
    <s v="yes"/>
    <s v="yes"/>
    <x v="0"/>
    <s v="no"/>
    <n v="4"/>
    <n v="3"/>
    <n v="4"/>
    <x v="1"/>
    <x v="1"/>
    <n v="4"/>
    <n v="8"/>
    <n v="12"/>
    <n v="10"/>
    <n v="11"/>
  </r>
  <r>
    <s v="GP"/>
    <x v="0"/>
    <n v="18"/>
    <s v="U"/>
    <s v="GT3"/>
    <s v="T"/>
    <x v="0"/>
    <x v="1"/>
    <x v="0"/>
    <x v="1"/>
    <s v="reputation"/>
    <s v="father"/>
    <n v="1"/>
    <x v="1"/>
    <n v="0"/>
    <x v="0"/>
    <x v="0"/>
    <s v="yes"/>
    <s v="yes"/>
    <s v="yes"/>
    <s v="yes"/>
    <x v="0"/>
    <s v="yes"/>
    <n v="5"/>
    <n v="4"/>
    <n v="5"/>
    <x v="0"/>
    <x v="0"/>
    <n v="5"/>
    <n v="10"/>
    <n v="10"/>
    <n v="9"/>
    <n v="10"/>
  </r>
  <r>
    <s v="GP"/>
    <x v="1"/>
    <n v="18"/>
    <s v="R"/>
    <s v="GT3"/>
    <s v="T"/>
    <x v="2"/>
    <x v="3"/>
    <x v="2"/>
    <x v="1"/>
    <s v="reputation"/>
    <s v="mother"/>
    <n v="2"/>
    <x v="1"/>
    <n v="0"/>
    <x v="0"/>
    <x v="0"/>
    <s v="no"/>
    <s v="no"/>
    <s v="yes"/>
    <s v="no"/>
    <x v="0"/>
    <s v="yes"/>
    <n v="4"/>
    <n v="3"/>
    <n v="5"/>
    <x v="0"/>
    <x v="1"/>
    <n v="3"/>
    <n v="0"/>
    <n v="6"/>
    <n v="0"/>
    <n v="0"/>
  </r>
  <r>
    <s v="GP"/>
    <x v="1"/>
    <n v="19"/>
    <s v="U"/>
    <s v="GT3"/>
    <s v="T"/>
    <x v="1"/>
    <x v="2"/>
    <x v="2"/>
    <x v="0"/>
    <s v="home"/>
    <s v="other"/>
    <n v="1"/>
    <x v="1"/>
    <n v="2"/>
    <x v="0"/>
    <x v="0"/>
    <s v="yes"/>
    <s v="yes"/>
    <s v="yes"/>
    <s v="yes"/>
    <x v="0"/>
    <s v="no"/>
    <n v="4"/>
    <n v="3"/>
    <n v="5"/>
    <x v="2"/>
    <x v="0"/>
    <n v="5"/>
    <n v="15"/>
    <n v="9"/>
    <n v="9"/>
    <n v="9"/>
  </r>
  <r>
    <s v="GP"/>
    <x v="1"/>
    <n v="18"/>
    <s v="U"/>
    <s v="LE3"/>
    <s v="T"/>
    <x v="3"/>
    <x v="3"/>
    <x v="2"/>
    <x v="1"/>
    <s v="home"/>
    <s v="mother"/>
    <n v="2"/>
    <x v="1"/>
    <n v="0"/>
    <x v="0"/>
    <x v="0"/>
    <s v="yes"/>
    <s v="no"/>
    <s v="no"/>
    <s v="yes"/>
    <x v="1"/>
    <s v="no"/>
    <n v="4"/>
    <n v="4"/>
    <n v="3"/>
    <x v="0"/>
    <x v="3"/>
    <n v="3"/>
    <n v="2"/>
    <n v="11"/>
    <n v="11"/>
    <n v="11"/>
  </r>
  <r>
    <s v="GP"/>
    <x v="0"/>
    <n v="17"/>
    <s v="R"/>
    <s v="GT3"/>
    <s v="T"/>
    <x v="3"/>
    <x v="1"/>
    <x v="3"/>
    <x v="4"/>
    <s v="home"/>
    <s v="mother"/>
    <n v="1"/>
    <x v="1"/>
    <n v="0"/>
    <x v="0"/>
    <x v="0"/>
    <s v="yes"/>
    <s v="yes"/>
    <s v="no"/>
    <s v="yes"/>
    <x v="1"/>
    <s v="yes"/>
    <n v="3"/>
    <n v="5"/>
    <n v="2"/>
    <x v="1"/>
    <x v="1"/>
    <n v="1"/>
    <n v="2"/>
    <n v="15"/>
    <n v="14"/>
    <n v="14"/>
  </r>
  <r>
    <s v="GP"/>
    <x v="1"/>
    <n v="17"/>
    <s v="U"/>
    <s v="GT3"/>
    <s v="T"/>
    <x v="2"/>
    <x v="0"/>
    <x v="3"/>
    <x v="2"/>
    <s v="reputation"/>
    <s v="mother"/>
    <n v="2"/>
    <x v="1"/>
    <n v="0"/>
    <x v="0"/>
    <x v="0"/>
    <s v="yes"/>
    <s v="no"/>
    <s v="yes"/>
    <s v="yes"/>
    <x v="0"/>
    <s v="yes"/>
    <n v="4"/>
    <n v="3"/>
    <n v="3"/>
    <x v="0"/>
    <x v="3"/>
    <n v="1"/>
    <n v="2"/>
    <n v="10"/>
    <n v="10"/>
    <n v="10"/>
  </r>
  <r>
    <s v="GP"/>
    <x v="1"/>
    <n v="17"/>
    <s v="U"/>
    <s v="LE3"/>
    <s v="T"/>
    <x v="2"/>
    <x v="1"/>
    <x v="1"/>
    <x v="1"/>
    <s v="course"/>
    <s v="mother"/>
    <n v="2"/>
    <x v="1"/>
    <n v="0"/>
    <x v="1"/>
    <x v="0"/>
    <s v="yes"/>
    <s v="no"/>
    <s v="yes"/>
    <s v="yes"/>
    <x v="0"/>
    <s v="yes"/>
    <n v="4"/>
    <n v="4"/>
    <n v="4"/>
    <x v="1"/>
    <x v="0"/>
    <n v="5"/>
    <n v="6"/>
    <n v="12"/>
    <n v="12"/>
    <n v="12"/>
  </r>
  <r>
    <s v="GP"/>
    <x v="1"/>
    <n v="18"/>
    <s v="R"/>
    <s v="GT3"/>
    <s v="A"/>
    <x v="1"/>
    <x v="1"/>
    <x v="2"/>
    <x v="0"/>
    <s v="home"/>
    <s v="mother"/>
    <n v="2"/>
    <x v="1"/>
    <n v="0"/>
    <x v="0"/>
    <x v="1"/>
    <s v="no"/>
    <s v="no"/>
    <s v="no"/>
    <s v="no"/>
    <x v="0"/>
    <s v="yes"/>
    <n v="4"/>
    <n v="1"/>
    <n v="1"/>
    <x v="0"/>
    <x v="3"/>
    <n v="5"/>
    <n v="75"/>
    <n v="10"/>
    <n v="9"/>
    <n v="9"/>
  </r>
  <r>
    <s v="GP"/>
    <x v="1"/>
    <n v="18"/>
    <s v="U"/>
    <s v="GT3"/>
    <s v="T"/>
    <x v="0"/>
    <x v="0"/>
    <x v="0"/>
    <x v="2"/>
    <s v="reputation"/>
    <s v="father"/>
    <n v="1"/>
    <x v="1"/>
    <n v="1"/>
    <x v="1"/>
    <x v="0"/>
    <s v="no"/>
    <s v="yes"/>
    <s v="yes"/>
    <s v="yes"/>
    <x v="0"/>
    <s v="yes"/>
    <n v="2"/>
    <n v="4"/>
    <n v="4"/>
    <x v="0"/>
    <x v="3"/>
    <n v="4"/>
    <n v="15"/>
    <n v="9"/>
    <n v="8"/>
    <n v="8"/>
  </r>
  <r>
    <s v="GP"/>
    <x v="1"/>
    <n v="18"/>
    <s v="U"/>
    <s v="GT3"/>
    <s v="T"/>
    <x v="3"/>
    <x v="3"/>
    <x v="2"/>
    <x v="1"/>
    <s v="home"/>
    <s v="mother"/>
    <n v="2"/>
    <x v="1"/>
    <n v="0"/>
    <x v="1"/>
    <x v="1"/>
    <s v="no"/>
    <s v="yes"/>
    <s v="yes"/>
    <s v="yes"/>
    <x v="0"/>
    <s v="no"/>
    <n v="5"/>
    <n v="4"/>
    <n v="4"/>
    <x v="0"/>
    <x v="3"/>
    <n v="4"/>
    <n v="4"/>
    <n v="8"/>
    <n v="9"/>
    <n v="10"/>
  </r>
  <r>
    <s v="GP"/>
    <x v="1"/>
    <n v="17"/>
    <s v="U"/>
    <s v="GT3"/>
    <s v="T"/>
    <x v="2"/>
    <x v="1"/>
    <x v="2"/>
    <x v="1"/>
    <s v="course"/>
    <s v="mother"/>
    <n v="1"/>
    <x v="1"/>
    <n v="0"/>
    <x v="0"/>
    <x v="0"/>
    <s v="no"/>
    <s v="no"/>
    <s v="no"/>
    <s v="yes"/>
    <x v="0"/>
    <s v="no"/>
    <n v="5"/>
    <n v="4"/>
    <n v="5"/>
    <x v="0"/>
    <x v="1"/>
    <n v="5"/>
    <n v="4"/>
    <n v="10"/>
    <n v="9"/>
    <n v="11"/>
  </r>
  <r>
    <s v="GP"/>
    <x v="0"/>
    <n v="17"/>
    <s v="U"/>
    <s v="GT3"/>
    <s v="T"/>
    <x v="3"/>
    <x v="3"/>
    <x v="2"/>
    <x v="1"/>
    <s v="reputation"/>
    <s v="father"/>
    <n v="1"/>
    <x v="1"/>
    <n v="0"/>
    <x v="0"/>
    <x v="1"/>
    <s v="yes"/>
    <s v="no"/>
    <s v="no"/>
    <s v="yes"/>
    <x v="0"/>
    <s v="no"/>
    <n v="4"/>
    <n v="3"/>
    <n v="3"/>
    <x v="0"/>
    <x v="1"/>
    <n v="4"/>
    <n v="2"/>
    <n v="12"/>
    <n v="10"/>
    <n v="11"/>
  </r>
  <r>
    <s v="GP"/>
    <x v="0"/>
    <n v="18"/>
    <s v="U"/>
    <s v="LE3"/>
    <s v="A"/>
    <x v="0"/>
    <x v="0"/>
    <x v="4"/>
    <x v="3"/>
    <s v="reputation"/>
    <s v="mother"/>
    <n v="1"/>
    <x v="1"/>
    <n v="0"/>
    <x v="0"/>
    <x v="0"/>
    <s v="yes"/>
    <s v="yes"/>
    <s v="yes"/>
    <s v="yes"/>
    <x v="0"/>
    <s v="no"/>
    <n v="5"/>
    <n v="4"/>
    <n v="3"/>
    <x v="0"/>
    <x v="3"/>
    <n v="2"/>
    <n v="9"/>
    <n v="15"/>
    <n v="13"/>
    <n v="15"/>
  </r>
  <r>
    <s v="GP"/>
    <x v="0"/>
    <n v="18"/>
    <s v="U"/>
    <s v="GT3"/>
    <s v="T"/>
    <x v="0"/>
    <x v="1"/>
    <x v="4"/>
    <x v="1"/>
    <s v="home"/>
    <s v="mother"/>
    <n v="1"/>
    <x v="1"/>
    <n v="0"/>
    <x v="0"/>
    <x v="0"/>
    <s v="yes"/>
    <s v="yes"/>
    <s v="yes"/>
    <s v="yes"/>
    <x v="0"/>
    <s v="yes"/>
    <n v="4"/>
    <n v="3"/>
    <n v="2"/>
    <x v="0"/>
    <x v="2"/>
    <n v="5"/>
    <n v="11"/>
    <n v="12"/>
    <n v="11"/>
    <n v="11"/>
  </r>
  <r>
    <s v="GP"/>
    <x v="1"/>
    <n v="18"/>
    <s v="U"/>
    <s v="LE3"/>
    <s v="T"/>
    <x v="2"/>
    <x v="3"/>
    <x v="1"/>
    <x v="4"/>
    <s v="reputation"/>
    <s v="mother"/>
    <n v="1"/>
    <x v="1"/>
    <n v="1"/>
    <x v="0"/>
    <x v="1"/>
    <s v="no"/>
    <s v="no"/>
    <s v="yes"/>
    <s v="yes"/>
    <x v="0"/>
    <s v="yes"/>
    <n v="5"/>
    <n v="4"/>
    <n v="3"/>
    <x v="0"/>
    <x v="3"/>
    <n v="5"/>
    <n v="12"/>
    <n v="12"/>
    <n v="12"/>
    <n v="13"/>
  </r>
  <r>
    <s v="GP"/>
    <x v="1"/>
    <n v="19"/>
    <s v="U"/>
    <s v="GT3"/>
    <s v="T"/>
    <x v="0"/>
    <x v="0"/>
    <x v="0"/>
    <x v="1"/>
    <s v="reputation"/>
    <s v="other"/>
    <n v="2"/>
    <x v="1"/>
    <n v="0"/>
    <x v="0"/>
    <x v="0"/>
    <s v="yes"/>
    <s v="yes"/>
    <s v="yes"/>
    <s v="yes"/>
    <x v="0"/>
    <s v="no"/>
    <n v="2"/>
    <n v="3"/>
    <n v="4"/>
    <x v="1"/>
    <x v="0"/>
    <n v="2"/>
    <n v="0"/>
    <n v="10"/>
    <n v="9"/>
    <n v="0"/>
  </r>
  <r>
    <s v="GP"/>
    <x v="1"/>
    <n v="18"/>
    <s v="U"/>
    <s v="LE3"/>
    <s v="T"/>
    <x v="0"/>
    <x v="2"/>
    <x v="2"/>
    <x v="1"/>
    <s v="home"/>
    <s v="other"/>
    <n v="2"/>
    <x v="1"/>
    <n v="0"/>
    <x v="0"/>
    <x v="0"/>
    <s v="yes"/>
    <s v="no"/>
    <s v="yes"/>
    <s v="yes"/>
    <x v="0"/>
    <s v="yes"/>
    <n v="4"/>
    <n v="4"/>
    <n v="5"/>
    <x v="0"/>
    <x v="1"/>
    <n v="2"/>
    <n v="10"/>
    <n v="10"/>
    <n v="8"/>
    <n v="8"/>
  </r>
  <r>
    <s v="GP"/>
    <x v="1"/>
    <n v="18"/>
    <s v="U"/>
    <s v="LE3"/>
    <s v="A"/>
    <x v="0"/>
    <x v="0"/>
    <x v="0"/>
    <x v="1"/>
    <s v="home"/>
    <s v="mother"/>
    <n v="1"/>
    <x v="1"/>
    <n v="0"/>
    <x v="0"/>
    <x v="0"/>
    <s v="no"/>
    <s v="no"/>
    <s v="yes"/>
    <s v="yes"/>
    <x v="0"/>
    <s v="yes"/>
    <n v="4"/>
    <n v="2"/>
    <n v="4"/>
    <x v="0"/>
    <x v="3"/>
    <n v="4"/>
    <n v="14"/>
    <n v="12"/>
    <n v="10"/>
    <n v="11"/>
  </r>
  <r>
    <s v="GP"/>
    <x v="0"/>
    <n v="19"/>
    <s v="U"/>
    <s v="GT3"/>
    <s v="T"/>
    <x v="1"/>
    <x v="2"/>
    <x v="2"/>
    <x v="1"/>
    <s v="home"/>
    <s v="other"/>
    <n v="1"/>
    <x v="1"/>
    <n v="1"/>
    <x v="0"/>
    <x v="0"/>
    <s v="no"/>
    <s v="yes"/>
    <s v="yes"/>
    <s v="yes"/>
    <x v="0"/>
    <s v="yes"/>
    <n v="4"/>
    <n v="4"/>
    <n v="4"/>
    <x v="0"/>
    <x v="3"/>
    <n v="3"/>
    <n v="20"/>
    <n v="15"/>
    <n v="14"/>
    <n v="13"/>
  </r>
  <r>
    <s v="GP"/>
    <x v="1"/>
    <n v="18"/>
    <s v="U"/>
    <s v="GT3"/>
    <s v="T"/>
    <x v="2"/>
    <x v="0"/>
    <x v="1"/>
    <x v="4"/>
    <s v="reputation"/>
    <s v="other"/>
    <n v="1"/>
    <x v="1"/>
    <n v="1"/>
    <x v="0"/>
    <x v="0"/>
    <s v="yes"/>
    <s v="yes"/>
    <s v="yes"/>
    <s v="yes"/>
    <x v="0"/>
    <s v="no"/>
    <n v="4"/>
    <n v="4"/>
    <n v="3"/>
    <x v="0"/>
    <x v="3"/>
    <n v="3"/>
    <n v="8"/>
    <n v="14"/>
    <n v="12"/>
    <n v="12"/>
  </r>
  <r>
    <s v="GP"/>
    <x v="0"/>
    <n v="19"/>
    <s v="R"/>
    <s v="GT3"/>
    <s v="T"/>
    <x v="1"/>
    <x v="2"/>
    <x v="2"/>
    <x v="0"/>
    <s v="reputation"/>
    <s v="father"/>
    <n v="1"/>
    <x v="1"/>
    <n v="1"/>
    <x v="0"/>
    <x v="1"/>
    <s v="no"/>
    <s v="yes"/>
    <s v="yes"/>
    <s v="yes"/>
    <x v="1"/>
    <s v="yes"/>
    <n v="4"/>
    <n v="5"/>
    <n v="3"/>
    <x v="0"/>
    <x v="1"/>
    <n v="5"/>
    <n v="0"/>
    <n v="15"/>
    <n v="12"/>
    <n v="12"/>
  </r>
  <r>
    <s v="GP"/>
    <x v="1"/>
    <n v="19"/>
    <s v="U"/>
    <s v="LE3"/>
    <s v="T"/>
    <x v="3"/>
    <x v="3"/>
    <x v="3"/>
    <x v="1"/>
    <s v="reputation"/>
    <s v="other"/>
    <n v="1"/>
    <x v="1"/>
    <n v="1"/>
    <x v="1"/>
    <x v="0"/>
    <s v="no"/>
    <s v="yes"/>
    <s v="no"/>
    <s v="yes"/>
    <x v="0"/>
    <s v="no"/>
    <n v="4"/>
    <n v="4"/>
    <n v="3"/>
    <x v="0"/>
    <x v="0"/>
    <n v="3"/>
    <n v="18"/>
    <n v="12"/>
    <n v="10"/>
    <n v="10"/>
  </r>
  <r>
    <s v="GP"/>
    <x v="1"/>
    <n v="19"/>
    <s v="U"/>
    <s v="LE3"/>
    <s v="T"/>
    <x v="3"/>
    <x v="1"/>
    <x v="1"/>
    <x v="0"/>
    <s v="home"/>
    <s v="other"/>
    <n v="1"/>
    <x v="1"/>
    <n v="1"/>
    <x v="0"/>
    <x v="1"/>
    <s v="no"/>
    <s v="yes"/>
    <s v="no"/>
    <s v="yes"/>
    <x v="1"/>
    <s v="yes"/>
    <n v="4"/>
    <n v="2"/>
    <n v="4"/>
    <x v="1"/>
    <x v="1"/>
    <n v="3"/>
    <n v="0"/>
    <n v="9"/>
    <n v="9"/>
    <n v="0"/>
  </r>
  <r>
    <s v="GP"/>
    <x v="1"/>
    <n v="19"/>
    <s v="U"/>
    <s v="GT3"/>
    <s v="T"/>
    <x v="2"/>
    <x v="3"/>
    <x v="3"/>
    <x v="1"/>
    <s v="other"/>
    <s v="other"/>
    <n v="3"/>
    <x v="1"/>
    <n v="0"/>
    <x v="0"/>
    <x v="0"/>
    <s v="no"/>
    <s v="no"/>
    <s v="yes"/>
    <s v="no"/>
    <x v="0"/>
    <s v="yes"/>
    <n v="3"/>
    <n v="4"/>
    <n v="1"/>
    <x v="0"/>
    <x v="3"/>
    <n v="2"/>
    <n v="20"/>
    <n v="14"/>
    <n v="12"/>
    <n v="13"/>
  </r>
  <r>
    <s v="GP"/>
    <x v="0"/>
    <n v="19"/>
    <s v="U"/>
    <s v="GT3"/>
    <s v="T"/>
    <x v="3"/>
    <x v="1"/>
    <x v="2"/>
    <x v="0"/>
    <s v="course"/>
    <s v="other"/>
    <n v="1"/>
    <x v="1"/>
    <n v="1"/>
    <x v="0"/>
    <x v="1"/>
    <s v="no"/>
    <s v="no"/>
    <s v="no"/>
    <s v="yes"/>
    <x v="0"/>
    <s v="no"/>
    <n v="4"/>
    <n v="5"/>
    <n v="2"/>
    <x v="1"/>
    <x v="1"/>
    <n v="4"/>
    <n v="3"/>
    <n v="13"/>
    <n v="11"/>
    <n v="11"/>
  </r>
  <r>
    <s v="GP"/>
    <x v="1"/>
    <n v="19"/>
    <s v="U"/>
    <s v="LE3"/>
    <s v="T"/>
    <x v="1"/>
    <x v="1"/>
    <x v="1"/>
    <x v="1"/>
    <s v="reputation"/>
    <s v="other"/>
    <n v="2"/>
    <x v="1"/>
    <n v="1"/>
    <x v="0"/>
    <x v="0"/>
    <s v="yes"/>
    <s v="no"/>
    <s v="no"/>
    <s v="yes"/>
    <x v="0"/>
    <s v="yes"/>
    <n v="4"/>
    <n v="2"/>
    <n v="2"/>
    <x v="0"/>
    <x v="1"/>
    <n v="1"/>
    <n v="22"/>
    <n v="13"/>
    <n v="10"/>
    <n v="11"/>
  </r>
  <r>
    <s v="GP"/>
    <x v="1"/>
    <n v="18"/>
    <s v="U"/>
    <s v="GT3"/>
    <s v="T"/>
    <x v="2"/>
    <x v="3"/>
    <x v="1"/>
    <x v="1"/>
    <s v="course"/>
    <s v="mother"/>
    <n v="2"/>
    <x v="1"/>
    <n v="0"/>
    <x v="0"/>
    <x v="0"/>
    <s v="yes"/>
    <s v="yes"/>
    <s v="yes"/>
    <s v="yes"/>
    <x v="0"/>
    <s v="no"/>
    <n v="5"/>
    <n v="3"/>
    <n v="3"/>
    <x v="0"/>
    <x v="1"/>
    <n v="1"/>
    <n v="0"/>
    <n v="8"/>
    <n v="8"/>
    <n v="0"/>
  </r>
  <r>
    <s v="GP"/>
    <x v="1"/>
    <n v="18"/>
    <s v="U"/>
    <s v="GT3"/>
    <s v="T"/>
    <x v="0"/>
    <x v="0"/>
    <x v="4"/>
    <x v="1"/>
    <s v="course"/>
    <s v="mother"/>
    <n v="1"/>
    <x v="1"/>
    <n v="0"/>
    <x v="0"/>
    <x v="0"/>
    <s v="yes"/>
    <s v="no"/>
    <s v="yes"/>
    <s v="yes"/>
    <x v="0"/>
    <s v="no"/>
    <n v="4"/>
    <n v="4"/>
    <n v="4"/>
    <x v="2"/>
    <x v="0"/>
    <n v="5"/>
    <n v="2"/>
    <n v="11"/>
    <n v="11"/>
    <n v="11"/>
  </r>
  <r>
    <s v="GP"/>
    <x v="1"/>
    <n v="17"/>
    <s v="U"/>
    <s v="GT3"/>
    <s v="A"/>
    <x v="0"/>
    <x v="2"/>
    <x v="1"/>
    <x v="0"/>
    <s v="course"/>
    <s v="mother"/>
    <n v="1"/>
    <x v="1"/>
    <n v="0"/>
    <x v="0"/>
    <x v="0"/>
    <s v="yes"/>
    <s v="no"/>
    <s v="yes"/>
    <s v="yes"/>
    <x v="0"/>
    <s v="yes"/>
    <n v="5"/>
    <n v="2"/>
    <n v="2"/>
    <x v="0"/>
    <x v="1"/>
    <n v="5"/>
    <n v="23"/>
    <n v="13"/>
    <n v="13"/>
    <n v="13"/>
  </r>
  <r>
    <s v="GP"/>
    <x v="1"/>
    <n v="17"/>
    <s v="U"/>
    <s v="GT3"/>
    <s v="T"/>
    <x v="2"/>
    <x v="1"/>
    <x v="2"/>
    <x v="1"/>
    <s v="course"/>
    <s v="mother"/>
    <n v="1"/>
    <x v="1"/>
    <n v="0"/>
    <x v="0"/>
    <x v="0"/>
    <s v="no"/>
    <s v="no"/>
    <s v="yes"/>
    <s v="yes"/>
    <x v="1"/>
    <s v="yes"/>
    <n v="4"/>
    <n v="2"/>
    <n v="2"/>
    <x v="0"/>
    <x v="3"/>
    <n v="3"/>
    <n v="12"/>
    <n v="11"/>
    <n v="9"/>
    <n v="9"/>
  </r>
  <r>
    <s v="GP"/>
    <x v="1"/>
    <n v="18"/>
    <s v="U"/>
    <s v="GT3"/>
    <s v="T"/>
    <x v="1"/>
    <x v="2"/>
    <x v="1"/>
    <x v="0"/>
    <s v="home"/>
    <s v="mother"/>
    <n v="1"/>
    <x v="1"/>
    <n v="0"/>
    <x v="0"/>
    <x v="1"/>
    <s v="no"/>
    <s v="yes"/>
    <s v="yes"/>
    <s v="yes"/>
    <x v="0"/>
    <s v="no"/>
    <n v="5"/>
    <n v="3"/>
    <n v="4"/>
    <x v="0"/>
    <x v="3"/>
    <n v="4"/>
    <n v="0"/>
    <n v="7"/>
    <n v="0"/>
    <n v="0"/>
  </r>
  <r>
    <s v="GP"/>
    <x v="1"/>
    <n v="18"/>
    <s v="U"/>
    <s v="LE3"/>
    <s v="T"/>
    <x v="2"/>
    <x v="1"/>
    <x v="2"/>
    <x v="1"/>
    <s v="home"/>
    <s v="other"/>
    <n v="1"/>
    <x v="1"/>
    <n v="0"/>
    <x v="0"/>
    <x v="1"/>
    <s v="no"/>
    <s v="yes"/>
    <s v="no"/>
    <s v="yes"/>
    <x v="0"/>
    <s v="yes"/>
    <n v="4"/>
    <n v="3"/>
    <n v="3"/>
    <x v="0"/>
    <x v="3"/>
    <n v="2"/>
    <n v="0"/>
    <n v="8"/>
    <n v="8"/>
    <n v="0"/>
  </r>
  <r>
    <s v="GP"/>
    <x v="1"/>
    <n v="17"/>
    <s v="U"/>
    <s v="GT3"/>
    <s v="T"/>
    <x v="1"/>
    <x v="1"/>
    <x v="2"/>
    <x v="1"/>
    <s v="home"/>
    <s v="mother"/>
    <n v="1"/>
    <x v="1"/>
    <n v="0"/>
    <x v="0"/>
    <x v="0"/>
    <s v="yes"/>
    <s v="no"/>
    <s v="yes"/>
    <s v="yes"/>
    <x v="0"/>
    <s v="yes"/>
    <n v="4"/>
    <n v="3"/>
    <n v="2"/>
    <x v="1"/>
    <x v="0"/>
    <n v="2"/>
    <n v="0"/>
    <n v="7"/>
    <n v="8"/>
    <n v="0"/>
  </r>
  <r>
    <s v="GP"/>
    <x v="1"/>
    <n v="17"/>
    <s v="R"/>
    <s v="GT3"/>
    <s v="A"/>
    <x v="1"/>
    <x v="1"/>
    <x v="2"/>
    <x v="1"/>
    <s v="home"/>
    <s v="mother"/>
    <n v="1"/>
    <x v="1"/>
    <n v="0"/>
    <x v="0"/>
    <x v="0"/>
    <s v="yes"/>
    <s v="no"/>
    <s v="yes"/>
    <s v="yes"/>
    <x v="0"/>
    <s v="no"/>
    <n v="4"/>
    <n v="3"/>
    <n v="3"/>
    <x v="1"/>
    <x v="0"/>
    <n v="2"/>
    <n v="4"/>
    <n v="9"/>
    <n v="10"/>
    <n v="10"/>
  </r>
  <r>
    <s v="GP"/>
    <x v="0"/>
    <n v="18"/>
    <s v="U"/>
    <s v="GT3"/>
    <s v="T"/>
    <x v="0"/>
    <x v="0"/>
    <x v="4"/>
    <x v="0"/>
    <s v="home"/>
    <s v="father"/>
    <n v="1"/>
    <x v="1"/>
    <n v="1"/>
    <x v="0"/>
    <x v="0"/>
    <s v="no"/>
    <s v="yes"/>
    <s v="yes"/>
    <s v="yes"/>
    <x v="0"/>
    <s v="no"/>
    <n v="4"/>
    <n v="3"/>
    <n v="3"/>
    <x v="1"/>
    <x v="1"/>
    <n v="2"/>
    <n v="0"/>
    <n v="10"/>
    <n v="10"/>
    <n v="0"/>
  </r>
  <r>
    <s v="GP"/>
    <x v="0"/>
    <n v="18"/>
    <s v="U"/>
    <s v="LE3"/>
    <s v="T"/>
    <x v="1"/>
    <x v="0"/>
    <x v="1"/>
    <x v="1"/>
    <s v="home"/>
    <s v="mother"/>
    <n v="1"/>
    <x v="1"/>
    <n v="0"/>
    <x v="0"/>
    <x v="1"/>
    <s v="no"/>
    <s v="yes"/>
    <s v="yes"/>
    <s v="yes"/>
    <x v="0"/>
    <s v="yes"/>
    <n v="4"/>
    <n v="3"/>
    <n v="3"/>
    <x v="0"/>
    <x v="0"/>
    <n v="5"/>
    <n v="11"/>
    <n v="16"/>
    <n v="15"/>
    <n v="15"/>
  </r>
  <r>
    <s v="GP"/>
    <x v="1"/>
    <n v="17"/>
    <s v="U"/>
    <s v="GT3"/>
    <s v="A"/>
    <x v="2"/>
    <x v="1"/>
    <x v="3"/>
    <x v="4"/>
    <s v="home"/>
    <s v="father"/>
    <n v="1"/>
    <x v="1"/>
    <n v="1"/>
    <x v="0"/>
    <x v="0"/>
    <s v="no"/>
    <s v="no"/>
    <s v="yes"/>
    <s v="yes"/>
    <x v="0"/>
    <s v="yes"/>
    <n v="3"/>
    <n v="3"/>
    <n v="1"/>
    <x v="0"/>
    <x v="1"/>
    <n v="4"/>
    <n v="0"/>
    <n v="9"/>
    <n v="8"/>
    <n v="0"/>
  </r>
  <r>
    <s v="MS"/>
    <x v="0"/>
    <n v="19"/>
    <s v="R"/>
    <s v="GT3"/>
    <s v="T"/>
    <x v="3"/>
    <x v="3"/>
    <x v="2"/>
    <x v="0"/>
    <s v="home"/>
    <s v="other"/>
    <n v="3"/>
    <x v="1"/>
    <n v="3"/>
    <x v="0"/>
    <x v="1"/>
    <s v="no"/>
    <s v="no"/>
    <s v="yes"/>
    <s v="yes"/>
    <x v="0"/>
    <s v="no"/>
    <n v="5"/>
    <n v="4"/>
    <n v="4"/>
    <x v="2"/>
    <x v="0"/>
    <n v="2"/>
    <n v="8"/>
    <n v="8"/>
    <n v="7"/>
    <n v="8"/>
  </r>
  <r>
    <s v="MS"/>
    <x v="0"/>
    <n v="17"/>
    <s v="U"/>
    <s v="GT3"/>
    <s v="T"/>
    <x v="1"/>
    <x v="2"/>
    <x v="0"/>
    <x v="1"/>
    <s v="course"/>
    <s v="mother"/>
    <n v="2"/>
    <x v="1"/>
    <n v="0"/>
    <x v="0"/>
    <x v="0"/>
    <s v="yes"/>
    <s v="no"/>
    <s v="yes"/>
    <s v="yes"/>
    <x v="0"/>
    <s v="no"/>
    <n v="4"/>
    <n v="5"/>
    <n v="4"/>
    <x v="1"/>
    <x v="0"/>
    <n v="3"/>
    <n v="2"/>
    <n v="13"/>
    <n v="13"/>
    <n v="13"/>
  </r>
  <r>
    <s v="MS"/>
    <x v="0"/>
    <n v="17"/>
    <s v="R"/>
    <s v="GT3"/>
    <s v="T"/>
    <x v="0"/>
    <x v="2"/>
    <x v="1"/>
    <x v="1"/>
    <s v="home"/>
    <s v="mother"/>
    <n v="2"/>
    <x v="1"/>
    <n v="0"/>
    <x v="0"/>
    <x v="0"/>
    <s v="yes"/>
    <s v="yes"/>
    <s v="no"/>
    <s v="yes"/>
    <x v="0"/>
    <s v="yes"/>
    <n v="4"/>
    <n v="5"/>
    <n v="5"/>
    <x v="0"/>
    <x v="0"/>
    <n v="2"/>
    <n v="4"/>
    <n v="13"/>
    <n v="11"/>
    <n v="11"/>
  </r>
  <r>
    <s v="MS"/>
    <x v="1"/>
    <n v="18"/>
    <s v="U"/>
    <s v="GT3"/>
    <s v="T"/>
    <x v="1"/>
    <x v="2"/>
    <x v="1"/>
    <x v="0"/>
    <s v="course"/>
    <s v="father"/>
    <n v="1"/>
    <x v="1"/>
    <n v="0"/>
    <x v="0"/>
    <x v="0"/>
    <s v="no"/>
    <s v="no"/>
    <s v="yes"/>
    <s v="yes"/>
    <x v="1"/>
    <s v="yes"/>
    <n v="5"/>
    <n v="3"/>
    <n v="4"/>
    <x v="0"/>
    <x v="3"/>
    <n v="5"/>
    <n v="0"/>
    <n v="10"/>
    <n v="9"/>
    <n v="9"/>
  </r>
  <r>
    <s v="MS"/>
    <x v="1"/>
    <n v="17"/>
    <s v="R"/>
    <s v="GT3"/>
    <s v="T"/>
    <x v="0"/>
    <x v="0"/>
    <x v="4"/>
    <x v="0"/>
    <s v="other"/>
    <s v="father"/>
    <n v="2"/>
    <x v="1"/>
    <n v="0"/>
    <x v="0"/>
    <x v="0"/>
    <s v="yes"/>
    <s v="yes"/>
    <s v="yes"/>
    <s v="yes"/>
    <x v="0"/>
    <s v="no"/>
    <n v="4"/>
    <n v="3"/>
    <n v="3"/>
    <x v="0"/>
    <x v="1"/>
    <n v="5"/>
    <n v="4"/>
    <n v="12"/>
    <n v="13"/>
    <n v="13"/>
  </r>
  <r>
    <s v="MS"/>
    <x v="1"/>
    <n v="17"/>
    <s v="U"/>
    <s v="LE3"/>
    <s v="A"/>
    <x v="1"/>
    <x v="1"/>
    <x v="1"/>
    <x v="1"/>
    <s v="reputation"/>
    <s v="mother"/>
    <n v="2"/>
    <x v="1"/>
    <n v="0"/>
    <x v="0"/>
    <x v="1"/>
    <s v="no"/>
    <s v="no"/>
    <s v="yes"/>
    <s v="yes"/>
    <x v="1"/>
    <s v="yes"/>
    <n v="1"/>
    <n v="2"/>
    <n v="3"/>
    <x v="0"/>
    <x v="1"/>
    <n v="5"/>
    <n v="2"/>
    <n v="12"/>
    <n v="12"/>
    <n v="11"/>
  </r>
  <r>
    <s v="MS"/>
    <x v="1"/>
    <n v="18"/>
    <s v="R"/>
    <s v="LE3"/>
    <s v="A"/>
    <x v="3"/>
    <x v="0"/>
    <x v="3"/>
    <x v="1"/>
    <s v="course"/>
    <s v="mother"/>
    <n v="3"/>
    <x v="1"/>
    <n v="0"/>
    <x v="0"/>
    <x v="1"/>
    <s v="no"/>
    <s v="no"/>
    <s v="yes"/>
    <s v="yes"/>
    <x v="1"/>
    <s v="yes"/>
    <n v="4"/>
    <n v="3"/>
    <n v="4"/>
    <x v="0"/>
    <x v="2"/>
    <n v="5"/>
    <n v="0"/>
    <n v="13"/>
    <n v="13"/>
    <n v="13"/>
  </r>
  <r>
    <s v="MS"/>
    <x v="0"/>
    <n v="18"/>
    <s v="R"/>
    <s v="LE3"/>
    <s v="T"/>
    <x v="3"/>
    <x v="3"/>
    <x v="3"/>
    <x v="1"/>
    <s v="other"/>
    <s v="mother"/>
    <n v="2"/>
    <x v="1"/>
    <n v="1"/>
    <x v="0"/>
    <x v="1"/>
    <s v="no"/>
    <s v="yes"/>
    <s v="no"/>
    <s v="no"/>
    <x v="1"/>
    <s v="no"/>
    <n v="4"/>
    <n v="4"/>
    <n v="3"/>
    <x v="1"/>
    <x v="0"/>
    <n v="5"/>
    <n v="2"/>
    <n v="13"/>
    <n v="12"/>
    <n v="12"/>
  </r>
  <r>
    <s v="MS"/>
    <x v="1"/>
    <n v="18"/>
    <s v="U"/>
    <s v="GT3"/>
    <s v="T"/>
    <x v="1"/>
    <x v="2"/>
    <x v="1"/>
    <x v="0"/>
    <s v="other"/>
    <s v="mother"/>
    <n v="2"/>
    <x v="1"/>
    <n v="0"/>
    <x v="0"/>
    <x v="0"/>
    <s v="no"/>
    <s v="no"/>
    <s v="yes"/>
    <s v="yes"/>
    <x v="0"/>
    <s v="yes"/>
    <n v="4"/>
    <n v="3"/>
    <n v="2"/>
    <x v="0"/>
    <x v="0"/>
    <n v="3"/>
    <n v="0"/>
    <n v="11"/>
    <n v="11"/>
    <n v="10"/>
  </r>
  <r>
    <s v="MS"/>
    <x v="1"/>
    <n v="17"/>
    <s v="U"/>
    <s v="LE3"/>
    <s v="T"/>
    <x v="0"/>
    <x v="0"/>
    <x v="3"/>
    <x v="4"/>
    <s v="course"/>
    <s v="mother"/>
    <n v="1"/>
    <x v="1"/>
    <n v="0"/>
    <x v="0"/>
    <x v="0"/>
    <s v="yes"/>
    <s v="yes"/>
    <s v="yes"/>
    <s v="yes"/>
    <x v="0"/>
    <s v="yes"/>
    <n v="2"/>
    <n v="3"/>
    <n v="4"/>
    <x v="0"/>
    <x v="3"/>
    <n v="1"/>
    <n v="0"/>
    <n v="16"/>
    <n v="15"/>
    <n v="15"/>
  </r>
  <r>
    <s v="MS"/>
    <x v="1"/>
    <n v="17"/>
    <s v="R"/>
    <s v="GT3"/>
    <s v="T"/>
    <x v="3"/>
    <x v="1"/>
    <x v="2"/>
    <x v="0"/>
    <s v="course"/>
    <s v="father"/>
    <n v="2"/>
    <x v="1"/>
    <n v="0"/>
    <x v="0"/>
    <x v="1"/>
    <s v="no"/>
    <s v="no"/>
    <s v="no"/>
    <s v="yes"/>
    <x v="1"/>
    <s v="no"/>
    <n v="3"/>
    <n v="2"/>
    <n v="2"/>
    <x v="0"/>
    <x v="1"/>
    <n v="3"/>
    <n v="0"/>
    <n v="12"/>
    <n v="11"/>
    <n v="12"/>
  </r>
  <r>
    <s v="MS"/>
    <x v="0"/>
    <n v="18"/>
    <s v="R"/>
    <s v="GT3"/>
    <s v="T"/>
    <x v="3"/>
    <x v="2"/>
    <x v="3"/>
    <x v="1"/>
    <s v="course"/>
    <s v="mother"/>
    <n v="2"/>
    <x v="1"/>
    <n v="0"/>
    <x v="0"/>
    <x v="0"/>
    <s v="yes"/>
    <s v="no"/>
    <s v="yes"/>
    <s v="yes"/>
    <x v="1"/>
    <s v="no"/>
    <n v="3"/>
    <n v="3"/>
    <n v="4"/>
    <x v="1"/>
    <x v="2"/>
    <n v="3"/>
    <n v="4"/>
    <n v="10"/>
    <n v="10"/>
    <n v="10"/>
  </r>
  <r>
    <s v="MS"/>
    <x v="1"/>
    <n v="18"/>
    <s v="R"/>
    <s v="GT3"/>
    <s v="T"/>
    <x v="0"/>
    <x v="0"/>
    <x v="2"/>
    <x v="3"/>
    <s v="other"/>
    <s v="father"/>
    <n v="3"/>
    <x v="1"/>
    <n v="0"/>
    <x v="0"/>
    <x v="0"/>
    <s v="yes"/>
    <s v="no"/>
    <s v="no"/>
    <s v="yes"/>
    <x v="0"/>
    <s v="yes"/>
    <n v="3"/>
    <n v="2"/>
    <n v="2"/>
    <x v="3"/>
    <x v="1"/>
    <n v="5"/>
    <n v="10"/>
    <n v="14"/>
    <n v="12"/>
    <n v="11"/>
  </r>
  <r>
    <s v="MS"/>
    <x v="1"/>
    <n v="19"/>
    <s v="U"/>
    <s v="LE3"/>
    <s v="T"/>
    <x v="1"/>
    <x v="1"/>
    <x v="1"/>
    <x v="0"/>
    <s v="home"/>
    <s v="other"/>
    <n v="2"/>
    <x v="1"/>
    <n v="2"/>
    <x v="0"/>
    <x v="1"/>
    <s v="no"/>
    <s v="yes"/>
    <s v="yes"/>
    <s v="yes"/>
    <x v="1"/>
    <s v="yes"/>
    <n v="3"/>
    <n v="2"/>
    <n v="2"/>
    <x v="0"/>
    <x v="3"/>
    <n v="3"/>
    <n v="4"/>
    <n v="7"/>
    <n v="7"/>
    <n v="9"/>
  </r>
  <r>
    <s v="MS"/>
    <x v="1"/>
    <n v="18"/>
    <s v="R"/>
    <s v="LE3"/>
    <s v="T"/>
    <x v="0"/>
    <x v="0"/>
    <x v="4"/>
    <x v="0"/>
    <s v="course"/>
    <s v="mother"/>
    <n v="1"/>
    <x v="1"/>
    <n v="0"/>
    <x v="0"/>
    <x v="1"/>
    <s v="yes"/>
    <s v="yes"/>
    <s v="yes"/>
    <s v="yes"/>
    <x v="0"/>
    <s v="no"/>
    <n v="5"/>
    <n v="4"/>
    <n v="3"/>
    <x v="2"/>
    <x v="2"/>
    <n v="2"/>
    <n v="4"/>
    <n v="8"/>
    <n v="9"/>
    <n v="10"/>
  </r>
  <r>
    <s v="MS"/>
    <x v="1"/>
    <n v="18"/>
    <s v="U"/>
    <s v="GT3"/>
    <s v="T"/>
    <x v="1"/>
    <x v="2"/>
    <x v="2"/>
    <x v="1"/>
    <s v="home"/>
    <s v="mother"/>
    <n v="1"/>
    <x v="1"/>
    <n v="0"/>
    <x v="0"/>
    <x v="1"/>
    <s v="yes"/>
    <s v="no"/>
    <s v="yes"/>
    <s v="yes"/>
    <x v="0"/>
    <s v="yes"/>
    <n v="4"/>
    <n v="1"/>
    <n v="3"/>
    <x v="0"/>
    <x v="1"/>
    <n v="1"/>
    <n v="0"/>
    <n v="15"/>
    <n v="15"/>
    <n v="15"/>
  </r>
  <r>
    <s v="MS"/>
    <x v="1"/>
    <n v="17"/>
    <s v="R"/>
    <s v="GT3"/>
    <s v="T"/>
    <x v="1"/>
    <x v="3"/>
    <x v="3"/>
    <x v="1"/>
    <s v="reputation"/>
    <s v="mother"/>
    <n v="1"/>
    <x v="1"/>
    <n v="0"/>
    <x v="0"/>
    <x v="0"/>
    <s v="yes"/>
    <s v="yes"/>
    <s v="no"/>
    <s v="yes"/>
    <x v="0"/>
    <s v="no"/>
    <n v="4"/>
    <n v="5"/>
    <n v="4"/>
    <x v="1"/>
    <x v="0"/>
    <n v="1"/>
    <n v="17"/>
    <n v="10"/>
    <n v="10"/>
    <n v="10"/>
  </r>
  <r>
    <s v="MS"/>
    <x v="0"/>
    <n v="18"/>
    <s v="U"/>
    <s v="GT3"/>
    <s v="T"/>
    <x v="0"/>
    <x v="0"/>
    <x v="4"/>
    <x v="3"/>
    <s v="home"/>
    <s v="father"/>
    <n v="1"/>
    <x v="1"/>
    <n v="0"/>
    <x v="0"/>
    <x v="1"/>
    <s v="yes"/>
    <s v="yes"/>
    <s v="no"/>
    <s v="yes"/>
    <x v="0"/>
    <s v="no"/>
    <n v="3"/>
    <n v="2"/>
    <n v="4"/>
    <x v="0"/>
    <x v="2"/>
    <n v="2"/>
    <n v="4"/>
    <n v="15"/>
    <n v="14"/>
    <n v="14"/>
  </r>
  <r>
    <s v="MS"/>
    <x v="0"/>
    <n v="17"/>
    <s v="U"/>
    <s v="GT3"/>
    <s v="T"/>
    <x v="2"/>
    <x v="2"/>
    <x v="2"/>
    <x v="0"/>
    <s v="home"/>
    <s v="father"/>
    <n v="2"/>
    <x v="1"/>
    <n v="0"/>
    <x v="0"/>
    <x v="1"/>
    <s v="no"/>
    <s v="yes"/>
    <s v="yes"/>
    <s v="yes"/>
    <x v="0"/>
    <s v="no"/>
    <n v="4"/>
    <n v="4"/>
    <n v="3"/>
    <x v="0"/>
    <x v="3"/>
    <n v="3"/>
    <n v="2"/>
    <n v="11"/>
    <n v="11"/>
    <n v="10"/>
  </r>
  <r>
    <s v="MS"/>
    <x v="1"/>
    <n v="18"/>
    <s v="U"/>
    <s v="LE3"/>
    <s v="T"/>
    <x v="1"/>
    <x v="3"/>
    <x v="4"/>
    <x v="0"/>
    <s v="course"/>
    <s v="mother"/>
    <n v="1"/>
    <x v="1"/>
    <n v="0"/>
    <x v="0"/>
    <x v="0"/>
    <s v="yes"/>
    <s v="no"/>
    <s v="yes"/>
    <s v="yes"/>
    <x v="0"/>
    <s v="no"/>
    <n v="4"/>
    <n v="3"/>
    <n v="4"/>
    <x v="0"/>
    <x v="3"/>
    <n v="1"/>
    <n v="0"/>
    <n v="7"/>
    <n v="9"/>
    <n v="8"/>
  </r>
  <r>
    <s v="MS"/>
    <x v="1"/>
    <n v="18"/>
    <s v="U"/>
    <s v="GT3"/>
    <s v="T"/>
    <x v="3"/>
    <x v="3"/>
    <x v="2"/>
    <x v="1"/>
    <s v="course"/>
    <s v="mother"/>
    <n v="2"/>
    <x v="1"/>
    <n v="1"/>
    <x v="0"/>
    <x v="1"/>
    <s v="no"/>
    <s v="yes"/>
    <s v="yes"/>
    <s v="yes"/>
    <x v="1"/>
    <s v="no"/>
    <n v="1"/>
    <n v="1"/>
    <n v="1"/>
    <x v="0"/>
    <x v="3"/>
    <n v="5"/>
    <n v="0"/>
    <n v="6"/>
    <n v="5"/>
    <n v="0"/>
  </r>
  <r>
    <s v="MS"/>
    <x v="0"/>
    <n v="20"/>
    <s v="U"/>
    <s v="LE3"/>
    <s v="A"/>
    <x v="2"/>
    <x v="1"/>
    <x v="1"/>
    <x v="0"/>
    <s v="course"/>
    <s v="other"/>
    <n v="1"/>
    <x v="1"/>
    <n v="2"/>
    <x v="0"/>
    <x v="0"/>
    <s v="yes"/>
    <s v="no"/>
    <s v="yes"/>
    <s v="yes"/>
    <x v="1"/>
    <s v="no"/>
    <n v="5"/>
    <n v="5"/>
    <n v="4"/>
    <x v="3"/>
    <x v="4"/>
    <n v="4"/>
    <n v="11"/>
    <n v="9"/>
    <n v="9"/>
    <n v="9"/>
  </r>
  <r>
    <s v="GP"/>
    <x v="1"/>
    <n v="15"/>
    <s v="U"/>
    <s v="GT3"/>
    <s v="T"/>
    <x v="0"/>
    <x v="1"/>
    <x v="0"/>
    <x v="0"/>
    <s v="home"/>
    <s v="mother"/>
    <n v="1"/>
    <x v="2"/>
    <n v="0"/>
    <x v="0"/>
    <x v="0"/>
    <s v="yes"/>
    <s v="yes"/>
    <s v="yes"/>
    <s v="yes"/>
    <x v="0"/>
    <s v="yes"/>
    <n v="3"/>
    <n v="2"/>
    <n v="2"/>
    <x v="0"/>
    <x v="3"/>
    <n v="5"/>
    <n v="2"/>
    <n v="15"/>
    <n v="14"/>
    <n v="15"/>
  </r>
  <r>
    <s v="GP"/>
    <x v="1"/>
    <n v="15"/>
    <s v="U"/>
    <s v="GT3"/>
    <s v="T"/>
    <x v="2"/>
    <x v="3"/>
    <x v="1"/>
    <x v="1"/>
    <s v="reputation"/>
    <s v="father"/>
    <n v="3"/>
    <x v="2"/>
    <n v="0"/>
    <x v="0"/>
    <x v="0"/>
    <s v="no"/>
    <s v="yes"/>
    <s v="yes"/>
    <s v="yes"/>
    <x v="0"/>
    <s v="no"/>
    <n v="5"/>
    <n v="2"/>
    <n v="2"/>
    <x v="0"/>
    <x v="3"/>
    <n v="4"/>
    <n v="4"/>
    <n v="10"/>
    <n v="12"/>
    <n v="12"/>
  </r>
  <r>
    <s v="GP"/>
    <x v="0"/>
    <n v="15"/>
    <s v="U"/>
    <s v="GT3"/>
    <s v="A"/>
    <x v="2"/>
    <x v="1"/>
    <x v="2"/>
    <x v="1"/>
    <s v="home"/>
    <s v="other"/>
    <n v="1"/>
    <x v="2"/>
    <n v="0"/>
    <x v="0"/>
    <x v="0"/>
    <s v="no"/>
    <s v="no"/>
    <s v="yes"/>
    <s v="yes"/>
    <x v="0"/>
    <s v="yes"/>
    <n v="4"/>
    <n v="5"/>
    <n v="2"/>
    <x v="0"/>
    <x v="3"/>
    <n v="3"/>
    <n v="0"/>
    <n v="14"/>
    <n v="16"/>
    <n v="16"/>
  </r>
  <r>
    <s v="GP"/>
    <x v="1"/>
    <n v="16"/>
    <s v="U"/>
    <s v="GT3"/>
    <s v="T"/>
    <x v="0"/>
    <x v="0"/>
    <x v="1"/>
    <x v="0"/>
    <s v="reputation"/>
    <s v="mother"/>
    <n v="1"/>
    <x v="2"/>
    <n v="0"/>
    <x v="0"/>
    <x v="0"/>
    <s v="yes"/>
    <s v="yes"/>
    <s v="yes"/>
    <s v="yes"/>
    <x v="0"/>
    <s v="no"/>
    <n v="3"/>
    <n v="2"/>
    <n v="3"/>
    <x v="0"/>
    <x v="1"/>
    <n v="2"/>
    <n v="6"/>
    <n v="13"/>
    <n v="14"/>
    <n v="14"/>
  </r>
  <r>
    <s v="GP"/>
    <x v="1"/>
    <n v="15"/>
    <s v="R"/>
    <s v="GT3"/>
    <s v="T"/>
    <x v="2"/>
    <x v="0"/>
    <x v="1"/>
    <x v="2"/>
    <s v="course"/>
    <s v="mother"/>
    <n v="1"/>
    <x v="2"/>
    <n v="0"/>
    <x v="1"/>
    <x v="0"/>
    <s v="yes"/>
    <s v="yes"/>
    <s v="yes"/>
    <s v="yes"/>
    <x v="0"/>
    <s v="no"/>
    <n v="4"/>
    <n v="3"/>
    <n v="2"/>
    <x v="0"/>
    <x v="3"/>
    <n v="5"/>
    <n v="2"/>
    <n v="10"/>
    <n v="9"/>
    <n v="8"/>
  </r>
  <r>
    <s v="GP"/>
    <x v="0"/>
    <n v="15"/>
    <s v="U"/>
    <s v="LE3"/>
    <s v="T"/>
    <x v="0"/>
    <x v="2"/>
    <x v="4"/>
    <x v="0"/>
    <s v="home"/>
    <s v="mother"/>
    <n v="1"/>
    <x v="2"/>
    <n v="0"/>
    <x v="0"/>
    <x v="0"/>
    <s v="no"/>
    <s v="yes"/>
    <s v="yes"/>
    <s v="yes"/>
    <x v="0"/>
    <s v="no"/>
    <n v="5"/>
    <n v="4"/>
    <n v="3"/>
    <x v="0"/>
    <x v="3"/>
    <n v="4"/>
    <n v="2"/>
    <n v="15"/>
    <n v="16"/>
    <n v="18"/>
  </r>
  <r>
    <s v="GP"/>
    <x v="0"/>
    <n v="16"/>
    <s v="R"/>
    <s v="GT3"/>
    <s v="A"/>
    <x v="0"/>
    <x v="0"/>
    <x v="2"/>
    <x v="3"/>
    <s v="reputation"/>
    <s v="mother"/>
    <n v="2"/>
    <x v="2"/>
    <n v="0"/>
    <x v="0"/>
    <x v="0"/>
    <s v="no"/>
    <s v="yes"/>
    <s v="yes"/>
    <s v="yes"/>
    <x v="0"/>
    <s v="yes"/>
    <n v="2"/>
    <n v="4"/>
    <n v="3"/>
    <x v="0"/>
    <x v="3"/>
    <n v="5"/>
    <n v="7"/>
    <n v="15"/>
    <n v="16"/>
    <n v="15"/>
  </r>
  <r>
    <s v="GP"/>
    <x v="1"/>
    <n v="15"/>
    <s v="R"/>
    <s v="GT3"/>
    <s v="T"/>
    <x v="1"/>
    <x v="0"/>
    <x v="1"/>
    <x v="2"/>
    <s v="course"/>
    <s v="mother"/>
    <n v="1"/>
    <x v="2"/>
    <n v="0"/>
    <x v="1"/>
    <x v="0"/>
    <s v="yes"/>
    <s v="yes"/>
    <s v="yes"/>
    <s v="yes"/>
    <x v="0"/>
    <s v="no"/>
    <n v="4"/>
    <n v="3"/>
    <n v="2"/>
    <x v="0"/>
    <x v="3"/>
    <n v="5"/>
    <n v="2"/>
    <n v="12"/>
    <n v="12"/>
    <n v="11"/>
  </r>
  <r>
    <s v="GP"/>
    <x v="1"/>
    <n v="16"/>
    <s v="U"/>
    <s v="GT3"/>
    <s v="T"/>
    <x v="0"/>
    <x v="2"/>
    <x v="4"/>
    <x v="2"/>
    <s v="home"/>
    <s v="mother"/>
    <n v="1"/>
    <x v="2"/>
    <n v="0"/>
    <x v="1"/>
    <x v="0"/>
    <s v="yes"/>
    <s v="yes"/>
    <s v="yes"/>
    <s v="yes"/>
    <x v="0"/>
    <s v="no"/>
    <n v="3"/>
    <n v="4"/>
    <n v="4"/>
    <x v="1"/>
    <x v="2"/>
    <n v="4"/>
    <n v="2"/>
    <n v="10"/>
    <n v="9"/>
    <n v="9"/>
  </r>
  <r>
    <s v="GP"/>
    <x v="0"/>
    <n v="15"/>
    <s v="U"/>
    <s v="GT3"/>
    <s v="T"/>
    <x v="2"/>
    <x v="2"/>
    <x v="2"/>
    <x v="1"/>
    <s v="home"/>
    <s v="mother"/>
    <n v="1"/>
    <x v="2"/>
    <n v="0"/>
    <x v="1"/>
    <x v="1"/>
    <s v="yes"/>
    <s v="no"/>
    <s v="no"/>
    <s v="yes"/>
    <x v="0"/>
    <s v="no"/>
    <n v="5"/>
    <n v="3"/>
    <n v="2"/>
    <x v="0"/>
    <x v="1"/>
    <n v="5"/>
    <n v="4"/>
    <n v="11"/>
    <n v="10"/>
    <n v="11"/>
  </r>
  <r>
    <s v="GP"/>
    <x v="1"/>
    <n v="15"/>
    <s v="U"/>
    <s v="GT3"/>
    <s v="T"/>
    <x v="0"/>
    <x v="1"/>
    <x v="2"/>
    <x v="1"/>
    <s v="reputation"/>
    <s v="mother"/>
    <n v="1"/>
    <x v="2"/>
    <n v="0"/>
    <x v="0"/>
    <x v="0"/>
    <s v="no"/>
    <s v="yes"/>
    <s v="yes"/>
    <s v="yes"/>
    <x v="0"/>
    <s v="no"/>
    <n v="5"/>
    <n v="3"/>
    <n v="3"/>
    <x v="0"/>
    <x v="0"/>
    <n v="1"/>
    <n v="4"/>
    <n v="13"/>
    <n v="14"/>
    <n v="14"/>
  </r>
  <r>
    <s v="GP"/>
    <x v="1"/>
    <n v="16"/>
    <s v="U"/>
    <s v="GT3"/>
    <s v="T"/>
    <x v="1"/>
    <x v="2"/>
    <x v="2"/>
    <x v="1"/>
    <s v="home"/>
    <s v="mother"/>
    <n v="1"/>
    <x v="2"/>
    <n v="0"/>
    <x v="0"/>
    <x v="0"/>
    <s v="yes"/>
    <s v="no"/>
    <s v="yes"/>
    <s v="yes"/>
    <x v="0"/>
    <s v="yes"/>
    <n v="4"/>
    <n v="3"/>
    <n v="3"/>
    <x v="0"/>
    <x v="0"/>
    <n v="4"/>
    <n v="0"/>
    <n v="7"/>
    <n v="7"/>
    <n v="8"/>
  </r>
  <r>
    <s v="GP"/>
    <x v="1"/>
    <n v="16"/>
    <s v="U"/>
    <s v="GT3"/>
    <s v="T"/>
    <x v="0"/>
    <x v="2"/>
    <x v="2"/>
    <x v="4"/>
    <s v="course"/>
    <s v="mother"/>
    <n v="1"/>
    <x v="2"/>
    <n v="0"/>
    <x v="1"/>
    <x v="0"/>
    <s v="yes"/>
    <s v="no"/>
    <s v="yes"/>
    <s v="yes"/>
    <x v="0"/>
    <s v="no"/>
    <n v="5"/>
    <n v="3"/>
    <n v="5"/>
    <x v="0"/>
    <x v="3"/>
    <n v="3"/>
    <n v="0"/>
    <n v="7"/>
    <n v="9"/>
    <n v="8"/>
  </r>
  <r>
    <s v="GP"/>
    <x v="0"/>
    <n v="16"/>
    <s v="U"/>
    <s v="GT3"/>
    <s v="T"/>
    <x v="0"/>
    <x v="0"/>
    <x v="1"/>
    <x v="3"/>
    <s v="other"/>
    <s v="father"/>
    <n v="1"/>
    <x v="2"/>
    <n v="0"/>
    <x v="0"/>
    <x v="0"/>
    <s v="no"/>
    <s v="yes"/>
    <s v="yes"/>
    <s v="yes"/>
    <x v="0"/>
    <s v="yes"/>
    <n v="4"/>
    <n v="4"/>
    <n v="3"/>
    <x v="0"/>
    <x v="3"/>
    <n v="4"/>
    <n v="0"/>
    <n v="16"/>
    <n v="17"/>
    <n v="17"/>
  </r>
  <r>
    <s v="GP"/>
    <x v="0"/>
    <n v="16"/>
    <s v="U"/>
    <s v="GT3"/>
    <s v="T"/>
    <x v="1"/>
    <x v="2"/>
    <x v="1"/>
    <x v="1"/>
    <s v="home"/>
    <s v="father"/>
    <n v="1"/>
    <x v="2"/>
    <n v="0"/>
    <x v="0"/>
    <x v="0"/>
    <s v="no"/>
    <s v="yes"/>
    <s v="yes"/>
    <s v="yes"/>
    <x v="0"/>
    <s v="no"/>
    <n v="5"/>
    <n v="3"/>
    <n v="3"/>
    <x v="0"/>
    <x v="3"/>
    <n v="5"/>
    <n v="2"/>
    <n v="16"/>
    <n v="18"/>
    <n v="18"/>
  </r>
  <r>
    <s v="GP"/>
    <x v="1"/>
    <n v="16"/>
    <s v="U"/>
    <s v="LE3"/>
    <s v="T"/>
    <x v="0"/>
    <x v="0"/>
    <x v="0"/>
    <x v="2"/>
    <s v="other"/>
    <s v="mother"/>
    <n v="1"/>
    <x v="2"/>
    <n v="0"/>
    <x v="0"/>
    <x v="0"/>
    <s v="yes"/>
    <s v="yes"/>
    <s v="yes"/>
    <s v="yes"/>
    <x v="0"/>
    <s v="yes"/>
    <n v="5"/>
    <n v="4"/>
    <n v="5"/>
    <x v="0"/>
    <x v="3"/>
    <n v="4"/>
    <n v="4"/>
    <n v="14"/>
    <n v="15"/>
    <n v="16"/>
  </r>
  <r>
    <s v="GP"/>
    <x v="1"/>
    <n v="16"/>
    <s v="R"/>
    <s v="GT3"/>
    <s v="T"/>
    <x v="1"/>
    <x v="2"/>
    <x v="1"/>
    <x v="1"/>
    <s v="reputation"/>
    <s v="father"/>
    <n v="1"/>
    <x v="2"/>
    <n v="1"/>
    <x v="1"/>
    <x v="0"/>
    <s v="no"/>
    <s v="yes"/>
    <s v="yes"/>
    <s v="yes"/>
    <x v="0"/>
    <s v="no"/>
    <n v="4"/>
    <n v="1"/>
    <n v="2"/>
    <x v="0"/>
    <x v="3"/>
    <n v="2"/>
    <n v="0"/>
    <n v="7"/>
    <n v="10"/>
    <n v="10"/>
  </r>
  <r>
    <s v="GP"/>
    <x v="1"/>
    <n v="15"/>
    <s v="R"/>
    <s v="GT3"/>
    <s v="T"/>
    <x v="1"/>
    <x v="0"/>
    <x v="1"/>
    <x v="3"/>
    <s v="course"/>
    <s v="father"/>
    <n v="2"/>
    <x v="2"/>
    <n v="2"/>
    <x v="0"/>
    <x v="0"/>
    <s v="no"/>
    <s v="no"/>
    <s v="yes"/>
    <s v="yes"/>
    <x v="0"/>
    <s v="yes"/>
    <n v="4"/>
    <n v="2"/>
    <n v="2"/>
    <x v="1"/>
    <x v="1"/>
    <n v="5"/>
    <n v="0"/>
    <n v="12"/>
    <n v="0"/>
    <n v="0"/>
  </r>
  <r>
    <s v="GP"/>
    <x v="1"/>
    <n v="15"/>
    <s v="U"/>
    <s v="GT3"/>
    <s v="T"/>
    <x v="0"/>
    <x v="0"/>
    <x v="1"/>
    <x v="4"/>
    <s v="course"/>
    <s v="mother"/>
    <n v="1"/>
    <x v="2"/>
    <n v="0"/>
    <x v="0"/>
    <x v="0"/>
    <s v="no"/>
    <s v="yes"/>
    <s v="yes"/>
    <s v="yes"/>
    <x v="0"/>
    <s v="yes"/>
    <n v="4"/>
    <n v="3"/>
    <n v="3"/>
    <x v="0"/>
    <x v="3"/>
    <n v="5"/>
    <n v="0"/>
    <n v="11"/>
    <n v="0"/>
    <n v="0"/>
  </r>
  <r>
    <s v="GP"/>
    <x v="1"/>
    <n v="15"/>
    <s v="U"/>
    <s v="GT3"/>
    <s v="T"/>
    <x v="0"/>
    <x v="0"/>
    <x v="4"/>
    <x v="0"/>
    <s v="course"/>
    <s v="mother"/>
    <n v="1"/>
    <x v="2"/>
    <n v="0"/>
    <x v="0"/>
    <x v="0"/>
    <s v="yes"/>
    <s v="yes"/>
    <s v="yes"/>
    <s v="yes"/>
    <x v="0"/>
    <s v="no"/>
    <n v="4"/>
    <n v="2"/>
    <n v="2"/>
    <x v="0"/>
    <x v="3"/>
    <n v="5"/>
    <n v="2"/>
    <n v="9"/>
    <n v="11"/>
    <n v="11"/>
  </r>
  <r>
    <s v="GP"/>
    <x v="1"/>
    <n v="15"/>
    <s v="R"/>
    <s v="GT3"/>
    <s v="T"/>
    <x v="1"/>
    <x v="2"/>
    <x v="1"/>
    <x v="0"/>
    <s v="reputation"/>
    <s v="other"/>
    <n v="2"/>
    <x v="2"/>
    <n v="2"/>
    <x v="0"/>
    <x v="0"/>
    <s v="yes"/>
    <s v="yes"/>
    <s v="yes"/>
    <s v="yes"/>
    <x v="0"/>
    <s v="yes"/>
    <n v="4"/>
    <n v="2"/>
    <n v="1"/>
    <x v="1"/>
    <x v="0"/>
    <n v="3"/>
    <n v="8"/>
    <n v="10"/>
    <n v="10"/>
    <n v="10"/>
  </r>
  <r>
    <s v="GP"/>
    <x v="1"/>
    <n v="17"/>
    <s v="U"/>
    <s v="GT3"/>
    <s v="T"/>
    <x v="1"/>
    <x v="0"/>
    <x v="3"/>
    <x v="0"/>
    <s v="home"/>
    <s v="mother"/>
    <n v="1"/>
    <x v="2"/>
    <n v="1"/>
    <x v="0"/>
    <x v="0"/>
    <s v="yes"/>
    <s v="no"/>
    <s v="yes"/>
    <s v="yes"/>
    <x v="0"/>
    <s v="yes"/>
    <n v="4"/>
    <n v="4"/>
    <n v="3"/>
    <x v="2"/>
    <x v="2"/>
    <n v="5"/>
    <n v="28"/>
    <n v="10"/>
    <n v="9"/>
    <n v="9"/>
  </r>
  <r>
    <s v="GP"/>
    <x v="1"/>
    <n v="17"/>
    <s v="R"/>
    <s v="GT3"/>
    <s v="T"/>
    <x v="0"/>
    <x v="2"/>
    <x v="4"/>
    <x v="1"/>
    <s v="reputation"/>
    <s v="mother"/>
    <n v="2"/>
    <x v="2"/>
    <n v="0"/>
    <x v="0"/>
    <x v="0"/>
    <s v="yes"/>
    <s v="yes"/>
    <s v="yes"/>
    <s v="yes"/>
    <x v="0"/>
    <s v="yes"/>
    <n v="4"/>
    <n v="4"/>
    <n v="2"/>
    <x v="0"/>
    <x v="3"/>
    <n v="4"/>
    <n v="6"/>
    <n v="7"/>
    <n v="7"/>
    <n v="7"/>
  </r>
  <r>
    <s v="GP"/>
    <x v="1"/>
    <n v="17"/>
    <s v="U"/>
    <s v="GT3"/>
    <s v="T"/>
    <x v="2"/>
    <x v="1"/>
    <x v="3"/>
    <x v="4"/>
    <s v="course"/>
    <s v="mother"/>
    <n v="1"/>
    <x v="2"/>
    <n v="0"/>
    <x v="0"/>
    <x v="0"/>
    <s v="yes"/>
    <s v="yes"/>
    <s v="yes"/>
    <s v="yes"/>
    <x v="0"/>
    <s v="no"/>
    <n v="4"/>
    <n v="3"/>
    <n v="3"/>
    <x v="0"/>
    <x v="3"/>
    <n v="4"/>
    <n v="4"/>
    <n v="9"/>
    <n v="10"/>
    <n v="10"/>
  </r>
  <r>
    <s v="GP"/>
    <x v="1"/>
    <n v="17"/>
    <s v="U"/>
    <s v="GT3"/>
    <s v="T"/>
    <x v="3"/>
    <x v="3"/>
    <x v="3"/>
    <x v="1"/>
    <s v="reputation"/>
    <s v="mother"/>
    <n v="1"/>
    <x v="2"/>
    <n v="1"/>
    <x v="0"/>
    <x v="0"/>
    <s v="no"/>
    <s v="yes"/>
    <s v="yes"/>
    <s v="yes"/>
    <x v="1"/>
    <s v="yes"/>
    <n v="4"/>
    <n v="3"/>
    <n v="4"/>
    <x v="0"/>
    <x v="3"/>
    <n v="5"/>
    <n v="0"/>
    <n v="6"/>
    <n v="5"/>
    <n v="0"/>
  </r>
  <r>
    <s v="GP"/>
    <x v="1"/>
    <n v="16"/>
    <s v="U"/>
    <s v="GT3"/>
    <s v="T"/>
    <x v="0"/>
    <x v="0"/>
    <x v="4"/>
    <x v="0"/>
    <s v="home"/>
    <s v="mother"/>
    <n v="1"/>
    <x v="2"/>
    <n v="0"/>
    <x v="0"/>
    <x v="0"/>
    <s v="no"/>
    <s v="yes"/>
    <s v="no"/>
    <s v="yes"/>
    <x v="0"/>
    <s v="no"/>
    <n v="5"/>
    <n v="3"/>
    <n v="2"/>
    <x v="0"/>
    <x v="3"/>
    <n v="5"/>
    <n v="0"/>
    <n v="13"/>
    <n v="13"/>
    <n v="14"/>
  </r>
  <r>
    <s v="GP"/>
    <x v="1"/>
    <n v="17"/>
    <s v="U"/>
    <s v="GT3"/>
    <s v="A"/>
    <x v="2"/>
    <x v="3"/>
    <x v="2"/>
    <x v="1"/>
    <s v="course"/>
    <s v="mother"/>
    <n v="2"/>
    <x v="2"/>
    <n v="0"/>
    <x v="0"/>
    <x v="1"/>
    <s v="no"/>
    <s v="yes"/>
    <s v="yes"/>
    <s v="yes"/>
    <x v="0"/>
    <s v="yes"/>
    <n v="3"/>
    <n v="2"/>
    <n v="3"/>
    <x v="0"/>
    <x v="1"/>
    <n v="3"/>
    <n v="10"/>
    <n v="12"/>
    <n v="10"/>
    <n v="12"/>
  </r>
  <r>
    <s v="GP"/>
    <x v="0"/>
    <n v="16"/>
    <s v="U"/>
    <s v="GT3"/>
    <s v="T"/>
    <x v="1"/>
    <x v="1"/>
    <x v="3"/>
    <x v="1"/>
    <s v="reputation"/>
    <s v="mother"/>
    <n v="2"/>
    <x v="2"/>
    <n v="0"/>
    <x v="0"/>
    <x v="1"/>
    <s v="no"/>
    <s v="yes"/>
    <s v="yes"/>
    <s v="yes"/>
    <x v="0"/>
    <s v="yes"/>
    <n v="5"/>
    <n v="3"/>
    <n v="3"/>
    <x v="0"/>
    <x v="0"/>
    <n v="2"/>
    <n v="10"/>
    <n v="11"/>
    <n v="9"/>
    <n v="10"/>
  </r>
  <r>
    <s v="GP"/>
    <x v="1"/>
    <n v="18"/>
    <s v="U"/>
    <s v="GT3"/>
    <s v="T"/>
    <x v="2"/>
    <x v="3"/>
    <x v="2"/>
    <x v="1"/>
    <s v="course"/>
    <s v="other"/>
    <n v="2"/>
    <x v="2"/>
    <n v="0"/>
    <x v="0"/>
    <x v="0"/>
    <s v="yes"/>
    <s v="no"/>
    <s v="no"/>
    <s v="yes"/>
    <x v="0"/>
    <s v="yes"/>
    <n v="4"/>
    <n v="4"/>
    <n v="4"/>
    <x v="0"/>
    <x v="3"/>
    <n v="3"/>
    <n v="0"/>
    <n v="7"/>
    <n v="0"/>
    <n v="0"/>
  </r>
  <r>
    <s v="GP"/>
    <x v="0"/>
    <n v="18"/>
    <s v="R"/>
    <s v="GT3"/>
    <s v="T"/>
    <x v="1"/>
    <x v="1"/>
    <x v="2"/>
    <x v="1"/>
    <s v="course"/>
    <s v="mother"/>
    <n v="1"/>
    <x v="2"/>
    <n v="0"/>
    <x v="0"/>
    <x v="1"/>
    <s v="no"/>
    <s v="yes"/>
    <s v="no"/>
    <s v="yes"/>
    <x v="1"/>
    <s v="no"/>
    <n v="5"/>
    <n v="3"/>
    <n v="2"/>
    <x v="0"/>
    <x v="3"/>
    <n v="3"/>
    <n v="1"/>
    <n v="13"/>
    <n v="12"/>
    <n v="12"/>
  </r>
  <r>
    <s v="GP"/>
    <x v="1"/>
    <n v="17"/>
    <s v="U"/>
    <s v="GT3"/>
    <s v="T"/>
    <x v="1"/>
    <x v="2"/>
    <x v="2"/>
    <x v="1"/>
    <s v="home"/>
    <s v="mother"/>
    <n v="1"/>
    <x v="2"/>
    <n v="0"/>
    <x v="0"/>
    <x v="1"/>
    <s v="no"/>
    <s v="yes"/>
    <s v="no"/>
    <s v="yes"/>
    <x v="1"/>
    <s v="no"/>
    <n v="3"/>
    <n v="2"/>
    <n v="3"/>
    <x v="0"/>
    <x v="3"/>
    <n v="4"/>
    <n v="4"/>
    <n v="10"/>
    <n v="9"/>
    <n v="9"/>
  </r>
  <r>
    <s v="GP"/>
    <x v="1"/>
    <n v="18"/>
    <s v="U"/>
    <s v="GT3"/>
    <s v="T"/>
    <x v="2"/>
    <x v="1"/>
    <x v="3"/>
    <x v="0"/>
    <s v="home"/>
    <s v="mother"/>
    <n v="1"/>
    <x v="2"/>
    <n v="0"/>
    <x v="0"/>
    <x v="0"/>
    <s v="yes"/>
    <s v="yes"/>
    <s v="yes"/>
    <s v="yes"/>
    <x v="0"/>
    <s v="yes"/>
    <n v="4"/>
    <n v="3"/>
    <n v="3"/>
    <x v="0"/>
    <x v="3"/>
    <n v="3"/>
    <n v="0"/>
    <n v="9"/>
    <n v="10"/>
    <n v="0"/>
  </r>
  <r>
    <s v="GP"/>
    <x v="1"/>
    <n v="18"/>
    <s v="U"/>
    <s v="GT3"/>
    <s v="T"/>
    <x v="2"/>
    <x v="1"/>
    <x v="3"/>
    <x v="4"/>
    <s v="other"/>
    <s v="mother"/>
    <n v="1"/>
    <x v="2"/>
    <n v="0"/>
    <x v="0"/>
    <x v="0"/>
    <s v="yes"/>
    <s v="no"/>
    <s v="yes"/>
    <s v="yes"/>
    <x v="0"/>
    <s v="no"/>
    <n v="4"/>
    <n v="3"/>
    <n v="3"/>
    <x v="0"/>
    <x v="1"/>
    <n v="2"/>
    <n v="5"/>
    <n v="18"/>
    <n v="18"/>
    <n v="19"/>
  </r>
  <r>
    <s v="GP"/>
    <x v="1"/>
    <n v="17"/>
    <s v="U"/>
    <s v="GT3"/>
    <s v="T"/>
    <x v="3"/>
    <x v="3"/>
    <x v="1"/>
    <x v="3"/>
    <s v="reputation"/>
    <s v="mother"/>
    <n v="1"/>
    <x v="2"/>
    <n v="0"/>
    <x v="0"/>
    <x v="0"/>
    <s v="yes"/>
    <s v="no"/>
    <s v="yes"/>
    <s v="yes"/>
    <x v="0"/>
    <s v="no"/>
    <n v="4"/>
    <n v="3"/>
    <n v="3"/>
    <x v="0"/>
    <x v="3"/>
    <n v="3"/>
    <n v="6"/>
    <n v="13"/>
    <n v="12"/>
    <n v="12"/>
  </r>
  <r>
    <s v="GP"/>
    <x v="0"/>
    <n v="18"/>
    <s v="U"/>
    <s v="GT3"/>
    <s v="T"/>
    <x v="2"/>
    <x v="3"/>
    <x v="1"/>
    <x v="0"/>
    <s v="reputation"/>
    <s v="mother"/>
    <n v="1"/>
    <x v="2"/>
    <n v="0"/>
    <x v="0"/>
    <x v="1"/>
    <s v="yes"/>
    <s v="yes"/>
    <s v="yes"/>
    <s v="yes"/>
    <x v="0"/>
    <s v="no"/>
    <n v="4"/>
    <n v="2"/>
    <n v="4"/>
    <x v="0"/>
    <x v="0"/>
    <n v="2"/>
    <n v="6"/>
    <n v="15"/>
    <n v="14"/>
    <n v="14"/>
  </r>
  <r>
    <s v="GP"/>
    <x v="1"/>
    <n v="17"/>
    <s v="U"/>
    <s v="GT3"/>
    <s v="T"/>
    <x v="0"/>
    <x v="2"/>
    <x v="0"/>
    <x v="0"/>
    <s v="reputation"/>
    <s v="mother"/>
    <n v="1"/>
    <x v="2"/>
    <n v="0"/>
    <x v="0"/>
    <x v="0"/>
    <s v="yes"/>
    <s v="no"/>
    <s v="yes"/>
    <s v="yes"/>
    <x v="0"/>
    <s v="no"/>
    <n v="4"/>
    <n v="2"/>
    <n v="2"/>
    <x v="0"/>
    <x v="1"/>
    <n v="3"/>
    <n v="0"/>
    <n v="15"/>
    <n v="15"/>
    <n v="15"/>
  </r>
  <r>
    <s v="GP"/>
    <x v="0"/>
    <n v="18"/>
    <s v="R"/>
    <s v="LE3"/>
    <s v="T"/>
    <x v="1"/>
    <x v="1"/>
    <x v="1"/>
    <x v="1"/>
    <s v="reputation"/>
    <s v="mother"/>
    <n v="2"/>
    <x v="2"/>
    <n v="0"/>
    <x v="0"/>
    <x v="0"/>
    <s v="yes"/>
    <s v="yes"/>
    <s v="yes"/>
    <s v="yes"/>
    <x v="0"/>
    <s v="no"/>
    <n v="5"/>
    <n v="4"/>
    <n v="2"/>
    <x v="0"/>
    <x v="3"/>
    <n v="4"/>
    <n v="8"/>
    <n v="14"/>
    <n v="13"/>
    <n v="14"/>
  </r>
  <r>
    <s v="GP"/>
    <x v="1"/>
    <n v="17"/>
    <s v="U"/>
    <s v="GT3"/>
    <s v="T"/>
    <x v="0"/>
    <x v="1"/>
    <x v="2"/>
    <x v="1"/>
    <s v="reputation"/>
    <s v="mother"/>
    <n v="2"/>
    <x v="2"/>
    <n v="0"/>
    <x v="0"/>
    <x v="0"/>
    <s v="yes"/>
    <s v="no"/>
    <s v="yes"/>
    <s v="yes"/>
    <x v="0"/>
    <s v="no"/>
    <n v="4"/>
    <n v="3"/>
    <n v="3"/>
    <x v="0"/>
    <x v="3"/>
    <n v="3"/>
    <n v="0"/>
    <n v="15"/>
    <n v="12"/>
    <n v="14"/>
  </r>
  <r>
    <s v="GP"/>
    <x v="1"/>
    <n v="19"/>
    <s v="U"/>
    <s v="GT3"/>
    <s v="T"/>
    <x v="3"/>
    <x v="3"/>
    <x v="3"/>
    <x v="2"/>
    <s v="home"/>
    <s v="other"/>
    <n v="1"/>
    <x v="2"/>
    <n v="2"/>
    <x v="0"/>
    <x v="1"/>
    <s v="no"/>
    <s v="no"/>
    <s v="no"/>
    <s v="yes"/>
    <x v="0"/>
    <s v="yes"/>
    <n v="4"/>
    <n v="1"/>
    <n v="2"/>
    <x v="0"/>
    <x v="3"/>
    <n v="3"/>
    <n v="14"/>
    <n v="15"/>
    <n v="13"/>
    <n v="13"/>
  </r>
  <r>
    <s v="GP"/>
    <x v="1"/>
    <n v="19"/>
    <s v="R"/>
    <s v="GT3"/>
    <s v="T"/>
    <x v="2"/>
    <x v="2"/>
    <x v="2"/>
    <x v="1"/>
    <s v="reputation"/>
    <s v="other"/>
    <n v="1"/>
    <x v="2"/>
    <n v="1"/>
    <x v="0"/>
    <x v="1"/>
    <s v="no"/>
    <s v="no"/>
    <s v="yes"/>
    <s v="yes"/>
    <x v="0"/>
    <s v="yes"/>
    <n v="4"/>
    <n v="1"/>
    <n v="2"/>
    <x v="0"/>
    <x v="3"/>
    <n v="3"/>
    <n v="40"/>
    <n v="13"/>
    <n v="11"/>
    <n v="11"/>
  </r>
  <r>
    <s v="GP"/>
    <x v="1"/>
    <n v="18"/>
    <s v="U"/>
    <s v="GT3"/>
    <s v="T"/>
    <x v="0"/>
    <x v="2"/>
    <x v="2"/>
    <x v="1"/>
    <s v="course"/>
    <s v="mother"/>
    <n v="1"/>
    <x v="2"/>
    <n v="0"/>
    <x v="0"/>
    <x v="0"/>
    <s v="yes"/>
    <s v="yes"/>
    <s v="yes"/>
    <s v="yes"/>
    <x v="0"/>
    <s v="yes"/>
    <n v="4"/>
    <n v="3"/>
    <n v="4"/>
    <x v="0"/>
    <x v="3"/>
    <n v="5"/>
    <n v="9"/>
    <n v="9"/>
    <n v="10"/>
    <n v="9"/>
  </r>
  <r>
    <s v="GP"/>
    <x v="1"/>
    <n v="17"/>
    <s v="R"/>
    <s v="GT3"/>
    <s v="T"/>
    <x v="1"/>
    <x v="0"/>
    <x v="3"/>
    <x v="0"/>
    <s v="course"/>
    <s v="father"/>
    <n v="1"/>
    <x v="2"/>
    <n v="0"/>
    <x v="0"/>
    <x v="0"/>
    <s v="yes"/>
    <s v="yes"/>
    <s v="no"/>
    <s v="yes"/>
    <x v="0"/>
    <s v="no"/>
    <n v="4"/>
    <n v="3"/>
    <n v="4"/>
    <x v="1"/>
    <x v="4"/>
    <n v="5"/>
    <n v="0"/>
    <n v="11"/>
    <n v="11"/>
    <n v="10"/>
  </r>
  <r>
    <s v="GP"/>
    <x v="1"/>
    <n v="17"/>
    <s v="R"/>
    <s v="LE3"/>
    <s v="T"/>
    <x v="2"/>
    <x v="1"/>
    <x v="1"/>
    <x v="0"/>
    <s v="course"/>
    <s v="mother"/>
    <n v="1"/>
    <x v="2"/>
    <n v="0"/>
    <x v="0"/>
    <x v="0"/>
    <s v="yes"/>
    <s v="yes"/>
    <s v="yes"/>
    <s v="yes"/>
    <x v="0"/>
    <s v="no"/>
    <n v="3"/>
    <n v="3"/>
    <n v="2"/>
    <x v="1"/>
    <x v="1"/>
    <n v="3"/>
    <n v="3"/>
    <n v="11"/>
    <n v="11"/>
    <n v="11"/>
  </r>
  <r>
    <s v="GP"/>
    <x v="1"/>
    <n v="17"/>
    <s v="U"/>
    <s v="GT3"/>
    <s v="T"/>
    <x v="1"/>
    <x v="3"/>
    <x v="1"/>
    <x v="0"/>
    <s v="course"/>
    <s v="father"/>
    <n v="1"/>
    <x v="2"/>
    <n v="0"/>
    <x v="0"/>
    <x v="0"/>
    <s v="no"/>
    <s v="no"/>
    <s v="no"/>
    <s v="yes"/>
    <x v="0"/>
    <s v="no"/>
    <n v="3"/>
    <n v="4"/>
    <n v="3"/>
    <x v="1"/>
    <x v="0"/>
    <n v="5"/>
    <n v="1"/>
    <n v="12"/>
    <n v="14"/>
    <n v="15"/>
  </r>
  <r>
    <s v="GP"/>
    <x v="1"/>
    <n v="17"/>
    <s v="U"/>
    <s v="LE3"/>
    <s v="T"/>
    <x v="4"/>
    <x v="1"/>
    <x v="3"/>
    <x v="4"/>
    <s v="home"/>
    <s v="father"/>
    <n v="2"/>
    <x v="2"/>
    <n v="0"/>
    <x v="0"/>
    <x v="1"/>
    <s v="no"/>
    <s v="no"/>
    <s v="yes"/>
    <s v="yes"/>
    <x v="0"/>
    <s v="no"/>
    <n v="3"/>
    <n v="3"/>
    <n v="3"/>
    <x v="1"/>
    <x v="0"/>
    <n v="2"/>
    <n v="0"/>
    <n v="16"/>
    <n v="15"/>
    <n v="15"/>
  </r>
  <r>
    <s v="GP"/>
    <x v="0"/>
    <n v="18"/>
    <s v="U"/>
    <s v="GT3"/>
    <s v="T"/>
    <x v="0"/>
    <x v="0"/>
    <x v="2"/>
    <x v="1"/>
    <s v="course"/>
    <s v="mother"/>
    <n v="1"/>
    <x v="2"/>
    <n v="0"/>
    <x v="0"/>
    <x v="1"/>
    <s v="no"/>
    <s v="yes"/>
    <s v="yes"/>
    <s v="yes"/>
    <x v="0"/>
    <s v="no"/>
    <n v="4"/>
    <n v="3"/>
    <n v="3"/>
    <x v="1"/>
    <x v="1"/>
    <n v="3"/>
    <n v="3"/>
    <n v="9"/>
    <n v="12"/>
    <n v="11"/>
  </r>
  <r>
    <s v="GP"/>
    <x v="1"/>
    <n v="17"/>
    <s v="U"/>
    <s v="GT3"/>
    <s v="T"/>
    <x v="0"/>
    <x v="0"/>
    <x v="4"/>
    <x v="0"/>
    <s v="course"/>
    <s v="mother"/>
    <n v="1"/>
    <x v="2"/>
    <n v="0"/>
    <x v="0"/>
    <x v="0"/>
    <s v="yes"/>
    <s v="yes"/>
    <s v="yes"/>
    <s v="yes"/>
    <x v="0"/>
    <s v="no"/>
    <n v="5"/>
    <n v="4"/>
    <n v="4"/>
    <x v="0"/>
    <x v="0"/>
    <n v="4"/>
    <n v="7"/>
    <n v="10"/>
    <n v="9"/>
    <n v="9"/>
  </r>
  <r>
    <s v="GP"/>
    <x v="1"/>
    <n v="17"/>
    <s v="U"/>
    <s v="GT3"/>
    <s v="T"/>
    <x v="0"/>
    <x v="0"/>
    <x v="4"/>
    <x v="3"/>
    <s v="course"/>
    <s v="mother"/>
    <n v="2"/>
    <x v="2"/>
    <n v="0"/>
    <x v="0"/>
    <x v="0"/>
    <s v="yes"/>
    <s v="no"/>
    <s v="no"/>
    <s v="yes"/>
    <x v="0"/>
    <s v="yes"/>
    <n v="4"/>
    <n v="3"/>
    <n v="3"/>
    <x v="0"/>
    <x v="1"/>
    <n v="4"/>
    <n v="4"/>
    <n v="14"/>
    <n v="14"/>
    <n v="14"/>
  </r>
  <r>
    <s v="GP"/>
    <x v="1"/>
    <n v="17"/>
    <s v="R"/>
    <s v="GT3"/>
    <s v="T"/>
    <x v="2"/>
    <x v="0"/>
    <x v="3"/>
    <x v="1"/>
    <s v="course"/>
    <s v="father"/>
    <n v="1"/>
    <x v="2"/>
    <n v="0"/>
    <x v="0"/>
    <x v="0"/>
    <s v="no"/>
    <s v="no"/>
    <s v="yes"/>
    <s v="yes"/>
    <x v="0"/>
    <s v="yes"/>
    <n v="4"/>
    <n v="4"/>
    <n v="3"/>
    <x v="0"/>
    <x v="3"/>
    <n v="5"/>
    <n v="7"/>
    <n v="12"/>
    <n v="14"/>
    <n v="14"/>
  </r>
  <r>
    <s v="GP"/>
    <x v="1"/>
    <n v="17"/>
    <s v="U"/>
    <s v="GT3"/>
    <s v="T"/>
    <x v="1"/>
    <x v="0"/>
    <x v="1"/>
    <x v="1"/>
    <s v="course"/>
    <s v="mother"/>
    <n v="1"/>
    <x v="2"/>
    <n v="0"/>
    <x v="0"/>
    <x v="1"/>
    <s v="no"/>
    <s v="no"/>
    <s v="yes"/>
    <s v="yes"/>
    <x v="0"/>
    <s v="no"/>
    <n v="4"/>
    <n v="4"/>
    <n v="5"/>
    <x v="0"/>
    <x v="0"/>
    <n v="5"/>
    <n v="16"/>
    <n v="16"/>
    <n v="15"/>
    <n v="15"/>
  </r>
  <r>
    <s v="GP"/>
    <x v="1"/>
    <n v="19"/>
    <s v="R"/>
    <s v="GT3"/>
    <s v="A"/>
    <x v="1"/>
    <x v="3"/>
    <x v="1"/>
    <x v="4"/>
    <s v="home"/>
    <s v="other"/>
    <n v="1"/>
    <x v="2"/>
    <n v="1"/>
    <x v="0"/>
    <x v="1"/>
    <s v="yes"/>
    <s v="no"/>
    <s v="yes"/>
    <s v="yes"/>
    <x v="1"/>
    <s v="no"/>
    <n v="5"/>
    <n v="4"/>
    <n v="3"/>
    <x v="0"/>
    <x v="1"/>
    <n v="5"/>
    <n v="12"/>
    <n v="14"/>
    <n v="13"/>
    <n v="13"/>
  </r>
  <r>
    <s v="GP"/>
    <x v="1"/>
    <n v="19"/>
    <s v="U"/>
    <s v="GT3"/>
    <s v="T"/>
    <x v="2"/>
    <x v="3"/>
    <x v="1"/>
    <x v="0"/>
    <s v="home"/>
    <s v="other"/>
    <n v="1"/>
    <x v="2"/>
    <n v="1"/>
    <x v="0"/>
    <x v="1"/>
    <s v="yes"/>
    <s v="yes"/>
    <s v="yes"/>
    <s v="yes"/>
    <x v="0"/>
    <s v="yes"/>
    <n v="4"/>
    <n v="3"/>
    <n v="4"/>
    <x v="0"/>
    <x v="0"/>
    <n v="3"/>
    <n v="4"/>
    <n v="11"/>
    <n v="12"/>
    <n v="11"/>
  </r>
  <r>
    <s v="GP"/>
    <x v="1"/>
    <n v="18"/>
    <s v="U"/>
    <s v="GT3"/>
    <s v="T"/>
    <x v="2"/>
    <x v="2"/>
    <x v="3"/>
    <x v="1"/>
    <s v="course"/>
    <s v="mother"/>
    <n v="1"/>
    <x v="2"/>
    <n v="0"/>
    <x v="0"/>
    <x v="0"/>
    <s v="no"/>
    <s v="no"/>
    <s v="yes"/>
    <s v="yes"/>
    <x v="0"/>
    <s v="no"/>
    <n v="4"/>
    <n v="3"/>
    <n v="3"/>
    <x v="0"/>
    <x v="1"/>
    <n v="3"/>
    <n v="4"/>
    <n v="11"/>
    <n v="10"/>
    <n v="10"/>
  </r>
  <r>
    <s v="GP"/>
    <x v="1"/>
    <n v="18"/>
    <s v="U"/>
    <s v="GT3"/>
    <s v="T"/>
    <x v="1"/>
    <x v="1"/>
    <x v="2"/>
    <x v="0"/>
    <s v="other"/>
    <s v="mother"/>
    <n v="1"/>
    <x v="2"/>
    <n v="0"/>
    <x v="0"/>
    <x v="1"/>
    <s v="no"/>
    <s v="no"/>
    <s v="yes"/>
    <s v="yes"/>
    <x v="0"/>
    <s v="yes"/>
    <n v="5"/>
    <n v="4"/>
    <n v="3"/>
    <x v="1"/>
    <x v="0"/>
    <n v="1"/>
    <n v="7"/>
    <n v="13"/>
    <n v="13"/>
    <n v="14"/>
  </r>
  <r>
    <s v="GP"/>
    <x v="0"/>
    <n v="18"/>
    <s v="R"/>
    <s v="GT3"/>
    <s v="T"/>
    <x v="0"/>
    <x v="2"/>
    <x v="4"/>
    <x v="0"/>
    <s v="course"/>
    <s v="mother"/>
    <n v="1"/>
    <x v="2"/>
    <n v="0"/>
    <x v="0"/>
    <x v="1"/>
    <s v="no"/>
    <s v="no"/>
    <s v="yes"/>
    <s v="yes"/>
    <x v="0"/>
    <s v="yes"/>
    <n v="5"/>
    <n v="3"/>
    <n v="2"/>
    <x v="0"/>
    <x v="1"/>
    <n v="4"/>
    <n v="9"/>
    <n v="16"/>
    <n v="15"/>
    <n v="16"/>
  </r>
  <r>
    <s v="GP"/>
    <x v="0"/>
    <n v="18"/>
    <s v="U"/>
    <s v="GT3"/>
    <s v="T"/>
    <x v="0"/>
    <x v="2"/>
    <x v="4"/>
    <x v="1"/>
    <s v="course"/>
    <s v="mother"/>
    <n v="1"/>
    <x v="2"/>
    <n v="0"/>
    <x v="0"/>
    <x v="0"/>
    <s v="yes"/>
    <s v="no"/>
    <s v="yes"/>
    <s v="yes"/>
    <x v="0"/>
    <s v="yes"/>
    <n v="5"/>
    <n v="4"/>
    <n v="5"/>
    <x v="1"/>
    <x v="0"/>
    <n v="5"/>
    <n v="0"/>
    <n v="10"/>
    <n v="10"/>
    <n v="9"/>
  </r>
  <r>
    <s v="GP"/>
    <x v="1"/>
    <n v="17"/>
    <s v="U"/>
    <s v="GT3"/>
    <s v="T"/>
    <x v="0"/>
    <x v="2"/>
    <x v="0"/>
    <x v="1"/>
    <s v="reputation"/>
    <s v="mother"/>
    <n v="1"/>
    <x v="2"/>
    <n v="0"/>
    <x v="0"/>
    <x v="0"/>
    <s v="yes"/>
    <s v="yes"/>
    <s v="yes"/>
    <s v="yes"/>
    <x v="0"/>
    <s v="yes"/>
    <n v="4"/>
    <n v="4"/>
    <n v="3"/>
    <x v="0"/>
    <x v="0"/>
    <n v="4"/>
    <n v="0"/>
    <n v="13"/>
    <n v="15"/>
    <n v="15"/>
  </r>
  <r>
    <s v="MS"/>
    <x v="1"/>
    <n v="18"/>
    <s v="U"/>
    <s v="LE3"/>
    <s v="T"/>
    <x v="3"/>
    <x v="3"/>
    <x v="3"/>
    <x v="0"/>
    <s v="course"/>
    <s v="father"/>
    <n v="2"/>
    <x v="2"/>
    <n v="0"/>
    <x v="0"/>
    <x v="1"/>
    <s v="no"/>
    <s v="no"/>
    <s v="yes"/>
    <s v="yes"/>
    <x v="0"/>
    <s v="no"/>
    <n v="5"/>
    <n v="3"/>
    <n v="2"/>
    <x v="0"/>
    <x v="3"/>
    <n v="4"/>
    <n v="0"/>
    <n v="18"/>
    <n v="16"/>
    <n v="16"/>
  </r>
  <r>
    <s v="MS"/>
    <x v="0"/>
    <n v="18"/>
    <s v="U"/>
    <s v="LE3"/>
    <s v="T"/>
    <x v="0"/>
    <x v="0"/>
    <x v="4"/>
    <x v="0"/>
    <s v="other"/>
    <s v="mother"/>
    <n v="2"/>
    <x v="2"/>
    <n v="0"/>
    <x v="0"/>
    <x v="1"/>
    <s v="yes"/>
    <s v="no"/>
    <s v="yes"/>
    <s v="yes"/>
    <x v="0"/>
    <s v="yes"/>
    <n v="4"/>
    <n v="2"/>
    <n v="2"/>
    <x v="1"/>
    <x v="1"/>
    <n v="5"/>
    <n v="0"/>
    <n v="13"/>
    <n v="13"/>
    <n v="13"/>
  </r>
  <r>
    <s v="MS"/>
    <x v="1"/>
    <n v="17"/>
    <s v="U"/>
    <s v="GT3"/>
    <s v="T"/>
    <x v="2"/>
    <x v="1"/>
    <x v="2"/>
    <x v="4"/>
    <s v="home"/>
    <s v="mother"/>
    <n v="1"/>
    <x v="2"/>
    <n v="0"/>
    <x v="0"/>
    <x v="1"/>
    <s v="no"/>
    <s v="yes"/>
    <s v="yes"/>
    <s v="yes"/>
    <x v="1"/>
    <s v="yes"/>
    <n v="3"/>
    <n v="4"/>
    <n v="3"/>
    <x v="0"/>
    <x v="3"/>
    <n v="3"/>
    <n v="8"/>
    <n v="13"/>
    <n v="11"/>
    <n v="11"/>
  </r>
  <r>
    <s v="MS"/>
    <x v="1"/>
    <n v="18"/>
    <s v="R"/>
    <s v="LE3"/>
    <s v="T"/>
    <x v="0"/>
    <x v="0"/>
    <x v="2"/>
    <x v="1"/>
    <s v="reputation"/>
    <s v="mother"/>
    <n v="2"/>
    <x v="2"/>
    <n v="0"/>
    <x v="0"/>
    <x v="1"/>
    <s v="no"/>
    <s v="no"/>
    <s v="yes"/>
    <s v="yes"/>
    <x v="0"/>
    <s v="no"/>
    <n v="5"/>
    <n v="4"/>
    <n v="4"/>
    <x v="0"/>
    <x v="3"/>
    <n v="1"/>
    <n v="0"/>
    <n v="19"/>
    <n v="18"/>
    <n v="19"/>
  </r>
  <r>
    <s v="MS"/>
    <x v="1"/>
    <n v="18"/>
    <s v="R"/>
    <s v="GT3"/>
    <s v="T"/>
    <x v="3"/>
    <x v="3"/>
    <x v="2"/>
    <x v="1"/>
    <s v="home"/>
    <s v="mother"/>
    <n v="4"/>
    <x v="2"/>
    <n v="0"/>
    <x v="0"/>
    <x v="1"/>
    <s v="no"/>
    <s v="no"/>
    <s v="yes"/>
    <s v="yes"/>
    <x v="0"/>
    <s v="no"/>
    <n v="4"/>
    <n v="3"/>
    <n v="2"/>
    <x v="0"/>
    <x v="1"/>
    <n v="4"/>
    <n v="2"/>
    <n v="8"/>
    <n v="8"/>
    <n v="10"/>
  </r>
  <r>
    <s v="MS"/>
    <x v="1"/>
    <n v="20"/>
    <s v="U"/>
    <s v="GT3"/>
    <s v="T"/>
    <x v="0"/>
    <x v="1"/>
    <x v="0"/>
    <x v="1"/>
    <s v="course"/>
    <s v="other"/>
    <n v="2"/>
    <x v="2"/>
    <n v="2"/>
    <x v="0"/>
    <x v="0"/>
    <s v="yes"/>
    <s v="no"/>
    <s v="no"/>
    <s v="yes"/>
    <x v="0"/>
    <s v="yes"/>
    <n v="5"/>
    <n v="4"/>
    <n v="3"/>
    <x v="0"/>
    <x v="3"/>
    <n v="3"/>
    <n v="4"/>
    <n v="15"/>
    <n v="14"/>
    <n v="15"/>
  </r>
  <r>
    <s v="MS"/>
    <x v="1"/>
    <n v="18"/>
    <s v="R"/>
    <s v="GT3"/>
    <s v="T"/>
    <x v="2"/>
    <x v="1"/>
    <x v="3"/>
    <x v="1"/>
    <s v="other"/>
    <s v="mother"/>
    <n v="2"/>
    <x v="2"/>
    <n v="0"/>
    <x v="0"/>
    <x v="1"/>
    <s v="yes"/>
    <s v="no"/>
    <s v="yes"/>
    <s v="yes"/>
    <x v="1"/>
    <s v="no"/>
    <n v="5"/>
    <n v="3"/>
    <n v="3"/>
    <x v="0"/>
    <x v="0"/>
    <n v="4"/>
    <n v="2"/>
    <n v="10"/>
    <n v="9"/>
    <n v="10"/>
  </r>
  <r>
    <s v="MS"/>
    <x v="1"/>
    <n v="19"/>
    <s v="R"/>
    <s v="GT3"/>
    <s v="T"/>
    <x v="2"/>
    <x v="2"/>
    <x v="1"/>
    <x v="1"/>
    <s v="course"/>
    <s v="mother"/>
    <n v="1"/>
    <x v="2"/>
    <n v="1"/>
    <x v="0"/>
    <x v="1"/>
    <s v="no"/>
    <s v="yes"/>
    <s v="no"/>
    <s v="yes"/>
    <x v="0"/>
    <s v="no"/>
    <n v="5"/>
    <n v="4"/>
    <n v="2"/>
    <x v="0"/>
    <x v="1"/>
    <n v="5"/>
    <n v="0"/>
    <n v="7"/>
    <n v="5"/>
    <n v="0"/>
  </r>
  <r>
    <s v="GP"/>
    <x v="0"/>
    <n v="16"/>
    <s v="U"/>
    <s v="GT3"/>
    <s v="T"/>
    <x v="0"/>
    <x v="2"/>
    <x v="0"/>
    <x v="0"/>
    <s v="reputation"/>
    <s v="mother"/>
    <n v="1"/>
    <x v="3"/>
    <n v="0"/>
    <x v="0"/>
    <x v="1"/>
    <s v="no"/>
    <s v="yes"/>
    <s v="yes"/>
    <s v="yes"/>
    <x v="0"/>
    <s v="no"/>
    <n v="4"/>
    <n v="2"/>
    <n v="2"/>
    <x v="0"/>
    <x v="3"/>
    <n v="2"/>
    <n v="4"/>
    <n v="19"/>
    <n v="19"/>
    <n v="20"/>
  </r>
  <r>
    <s v="GP"/>
    <x v="0"/>
    <n v="15"/>
    <s v="U"/>
    <s v="GT3"/>
    <s v="A"/>
    <x v="0"/>
    <x v="0"/>
    <x v="2"/>
    <x v="0"/>
    <s v="reputation"/>
    <s v="mother"/>
    <n v="1"/>
    <x v="3"/>
    <n v="0"/>
    <x v="0"/>
    <x v="0"/>
    <s v="no"/>
    <s v="yes"/>
    <s v="no"/>
    <s v="yes"/>
    <x v="0"/>
    <s v="yes"/>
    <n v="1"/>
    <n v="3"/>
    <n v="3"/>
    <x v="4"/>
    <x v="4"/>
    <n v="3"/>
    <n v="4"/>
    <n v="13"/>
    <n v="13"/>
    <n v="12"/>
  </r>
  <r>
    <s v="GP"/>
    <x v="1"/>
    <n v="16"/>
    <s v="U"/>
    <s v="GT3"/>
    <s v="T"/>
    <x v="1"/>
    <x v="3"/>
    <x v="1"/>
    <x v="1"/>
    <s v="course"/>
    <s v="mother"/>
    <n v="1"/>
    <x v="3"/>
    <n v="0"/>
    <x v="1"/>
    <x v="0"/>
    <s v="yes"/>
    <s v="no"/>
    <s v="yes"/>
    <s v="yes"/>
    <x v="0"/>
    <s v="no"/>
    <n v="4"/>
    <n v="3"/>
    <n v="3"/>
    <x v="0"/>
    <x v="1"/>
    <n v="5"/>
    <n v="4"/>
    <n v="7"/>
    <n v="7"/>
    <n v="6"/>
  </r>
  <r>
    <s v="GP"/>
    <x v="1"/>
    <n v="15"/>
    <s v="R"/>
    <s v="LE3"/>
    <s v="T"/>
    <x v="1"/>
    <x v="3"/>
    <x v="2"/>
    <x v="1"/>
    <s v="reputation"/>
    <s v="father"/>
    <n v="2"/>
    <x v="3"/>
    <n v="0"/>
    <x v="0"/>
    <x v="0"/>
    <s v="no"/>
    <s v="no"/>
    <s v="no"/>
    <s v="yes"/>
    <x v="0"/>
    <s v="no"/>
    <n v="4"/>
    <n v="4"/>
    <n v="2"/>
    <x v="1"/>
    <x v="0"/>
    <n v="3"/>
    <n v="12"/>
    <n v="16"/>
    <n v="16"/>
    <n v="16"/>
  </r>
  <r>
    <s v="GP"/>
    <x v="0"/>
    <n v="16"/>
    <s v="U"/>
    <s v="GT3"/>
    <s v="T"/>
    <x v="1"/>
    <x v="3"/>
    <x v="2"/>
    <x v="1"/>
    <s v="reputation"/>
    <s v="father"/>
    <n v="2"/>
    <x v="3"/>
    <n v="0"/>
    <x v="0"/>
    <x v="0"/>
    <s v="yes"/>
    <s v="no"/>
    <s v="yes"/>
    <s v="yes"/>
    <x v="0"/>
    <s v="no"/>
    <n v="4"/>
    <n v="3"/>
    <n v="2"/>
    <x v="0"/>
    <x v="3"/>
    <n v="5"/>
    <n v="0"/>
    <n v="13"/>
    <n v="15"/>
    <n v="15"/>
  </r>
  <r>
    <s v="GP"/>
    <x v="0"/>
    <n v="15"/>
    <s v="U"/>
    <s v="GT3"/>
    <s v="T"/>
    <x v="0"/>
    <x v="1"/>
    <x v="2"/>
    <x v="1"/>
    <s v="course"/>
    <s v="mother"/>
    <n v="1"/>
    <x v="3"/>
    <n v="0"/>
    <x v="0"/>
    <x v="1"/>
    <s v="no"/>
    <s v="no"/>
    <s v="yes"/>
    <s v="yes"/>
    <x v="0"/>
    <s v="no"/>
    <n v="3"/>
    <n v="3"/>
    <n v="3"/>
    <x v="0"/>
    <x v="3"/>
    <n v="3"/>
    <n v="0"/>
    <n v="10"/>
    <n v="10"/>
    <n v="10"/>
  </r>
  <r>
    <s v="GP"/>
    <x v="0"/>
    <n v="15"/>
    <s v="U"/>
    <s v="GT3"/>
    <s v="T"/>
    <x v="0"/>
    <x v="4"/>
    <x v="4"/>
    <x v="1"/>
    <s v="course"/>
    <s v="mother"/>
    <n v="2"/>
    <x v="3"/>
    <n v="0"/>
    <x v="0"/>
    <x v="1"/>
    <s v="no"/>
    <s v="yes"/>
    <s v="yes"/>
    <s v="yes"/>
    <x v="0"/>
    <s v="no"/>
    <n v="3"/>
    <n v="4"/>
    <n v="3"/>
    <x v="0"/>
    <x v="3"/>
    <n v="1"/>
    <n v="8"/>
    <n v="11"/>
    <n v="11"/>
    <n v="10"/>
  </r>
  <r>
    <s v="GP"/>
    <x v="1"/>
    <n v="16"/>
    <s v="U"/>
    <s v="GT3"/>
    <s v="T"/>
    <x v="2"/>
    <x v="1"/>
    <x v="2"/>
    <x v="1"/>
    <s v="reputation"/>
    <s v="mother"/>
    <n v="1"/>
    <x v="3"/>
    <n v="0"/>
    <x v="0"/>
    <x v="1"/>
    <s v="yes"/>
    <s v="no"/>
    <s v="yes"/>
    <s v="yes"/>
    <x v="0"/>
    <s v="yes"/>
    <n v="5"/>
    <n v="2"/>
    <n v="3"/>
    <x v="0"/>
    <x v="0"/>
    <n v="3"/>
    <n v="0"/>
    <n v="11"/>
    <n v="11"/>
    <n v="11"/>
  </r>
  <r>
    <s v="GP"/>
    <x v="0"/>
    <n v="15"/>
    <s v="U"/>
    <s v="LE3"/>
    <s v="T"/>
    <x v="2"/>
    <x v="1"/>
    <x v="1"/>
    <x v="2"/>
    <s v="reputation"/>
    <s v="mother"/>
    <n v="1"/>
    <x v="3"/>
    <n v="0"/>
    <x v="0"/>
    <x v="0"/>
    <s v="no"/>
    <s v="yes"/>
    <s v="yes"/>
    <s v="yes"/>
    <x v="0"/>
    <s v="no"/>
    <n v="4"/>
    <n v="3"/>
    <n v="4"/>
    <x v="0"/>
    <x v="3"/>
    <n v="4"/>
    <n v="6"/>
    <n v="11"/>
    <n v="13"/>
    <n v="14"/>
  </r>
  <r>
    <s v="GP"/>
    <x v="1"/>
    <n v="15"/>
    <s v="R"/>
    <s v="GT3"/>
    <s v="T"/>
    <x v="3"/>
    <x v="3"/>
    <x v="3"/>
    <x v="1"/>
    <s v="home"/>
    <s v="mother"/>
    <n v="2"/>
    <x v="3"/>
    <n v="1"/>
    <x v="1"/>
    <x v="0"/>
    <s v="yes"/>
    <s v="yes"/>
    <s v="yes"/>
    <s v="yes"/>
    <x v="0"/>
    <s v="no"/>
    <n v="3"/>
    <n v="1"/>
    <n v="2"/>
    <x v="0"/>
    <x v="3"/>
    <n v="1"/>
    <n v="2"/>
    <n v="7"/>
    <n v="10"/>
    <n v="10"/>
  </r>
  <r>
    <s v="GP"/>
    <x v="1"/>
    <n v="15"/>
    <s v="U"/>
    <s v="GT3"/>
    <s v="A"/>
    <x v="1"/>
    <x v="2"/>
    <x v="2"/>
    <x v="2"/>
    <s v="reputation"/>
    <s v="father"/>
    <n v="1"/>
    <x v="3"/>
    <n v="0"/>
    <x v="1"/>
    <x v="1"/>
    <s v="no"/>
    <s v="no"/>
    <s v="yes"/>
    <s v="yes"/>
    <x v="1"/>
    <s v="no"/>
    <n v="4"/>
    <n v="3"/>
    <n v="3"/>
    <x v="0"/>
    <x v="3"/>
    <n v="4"/>
    <n v="10"/>
    <n v="10"/>
    <n v="11"/>
    <n v="11"/>
  </r>
  <r>
    <s v="GP"/>
    <x v="1"/>
    <n v="15"/>
    <s v="U"/>
    <s v="GT3"/>
    <s v="T"/>
    <x v="2"/>
    <x v="1"/>
    <x v="2"/>
    <x v="1"/>
    <s v="course"/>
    <s v="mother"/>
    <n v="1"/>
    <x v="3"/>
    <n v="0"/>
    <x v="1"/>
    <x v="0"/>
    <s v="yes"/>
    <s v="no"/>
    <s v="yes"/>
    <s v="yes"/>
    <x v="0"/>
    <s v="no"/>
    <n v="5"/>
    <n v="1"/>
    <n v="2"/>
    <x v="0"/>
    <x v="3"/>
    <n v="3"/>
    <n v="8"/>
    <n v="7"/>
    <n v="8"/>
    <n v="8"/>
  </r>
  <r>
    <s v="GP"/>
    <x v="0"/>
    <n v="15"/>
    <s v="R"/>
    <s v="GT3"/>
    <s v="T"/>
    <x v="0"/>
    <x v="0"/>
    <x v="2"/>
    <x v="1"/>
    <s v="home"/>
    <s v="father"/>
    <n v="4"/>
    <x v="3"/>
    <n v="0"/>
    <x v="0"/>
    <x v="0"/>
    <s v="yes"/>
    <s v="yes"/>
    <s v="yes"/>
    <s v="yes"/>
    <x v="0"/>
    <s v="yes"/>
    <n v="1"/>
    <n v="3"/>
    <n v="5"/>
    <x v="2"/>
    <x v="4"/>
    <n v="1"/>
    <n v="6"/>
    <n v="10"/>
    <n v="13"/>
    <n v="13"/>
  </r>
  <r>
    <s v="GP"/>
    <x v="0"/>
    <n v="15"/>
    <s v="U"/>
    <s v="GT3"/>
    <s v="T"/>
    <x v="2"/>
    <x v="1"/>
    <x v="1"/>
    <x v="0"/>
    <s v="home"/>
    <s v="father"/>
    <n v="1"/>
    <x v="3"/>
    <n v="0"/>
    <x v="0"/>
    <x v="0"/>
    <s v="yes"/>
    <s v="yes"/>
    <s v="yes"/>
    <s v="yes"/>
    <x v="0"/>
    <s v="no"/>
    <n v="5"/>
    <n v="5"/>
    <n v="4"/>
    <x v="0"/>
    <x v="1"/>
    <n v="5"/>
    <n v="6"/>
    <n v="16"/>
    <n v="14"/>
    <n v="15"/>
  </r>
  <r>
    <s v="GP"/>
    <x v="0"/>
    <n v="15"/>
    <s v="U"/>
    <s v="GT3"/>
    <s v="T"/>
    <x v="0"/>
    <x v="2"/>
    <x v="4"/>
    <x v="0"/>
    <s v="course"/>
    <s v="father"/>
    <n v="2"/>
    <x v="3"/>
    <n v="0"/>
    <x v="1"/>
    <x v="0"/>
    <s v="no"/>
    <s v="no"/>
    <s v="yes"/>
    <s v="yes"/>
    <x v="0"/>
    <s v="no"/>
    <n v="2"/>
    <n v="2"/>
    <n v="2"/>
    <x v="0"/>
    <x v="3"/>
    <n v="3"/>
    <n v="0"/>
    <n v="7"/>
    <n v="9"/>
    <n v="0"/>
  </r>
  <r>
    <s v="GP"/>
    <x v="1"/>
    <n v="16"/>
    <s v="R"/>
    <s v="GT3"/>
    <s v="T"/>
    <x v="2"/>
    <x v="1"/>
    <x v="1"/>
    <x v="0"/>
    <s v="reputation"/>
    <s v="mother"/>
    <n v="2"/>
    <x v="3"/>
    <n v="0"/>
    <x v="0"/>
    <x v="0"/>
    <s v="yes"/>
    <s v="yes"/>
    <s v="no"/>
    <s v="yes"/>
    <x v="0"/>
    <s v="no"/>
    <n v="5"/>
    <n v="3"/>
    <n v="5"/>
    <x v="0"/>
    <x v="3"/>
    <n v="5"/>
    <n v="6"/>
    <n v="10"/>
    <n v="10"/>
    <n v="11"/>
  </r>
  <r>
    <s v="GP"/>
    <x v="1"/>
    <n v="19"/>
    <s v="U"/>
    <s v="GT3"/>
    <s v="T"/>
    <x v="1"/>
    <x v="2"/>
    <x v="2"/>
    <x v="1"/>
    <s v="reputation"/>
    <s v="other"/>
    <n v="1"/>
    <x v="3"/>
    <n v="0"/>
    <x v="0"/>
    <x v="0"/>
    <s v="yes"/>
    <s v="yes"/>
    <s v="yes"/>
    <s v="yes"/>
    <x v="0"/>
    <s v="no"/>
    <n v="4"/>
    <n v="3"/>
    <n v="3"/>
    <x v="0"/>
    <x v="1"/>
    <n v="3"/>
    <n v="10"/>
    <n v="8"/>
    <n v="8"/>
    <n v="8"/>
  </r>
  <r>
    <s v="GP"/>
    <x v="1"/>
    <n v="17"/>
    <s v="U"/>
    <s v="LE3"/>
    <s v="T"/>
    <x v="0"/>
    <x v="1"/>
    <x v="4"/>
    <x v="0"/>
    <s v="reputation"/>
    <s v="mother"/>
    <n v="1"/>
    <x v="3"/>
    <n v="0"/>
    <x v="0"/>
    <x v="0"/>
    <s v="yes"/>
    <s v="yes"/>
    <s v="yes"/>
    <s v="yes"/>
    <x v="0"/>
    <s v="no"/>
    <n v="4"/>
    <n v="2"/>
    <n v="3"/>
    <x v="0"/>
    <x v="3"/>
    <n v="4"/>
    <n v="6"/>
    <n v="14"/>
    <n v="12"/>
    <n v="13"/>
  </r>
  <r>
    <s v="GP"/>
    <x v="1"/>
    <n v="17"/>
    <s v="U"/>
    <s v="LE3"/>
    <s v="T"/>
    <x v="2"/>
    <x v="1"/>
    <x v="1"/>
    <x v="0"/>
    <s v="course"/>
    <s v="father"/>
    <n v="1"/>
    <x v="3"/>
    <n v="0"/>
    <x v="0"/>
    <x v="1"/>
    <s v="yes"/>
    <s v="yes"/>
    <s v="yes"/>
    <s v="yes"/>
    <x v="0"/>
    <s v="yes"/>
    <n v="3"/>
    <n v="4"/>
    <n v="1"/>
    <x v="0"/>
    <x v="3"/>
    <n v="2"/>
    <n v="0"/>
    <n v="10"/>
    <n v="9"/>
    <n v="0"/>
  </r>
  <r>
    <s v="GP"/>
    <x v="1"/>
    <n v="18"/>
    <s v="U"/>
    <s v="GT3"/>
    <s v="T"/>
    <x v="2"/>
    <x v="2"/>
    <x v="2"/>
    <x v="0"/>
    <s v="reputation"/>
    <s v="father"/>
    <n v="1"/>
    <x v="3"/>
    <n v="0"/>
    <x v="0"/>
    <x v="0"/>
    <s v="yes"/>
    <s v="yes"/>
    <s v="yes"/>
    <s v="yes"/>
    <x v="0"/>
    <s v="yes"/>
    <n v="4"/>
    <n v="5"/>
    <n v="5"/>
    <x v="0"/>
    <x v="0"/>
    <n v="2"/>
    <n v="4"/>
    <n v="15"/>
    <n v="14"/>
    <n v="14"/>
  </r>
  <r>
    <s v="GP"/>
    <x v="1"/>
    <n v="18"/>
    <s v="R"/>
    <s v="LE3"/>
    <s v="T"/>
    <x v="3"/>
    <x v="3"/>
    <x v="3"/>
    <x v="1"/>
    <s v="reputation"/>
    <s v="mother"/>
    <n v="2"/>
    <x v="3"/>
    <n v="0"/>
    <x v="0"/>
    <x v="0"/>
    <s v="yes"/>
    <s v="yes"/>
    <s v="yes"/>
    <s v="yes"/>
    <x v="1"/>
    <s v="no"/>
    <n v="5"/>
    <n v="2"/>
    <n v="2"/>
    <x v="0"/>
    <x v="3"/>
    <n v="3"/>
    <n v="1"/>
    <n v="12"/>
    <n v="12"/>
    <n v="12"/>
  </r>
  <r>
    <s v="GP"/>
    <x v="1"/>
    <n v="17"/>
    <s v="R"/>
    <s v="LE3"/>
    <s v="T"/>
    <x v="1"/>
    <x v="3"/>
    <x v="1"/>
    <x v="1"/>
    <s v="reputation"/>
    <s v="mother"/>
    <n v="2"/>
    <x v="3"/>
    <n v="0"/>
    <x v="0"/>
    <x v="0"/>
    <s v="yes"/>
    <s v="no"/>
    <s v="yes"/>
    <s v="yes"/>
    <x v="1"/>
    <s v="no"/>
    <n v="3"/>
    <n v="1"/>
    <n v="2"/>
    <x v="0"/>
    <x v="3"/>
    <n v="3"/>
    <n v="6"/>
    <n v="18"/>
    <n v="18"/>
    <n v="18"/>
  </r>
  <r>
    <s v="GP"/>
    <x v="1"/>
    <n v="18"/>
    <s v="U"/>
    <s v="GT3"/>
    <s v="T"/>
    <x v="0"/>
    <x v="2"/>
    <x v="2"/>
    <x v="1"/>
    <s v="reputation"/>
    <s v="father"/>
    <n v="1"/>
    <x v="3"/>
    <n v="0"/>
    <x v="0"/>
    <x v="0"/>
    <s v="yes"/>
    <s v="no"/>
    <s v="yes"/>
    <s v="yes"/>
    <x v="0"/>
    <s v="no"/>
    <n v="4"/>
    <n v="3"/>
    <n v="3"/>
    <x v="0"/>
    <x v="3"/>
    <n v="3"/>
    <n v="0"/>
    <n v="14"/>
    <n v="13"/>
    <n v="14"/>
  </r>
  <r>
    <s v="GP"/>
    <x v="1"/>
    <n v="17"/>
    <s v="U"/>
    <s v="GT3"/>
    <s v="T"/>
    <x v="1"/>
    <x v="1"/>
    <x v="0"/>
    <x v="2"/>
    <s v="reputation"/>
    <s v="father"/>
    <n v="1"/>
    <x v="3"/>
    <n v="0"/>
    <x v="0"/>
    <x v="0"/>
    <s v="yes"/>
    <s v="yes"/>
    <s v="no"/>
    <s v="yes"/>
    <x v="0"/>
    <s v="no"/>
    <n v="5"/>
    <n v="2"/>
    <n v="2"/>
    <x v="0"/>
    <x v="1"/>
    <n v="5"/>
    <n v="0"/>
    <n v="17"/>
    <n v="17"/>
    <n v="18"/>
  </r>
  <r>
    <s v="GP"/>
    <x v="0"/>
    <n v="18"/>
    <s v="U"/>
    <s v="LE3"/>
    <s v="T"/>
    <x v="2"/>
    <x v="1"/>
    <x v="2"/>
    <x v="1"/>
    <s v="course"/>
    <s v="mother"/>
    <n v="1"/>
    <x v="3"/>
    <n v="0"/>
    <x v="0"/>
    <x v="0"/>
    <s v="no"/>
    <s v="yes"/>
    <s v="yes"/>
    <s v="yes"/>
    <x v="0"/>
    <s v="no"/>
    <n v="4"/>
    <n v="5"/>
    <n v="5"/>
    <x v="1"/>
    <x v="2"/>
    <n v="5"/>
    <n v="2"/>
    <n v="9"/>
    <n v="8"/>
    <n v="8"/>
  </r>
  <r>
    <s v="GP"/>
    <x v="1"/>
    <n v="18"/>
    <s v="R"/>
    <s v="GT3"/>
    <s v="T"/>
    <x v="2"/>
    <x v="1"/>
    <x v="3"/>
    <x v="1"/>
    <s v="course"/>
    <s v="mother"/>
    <n v="2"/>
    <x v="3"/>
    <n v="0"/>
    <x v="0"/>
    <x v="1"/>
    <s v="no"/>
    <s v="yes"/>
    <s v="yes"/>
    <s v="yes"/>
    <x v="1"/>
    <s v="no"/>
    <n v="4"/>
    <n v="4"/>
    <n v="4"/>
    <x v="0"/>
    <x v="3"/>
    <n v="4"/>
    <n v="0"/>
    <n v="10"/>
    <n v="9"/>
    <n v="0"/>
  </r>
  <r>
    <s v="GP"/>
    <x v="1"/>
    <n v="18"/>
    <s v="U"/>
    <s v="LE3"/>
    <s v="T"/>
    <x v="1"/>
    <x v="2"/>
    <x v="1"/>
    <x v="0"/>
    <s v="home"/>
    <s v="mother"/>
    <n v="1"/>
    <x v="3"/>
    <n v="0"/>
    <x v="0"/>
    <x v="0"/>
    <s v="no"/>
    <s v="no"/>
    <s v="yes"/>
    <s v="yes"/>
    <x v="0"/>
    <s v="no"/>
    <n v="5"/>
    <n v="3"/>
    <n v="3"/>
    <x v="0"/>
    <x v="3"/>
    <n v="1"/>
    <n v="7"/>
    <n v="16"/>
    <n v="15"/>
    <n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x v="0"/>
    <x v="0"/>
    <n v="15"/>
    <s v="U"/>
    <s v="LE3"/>
    <s v="T"/>
    <n v="4"/>
    <n v="4"/>
    <x v="0"/>
    <x v="0"/>
    <s v="course"/>
    <x v="0"/>
    <n v="1"/>
    <n v="1"/>
    <n v="0"/>
    <s v="no"/>
    <s v="yes"/>
    <s v="yes"/>
    <s v="yes"/>
    <s v="yes"/>
    <s v="yes"/>
    <x v="0"/>
    <s v="no"/>
    <n v="4"/>
    <n v="3"/>
    <n v="3"/>
    <n v="1"/>
    <n v="3"/>
    <n v="5"/>
    <n v="2"/>
    <n v="14"/>
    <n v="14"/>
    <n v="14"/>
    <n v="14"/>
    <x v="0"/>
    <x v="0"/>
  </r>
  <r>
    <x v="0"/>
    <x v="1"/>
    <n v="16"/>
    <s v="U"/>
    <s v="GT3"/>
    <s v="T"/>
    <n v="4"/>
    <n v="4"/>
    <x v="0"/>
    <x v="1"/>
    <s v="home"/>
    <x v="1"/>
    <n v="1"/>
    <n v="1"/>
    <n v="0"/>
    <s v="no"/>
    <s v="yes"/>
    <s v="no"/>
    <s v="no"/>
    <s v="yes"/>
    <s v="yes"/>
    <x v="0"/>
    <s v="no"/>
    <n v="4"/>
    <n v="4"/>
    <n v="4"/>
    <n v="1"/>
    <n v="2"/>
    <n v="2"/>
    <n v="4"/>
    <n v="14"/>
    <n v="14"/>
    <n v="14"/>
    <n v="14"/>
    <x v="0"/>
    <x v="0"/>
  </r>
  <r>
    <x v="0"/>
    <x v="0"/>
    <n v="17"/>
    <s v="U"/>
    <s v="GT3"/>
    <s v="T"/>
    <n v="3"/>
    <n v="2"/>
    <x v="1"/>
    <x v="0"/>
    <s v="course"/>
    <x v="1"/>
    <n v="1"/>
    <n v="1"/>
    <n v="3"/>
    <s v="no"/>
    <s v="yes"/>
    <s v="no"/>
    <s v="yes"/>
    <s v="yes"/>
    <s v="yes"/>
    <x v="0"/>
    <s v="no"/>
    <n v="5"/>
    <n v="5"/>
    <n v="5"/>
    <n v="2"/>
    <n v="4"/>
    <n v="5"/>
    <n v="16"/>
    <n v="6"/>
    <n v="5"/>
    <n v="5"/>
    <n v="5.333333333333333"/>
    <x v="1"/>
    <x v="1"/>
  </r>
  <r>
    <x v="0"/>
    <x v="0"/>
    <n v="16"/>
    <s v="U"/>
    <s v="LE3"/>
    <s v="T"/>
    <n v="4"/>
    <n v="3"/>
    <x v="0"/>
    <x v="1"/>
    <s v="home"/>
    <x v="0"/>
    <n v="1"/>
    <n v="1"/>
    <n v="0"/>
    <s v="no"/>
    <s v="no"/>
    <s v="yes"/>
    <s v="yes"/>
    <s v="yes"/>
    <s v="yes"/>
    <x v="0"/>
    <s v="no"/>
    <n v="3"/>
    <n v="1"/>
    <n v="3"/>
    <n v="1"/>
    <n v="3"/>
    <n v="5"/>
    <n v="4"/>
    <n v="8"/>
    <n v="10"/>
    <n v="10"/>
    <n v="9.3333333333333339"/>
    <x v="0"/>
    <x v="0"/>
  </r>
  <r>
    <x v="0"/>
    <x v="0"/>
    <n v="15"/>
    <s v="U"/>
    <s v="GT3"/>
    <s v="T"/>
    <n v="4"/>
    <n v="4"/>
    <x v="0"/>
    <x v="2"/>
    <s v="other"/>
    <x v="0"/>
    <n v="1"/>
    <n v="1"/>
    <n v="0"/>
    <s v="no"/>
    <s v="yes"/>
    <s v="yes"/>
    <s v="no"/>
    <s v="yes"/>
    <s v="yes"/>
    <x v="0"/>
    <s v="no"/>
    <n v="5"/>
    <n v="4"/>
    <n v="2"/>
    <n v="1"/>
    <n v="1"/>
    <n v="5"/>
    <n v="0"/>
    <n v="12"/>
    <n v="15"/>
    <n v="15"/>
    <n v="14"/>
    <x v="2"/>
    <x v="0"/>
  </r>
  <r>
    <x v="0"/>
    <x v="1"/>
    <n v="16"/>
    <s v="U"/>
    <s v="GT3"/>
    <s v="T"/>
    <n v="2"/>
    <n v="2"/>
    <x v="1"/>
    <x v="0"/>
    <s v="home"/>
    <x v="1"/>
    <n v="1"/>
    <n v="1"/>
    <n v="2"/>
    <s v="no"/>
    <s v="yes"/>
    <s v="yes"/>
    <s v="no"/>
    <s v="no"/>
    <s v="yes"/>
    <x v="0"/>
    <s v="no"/>
    <n v="1"/>
    <n v="2"/>
    <n v="2"/>
    <n v="1"/>
    <n v="3"/>
    <n v="5"/>
    <n v="14"/>
    <n v="6"/>
    <n v="9"/>
    <n v="8"/>
    <n v="7.666666666666667"/>
    <x v="1"/>
    <x v="1"/>
  </r>
  <r>
    <x v="0"/>
    <x v="0"/>
    <n v="15"/>
    <s v="U"/>
    <s v="GT3"/>
    <s v="T"/>
    <n v="2"/>
    <n v="2"/>
    <x v="2"/>
    <x v="1"/>
    <s v="home"/>
    <x v="1"/>
    <n v="1"/>
    <n v="1"/>
    <n v="0"/>
    <s v="no"/>
    <s v="yes"/>
    <s v="yes"/>
    <s v="no"/>
    <s v="yes"/>
    <s v="yes"/>
    <x v="0"/>
    <s v="no"/>
    <n v="4"/>
    <n v="2"/>
    <n v="2"/>
    <n v="1"/>
    <n v="2"/>
    <n v="5"/>
    <n v="2"/>
    <n v="12"/>
    <n v="12"/>
    <n v="11"/>
    <n v="11.666666666666666"/>
    <x v="0"/>
    <x v="0"/>
  </r>
  <r>
    <x v="0"/>
    <x v="0"/>
    <n v="15"/>
    <s v="U"/>
    <s v="GT3"/>
    <s v="T"/>
    <n v="4"/>
    <n v="2"/>
    <x v="0"/>
    <x v="0"/>
    <s v="other"/>
    <x v="1"/>
    <n v="1"/>
    <n v="1"/>
    <n v="0"/>
    <s v="no"/>
    <s v="no"/>
    <s v="yes"/>
    <s v="no"/>
    <s v="yes"/>
    <s v="yes"/>
    <x v="0"/>
    <s v="no"/>
    <n v="2"/>
    <n v="2"/>
    <n v="4"/>
    <n v="2"/>
    <n v="4"/>
    <n v="1"/>
    <n v="4"/>
    <n v="15"/>
    <n v="16"/>
    <n v="15"/>
    <n v="15.333333333333334"/>
    <x v="2"/>
    <x v="0"/>
  </r>
  <r>
    <x v="0"/>
    <x v="0"/>
    <n v="16"/>
    <s v="U"/>
    <s v="GT3"/>
    <s v="T"/>
    <n v="3"/>
    <n v="2"/>
    <x v="2"/>
    <x v="1"/>
    <s v="home"/>
    <x v="1"/>
    <n v="1"/>
    <n v="1"/>
    <n v="0"/>
    <s v="no"/>
    <s v="yes"/>
    <s v="yes"/>
    <s v="no"/>
    <s v="no"/>
    <s v="yes"/>
    <x v="0"/>
    <s v="no"/>
    <n v="5"/>
    <n v="4"/>
    <n v="3"/>
    <n v="1"/>
    <n v="1"/>
    <n v="5"/>
    <n v="0"/>
    <n v="12"/>
    <n v="14"/>
    <n v="15"/>
    <n v="13.666666666666666"/>
    <x v="2"/>
    <x v="0"/>
  </r>
  <r>
    <x v="0"/>
    <x v="1"/>
    <n v="15"/>
    <s v="U"/>
    <s v="GT3"/>
    <s v="T"/>
    <n v="2"/>
    <n v="3"/>
    <x v="2"/>
    <x v="1"/>
    <s v="other"/>
    <x v="0"/>
    <n v="2"/>
    <n v="1"/>
    <n v="0"/>
    <s v="no"/>
    <s v="yes"/>
    <s v="no"/>
    <s v="yes"/>
    <s v="yes"/>
    <s v="yes"/>
    <x v="1"/>
    <s v="no"/>
    <n v="3"/>
    <n v="5"/>
    <n v="1"/>
    <n v="1"/>
    <n v="1"/>
    <n v="5"/>
    <n v="0"/>
    <n v="8"/>
    <n v="7"/>
    <n v="6"/>
    <n v="7"/>
    <x v="1"/>
    <x v="1"/>
  </r>
  <r>
    <x v="0"/>
    <x v="1"/>
    <n v="15"/>
    <s v="R"/>
    <s v="GT3"/>
    <s v="T"/>
    <n v="2"/>
    <n v="2"/>
    <x v="3"/>
    <x v="1"/>
    <s v="reputation"/>
    <x v="1"/>
    <n v="1"/>
    <n v="1"/>
    <n v="0"/>
    <s v="yes"/>
    <s v="yes"/>
    <s v="yes"/>
    <s v="yes"/>
    <s v="yes"/>
    <s v="yes"/>
    <x v="1"/>
    <s v="no"/>
    <n v="4"/>
    <n v="3"/>
    <n v="1"/>
    <n v="1"/>
    <n v="1"/>
    <n v="2"/>
    <n v="8"/>
    <n v="14"/>
    <n v="13"/>
    <n v="13"/>
    <n v="13.333333333333334"/>
    <x v="0"/>
    <x v="0"/>
  </r>
  <r>
    <x v="0"/>
    <x v="0"/>
    <n v="15"/>
    <s v="U"/>
    <s v="LE3"/>
    <s v="T"/>
    <n v="4"/>
    <n v="4"/>
    <x v="4"/>
    <x v="1"/>
    <s v="home"/>
    <x v="2"/>
    <n v="1"/>
    <n v="1"/>
    <n v="0"/>
    <s v="no"/>
    <s v="yes"/>
    <s v="no"/>
    <s v="no"/>
    <s v="no"/>
    <s v="yes"/>
    <x v="0"/>
    <s v="yes"/>
    <n v="5"/>
    <n v="4"/>
    <n v="3"/>
    <n v="2"/>
    <n v="4"/>
    <n v="5"/>
    <n v="8"/>
    <n v="12"/>
    <n v="12"/>
    <n v="12"/>
    <n v="12"/>
    <x v="0"/>
    <x v="0"/>
  </r>
  <r>
    <x v="0"/>
    <x v="0"/>
    <n v="15"/>
    <s v="U"/>
    <s v="GT3"/>
    <s v="T"/>
    <n v="2"/>
    <n v="2"/>
    <x v="1"/>
    <x v="0"/>
    <s v="course"/>
    <x v="0"/>
    <n v="1"/>
    <n v="1"/>
    <n v="0"/>
    <s v="yes"/>
    <s v="yes"/>
    <s v="no"/>
    <s v="no"/>
    <s v="yes"/>
    <s v="yes"/>
    <x v="0"/>
    <s v="no"/>
    <n v="5"/>
    <n v="4"/>
    <n v="1"/>
    <n v="1"/>
    <n v="1"/>
    <n v="1"/>
    <n v="0"/>
    <n v="8"/>
    <n v="8"/>
    <n v="11"/>
    <n v="9"/>
    <x v="0"/>
    <x v="0"/>
  </r>
  <r>
    <x v="0"/>
    <x v="0"/>
    <n v="15"/>
    <s v="U"/>
    <s v="LE3"/>
    <s v="A"/>
    <n v="4"/>
    <n v="2"/>
    <x v="0"/>
    <x v="2"/>
    <s v="other"/>
    <x v="0"/>
    <n v="2"/>
    <n v="1"/>
    <n v="1"/>
    <s v="no"/>
    <s v="no"/>
    <s v="no"/>
    <s v="no"/>
    <s v="yes"/>
    <s v="yes"/>
    <x v="1"/>
    <s v="no"/>
    <n v="5"/>
    <n v="5"/>
    <n v="5"/>
    <n v="3"/>
    <n v="4"/>
    <n v="5"/>
    <n v="6"/>
    <n v="11"/>
    <n v="11"/>
    <n v="10"/>
    <n v="10.666666666666666"/>
    <x v="0"/>
    <x v="0"/>
  </r>
  <r>
    <x v="0"/>
    <x v="1"/>
    <n v="15"/>
    <s v="U"/>
    <s v="GT3"/>
    <s v="T"/>
    <n v="4"/>
    <n v="4"/>
    <x v="1"/>
    <x v="0"/>
    <s v="course"/>
    <x v="1"/>
    <n v="1"/>
    <n v="1"/>
    <n v="0"/>
    <s v="yes"/>
    <s v="yes"/>
    <s v="yes"/>
    <s v="no"/>
    <s v="yes"/>
    <s v="yes"/>
    <x v="0"/>
    <s v="no"/>
    <n v="3"/>
    <n v="3"/>
    <n v="4"/>
    <n v="2"/>
    <n v="3"/>
    <n v="5"/>
    <n v="0"/>
    <n v="8"/>
    <n v="10"/>
    <n v="11"/>
    <n v="9.6666666666666661"/>
    <x v="0"/>
    <x v="0"/>
  </r>
  <r>
    <x v="0"/>
    <x v="1"/>
    <n v="15"/>
    <s v="U"/>
    <s v="LE3"/>
    <s v="A"/>
    <n v="3"/>
    <n v="3"/>
    <x v="2"/>
    <x v="1"/>
    <s v="other"/>
    <x v="1"/>
    <n v="1"/>
    <n v="1"/>
    <n v="0"/>
    <s v="no"/>
    <s v="no"/>
    <s v="yes"/>
    <s v="no"/>
    <s v="yes"/>
    <s v="yes"/>
    <x v="0"/>
    <s v="no"/>
    <n v="5"/>
    <n v="3"/>
    <n v="4"/>
    <n v="4"/>
    <n v="4"/>
    <n v="1"/>
    <n v="6"/>
    <n v="10"/>
    <n v="13"/>
    <n v="13"/>
    <n v="12"/>
    <x v="0"/>
    <x v="0"/>
  </r>
  <r>
    <x v="0"/>
    <x v="1"/>
    <n v="16"/>
    <s v="U"/>
    <s v="GT3"/>
    <s v="T"/>
    <n v="1"/>
    <n v="1"/>
    <x v="1"/>
    <x v="0"/>
    <s v="course"/>
    <x v="0"/>
    <n v="4"/>
    <n v="1"/>
    <n v="0"/>
    <s v="yes"/>
    <s v="yes"/>
    <s v="no"/>
    <s v="yes"/>
    <s v="no"/>
    <s v="yes"/>
    <x v="0"/>
    <s v="yes"/>
    <n v="5"/>
    <n v="5"/>
    <n v="5"/>
    <n v="5"/>
    <n v="5"/>
    <n v="5"/>
    <n v="6"/>
    <n v="10"/>
    <n v="8"/>
    <n v="11"/>
    <n v="9.6666666666666661"/>
    <x v="0"/>
    <x v="0"/>
  </r>
  <r>
    <x v="0"/>
    <x v="0"/>
    <n v="16"/>
    <s v="U"/>
    <s v="GT3"/>
    <s v="T"/>
    <n v="3"/>
    <n v="1"/>
    <x v="2"/>
    <x v="1"/>
    <s v="reputation"/>
    <x v="1"/>
    <n v="1"/>
    <n v="1"/>
    <n v="0"/>
    <s v="no"/>
    <s v="no"/>
    <s v="no"/>
    <s v="yes"/>
    <s v="yes"/>
    <s v="yes"/>
    <x v="1"/>
    <s v="no"/>
    <n v="5"/>
    <n v="3"/>
    <n v="2"/>
    <n v="2"/>
    <n v="2"/>
    <n v="5"/>
    <n v="2"/>
    <n v="12"/>
    <n v="12"/>
    <n v="14"/>
    <n v="12.666666666666666"/>
    <x v="0"/>
    <x v="0"/>
  </r>
  <r>
    <x v="0"/>
    <x v="0"/>
    <n v="17"/>
    <s v="U"/>
    <s v="GT3"/>
    <s v="T"/>
    <n v="2"/>
    <n v="1"/>
    <x v="2"/>
    <x v="1"/>
    <s v="home"/>
    <x v="1"/>
    <n v="2"/>
    <n v="1"/>
    <n v="3"/>
    <s v="yes"/>
    <s v="yes"/>
    <s v="no"/>
    <s v="yes"/>
    <s v="yes"/>
    <s v="no"/>
    <x v="0"/>
    <s v="no"/>
    <n v="4"/>
    <n v="5"/>
    <n v="1"/>
    <n v="1"/>
    <n v="1"/>
    <n v="3"/>
    <n v="2"/>
    <n v="8"/>
    <n v="8"/>
    <n v="10"/>
    <n v="8.6666666666666661"/>
    <x v="0"/>
    <x v="0"/>
  </r>
  <r>
    <x v="0"/>
    <x v="0"/>
    <n v="15"/>
    <s v="U"/>
    <s v="GT3"/>
    <s v="T"/>
    <n v="2"/>
    <n v="3"/>
    <x v="2"/>
    <x v="0"/>
    <s v="course"/>
    <x v="0"/>
    <n v="1"/>
    <n v="1"/>
    <n v="0"/>
    <s v="yes"/>
    <s v="yes"/>
    <s v="yes"/>
    <s v="yes"/>
    <s v="no"/>
    <s v="yes"/>
    <x v="0"/>
    <s v="yes"/>
    <n v="3"/>
    <n v="2"/>
    <n v="2"/>
    <n v="1"/>
    <n v="3"/>
    <n v="3"/>
    <n v="2"/>
    <n v="10"/>
    <n v="12"/>
    <n v="12"/>
    <n v="11.333333333333334"/>
    <x v="0"/>
    <x v="0"/>
  </r>
  <r>
    <x v="0"/>
    <x v="1"/>
    <n v="15"/>
    <s v="U"/>
    <s v="GT3"/>
    <s v="T"/>
    <n v="4"/>
    <n v="3"/>
    <x v="1"/>
    <x v="1"/>
    <s v="reputation"/>
    <x v="1"/>
    <n v="1"/>
    <n v="1"/>
    <n v="0"/>
    <s v="no"/>
    <s v="no"/>
    <s v="yes"/>
    <s v="yes"/>
    <s v="yes"/>
    <s v="yes"/>
    <x v="0"/>
    <s v="no"/>
    <n v="4"/>
    <n v="5"/>
    <n v="5"/>
    <n v="1"/>
    <n v="3"/>
    <n v="1"/>
    <n v="4"/>
    <n v="16"/>
    <n v="17"/>
    <n v="18"/>
    <n v="17"/>
    <x v="2"/>
    <x v="0"/>
  </r>
  <r>
    <x v="0"/>
    <x v="0"/>
    <n v="16"/>
    <s v="R"/>
    <s v="GT3"/>
    <s v="T"/>
    <n v="4"/>
    <n v="3"/>
    <x v="1"/>
    <x v="1"/>
    <s v="reputation"/>
    <x v="1"/>
    <n v="2"/>
    <n v="1"/>
    <n v="0"/>
    <s v="yes"/>
    <s v="yes"/>
    <s v="no"/>
    <s v="yes"/>
    <s v="no"/>
    <s v="yes"/>
    <x v="0"/>
    <s v="no"/>
    <n v="3"/>
    <n v="3"/>
    <n v="3"/>
    <n v="1"/>
    <n v="1"/>
    <n v="4"/>
    <n v="2"/>
    <n v="11"/>
    <n v="15"/>
    <n v="15"/>
    <n v="13.666666666666666"/>
    <x v="2"/>
    <x v="0"/>
  </r>
  <r>
    <x v="0"/>
    <x v="1"/>
    <n v="16"/>
    <s v="U"/>
    <s v="GT3"/>
    <s v="T"/>
    <n v="4"/>
    <n v="4"/>
    <x v="2"/>
    <x v="1"/>
    <s v="reputation"/>
    <x v="1"/>
    <n v="1"/>
    <n v="1"/>
    <n v="0"/>
    <s v="no"/>
    <s v="no"/>
    <s v="no"/>
    <s v="yes"/>
    <s v="no"/>
    <s v="yes"/>
    <x v="0"/>
    <s v="no"/>
    <n v="5"/>
    <n v="3"/>
    <n v="4"/>
    <n v="1"/>
    <n v="2"/>
    <n v="1"/>
    <n v="6"/>
    <n v="11"/>
    <n v="14"/>
    <n v="14"/>
    <n v="13"/>
    <x v="0"/>
    <x v="0"/>
  </r>
  <r>
    <x v="0"/>
    <x v="0"/>
    <n v="16"/>
    <s v="U"/>
    <s v="GT3"/>
    <s v="T"/>
    <n v="4"/>
    <n v="4"/>
    <x v="1"/>
    <x v="0"/>
    <s v="other"/>
    <x v="1"/>
    <n v="1"/>
    <n v="1"/>
    <n v="0"/>
    <s v="yes"/>
    <s v="yes"/>
    <s v="yes"/>
    <s v="yes"/>
    <s v="yes"/>
    <s v="yes"/>
    <x v="0"/>
    <s v="no"/>
    <n v="4"/>
    <n v="5"/>
    <n v="5"/>
    <n v="5"/>
    <n v="5"/>
    <n v="4"/>
    <n v="14"/>
    <n v="7"/>
    <n v="7"/>
    <n v="5"/>
    <n v="6.333333333333333"/>
    <x v="1"/>
    <x v="1"/>
  </r>
  <r>
    <x v="0"/>
    <x v="0"/>
    <n v="15"/>
    <s v="U"/>
    <s v="GT3"/>
    <s v="T"/>
    <n v="4"/>
    <n v="4"/>
    <x v="1"/>
    <x v="1"/>
    <s v="course"/>
    <x v="1"/>
    <n v="1"/>
    <n v="1"/>
    <n v="0"/>
    <s v="no"/>
    <s v="yes"/>
    <s v="no"/>
    <s v="yes"/>
    <s v="no"/>
    <s v="yes"/>
    <x v="0"/>
    <s v="no"/>
    <n v="5"/>
    <n v="3"/>
    <n v="3"/>
    <n v="1"/>
    <n v="1"/>
    <n v="5"/>
    <n v="4"/>
    <n v="10"/>
    <n v="13"/>
    <n v="14"/>
    <n v="12.333333333333334"/>
    <x v="0"/>
    <x v="0"/>
  </r>
  <r>
    <x v="0"/>
    <x v="0"/>
    <n v="15"/>
    <s v="U"/>
    <s v="LE3"/>
    <s v="A"/>
    <n v="4"/>
    <n v="4"/>
    <x v="4"/>
    <x v="3"/>
    <s v="course"/>
    <x v="1"/>
    <n v="1"/>
    <n v="1"/>
    <n v="0"/>
    <s v="no"/>
    <s v="no"/>
    <s v="no"/>
    <s v="yes"/>
    <s v="yes"/>
    <s v="yes"/>
    <x v="0"/>
    <s v="no"/>
    <n v="5"/>
    <n v="5"/>
    <n v="3"/>
    <n v="1"/>
    <n v="1"/>
    <n v="4"/>
    <n v="6"/>
    <n v="18"/>
    <n v="19"/>
    <n v="19"/>
    <n v="18.666666666666668"/>
    <x v="2"/>
    <x v="0"/>
  </r>
  <r>
    <x v="0"/>
    <x v="0"/>
    <n v="15"/>
    <s v="U"/>
    <s v="LE3"/>
    <s v="T"/>
    <n v="4"/>
    <n v="2"/>
    <x v="4"/>
    <x v="1"/>
    <s v="course"/>
    <x v="1"/>
    <n v="1"/>
    <n v="1"/>
    <n v="0"/>
    <s v="no"/>
    <s v="no"/>
    <s v="no"/>
    <s v="no"/>
    <s v="yes"/>
    <s v="yes"/>
    <x v="0"/>
    <s v="no"/>
    <n v="3"/>
    <n v="5"/>
    <n v="2"/>
    <n v="1"/>
    <n v="1"/>
    <n v="3"/>
    <n v="10"/>
    <n v="18"/>
    <n v="19"/>
    <n v="19"/>
    <n v="18.666666666666668"/>
    <x v="2"/>
    <x v="0"/>
  </r>
  <r>
    <x v="0"/>
    <x v="0"/>
    <n v="16"/>
    <s v="U"/>
    <s v="GT3"/>
    <s v="T"/>
    <n v="3"/>
    <n v="3"/>
    <x v="2"/>
    <x v="0"/>
    <s v="home"/>
    <x v="0"/>
    <n v="2"/>
    <n v="1"/>
    <n v="0"/>
    <s v="no"/>
    <s v="no"/>
    <s v="no"/>
    <s v="yes"/>
    <s v="yes"/>
    <s v="yes"/>
    <x v="0"/>
    <s v="no"/>
    <n v="5"/>
    <n v="4"/>
    <n v="2"/>
    <n v="1"/>
    <n v="1"/>
    <n v="5"/>
    <n v="0"/>
    <n v="13"/>
    <n v="14"/>
    <n v="13"/>
    <n v="13.333333333333334"/>
    <x v="0"/>
    <x v="0"/>
  </r>
  <r>
    <x v="0"/>
    <x v="0"/>
    <n v="15"/>
    <s v="U"/>
    <s v="GT3"/>
    <s v="T"/>
    <n v="3"/>
    <n v="4"/>
    <x v="2"/>
    <x v="1"/>
    <s v="reputation"/>
    <x v="0"/>
    <n v="1"/>
    <n v="1"/>
    <n v="0"/>
    <s v="no"/>
    <s v="no"/>
    <s v="no"/>
    <s v="no"/>
    <s v="yes"/>
    <s v="yes"/>
    <x v="0"/>
    <s v="no"/>
    <n v="3"/>
    <n v="4"/>
    <n v="3"/>
    <n v="1"/>
    <n v="2"/>
    <n v="4"/>
    <n v="6"/>
    <n v="14"/>
    <n v="13"/>
    <n v="13"/>
    <n v="13.333333333333334"/>
    <x v="0"/>
    <x v="0"/>
  </r>
  <r>
    <x v="0"/>
    <x v="0"/>
    <n v="16"/>
    <s v="U"/>
    <s v="GT3"/>
    <s v="T"/>
    <n v="4"/>
    <n v="4"/>
    <x v="0"/>
    <x v="1"/>
    <s v="course"/>
    <x v="1"/>
    <n v="1"/>
    <n v="1"/>
    <n v="0"/>
    <s v="no"/>
    <s v="yes"/>
    <s v="no"/>
    <s v="yes"/>
    <s v="yes"/>
    <s v="yes"/>
    <x v="0"/>
    <s v="no"/>
    <n v="3"/>
    <n v="4"/>
    <n v="4"/>
    <n v="1"/>
    <n v="4"/>
    <n v="5"/>
    <n v="18"/>
    <n v="14"/>
    <n v="11"/>
    <n v="13"/>
    <n v="12.666666666666666"/>
    <x v="0"/>
    <x v="0"/>
  </r>
  <r>
    <x v="0"/>
    <x v="0"/>
    <n v="15"/>
    <s v="U"/>
    <s v="GT3"/>
    <s v="T"/>
    <n v="3"/>
    <n v="4"/>
    <x v="1"/>
    <x v="0"/>
    <s v="home"/>
    <x v="0"/>
    <n v="1"/>
    <n v="1"/>
    <n v="0"/>
    <s v="yes"/>
    <s v="no"/>
    <s v="no"/>
    <s v="no"/>
    <s v="yes"/>
    <s v="yes"/>
    <x v="0"/>
    <s v="no"/>
    <n v="5"/>
    <n v="5"/>
    <n v="5"/>
    <n v="3"/>
    <n v="2"/>
    <n v="5"/>
    <n v="0"/>
    <n v="13"/>
    <n v="13"/>
    <n v="12"/>
    <n v="12.666666666666666"/>
    <x v="0"/>
    <x v="0"/>
  </r>
  <r>
    <x v="0"/>
    <x v="0"/>
    <n v="18"/>
    <s v="R"/>
    <s v="GT3"/>
    <s v="T"/>
    <n v="2"/>
    <n v="2"/>
    <x v="1"/>
    <x v="1"/>
    <s v="reputation"/>
    <x v="1"/>
    <n v="1"/>
    <n v="1"/>
    <n v="2"/>
    <s v="no"/>
    <s v="yes"/>
    <s v="no"/>
    <s v="yes"/>
    <s v="yes"/>
    <s v="yes"/>
    <x v="0"/>
    <s v="no"/>
    <n v="3"/>
    <n v="3"/>
    <n v="3"/>
    <n v="1"/>
    <n v="2"/>
    <n v="4"/>
    <n v="0"/>
    <n v="7"/>
    <n v="4"/>
    <n v="0"/>
    <n v="3.6666666666666665"/>
    <x v="1"/>
    <x v="1"/>
  </r>
  <r>
    <x v="0"/>
    <x v="0"/>
    <n v="16"/>
    <s v="R"/>
    <s v="GT3"/>
    <s v="T"/>
    <n v="4"/>
    <n v="4"/>
    <x v="4"/>
    <x v="3"/>
    <s v="course"/>
    <x v="1"/>
    <n v="1"/>
    <n v="1"/>
    <n v="0"/>
    <s v="no"/>
    <s v="no"/>
    <s v="yes"/>
    <s v="yes"/>
    <s v="yes"/>
    <s v="yes"/>
    <x v="0"/>
    <s v="no"/>
    <n v="3"/>
    <n v="5"/>
    <n v="5"/>
    <n v="2"/>
    <n v="5"/>
    <n v="4"/>
    <n v="8"/>
    <n v="18"/>
    <n v="18"/>
    <n v="18"/>
    <n v="18"/>
    <x v="2"/>
    <x v="0"/>
  </r>
  <r>
    <x v="0"/>
    <x v="1"/>
    <n v="15"/>
    <s v="U"/>
    <s v="GT3"/>
    <s v="T"/>
    <n v="1"/>
    <n v="1"/>
    <x v="3"/>
    <x v="1"/>
    <s v="course"/>
    <x v="1"/>
    <n v="3"/>
    <n v="1"/>
    <n v="0"/>
    <s v="no"/>
    <s v="yes"/>
    <s v="no"/>
    <s v="yes"/>
    <s v="no"/>
    <s v="yes"/>
    <x v="0"/>
    <s v="yes"/>
    <n v="4"/>
    <n v="3"/>
    <n v="3"/>
    <n v="1"/>
    <n v="2"/>
    <n v="4"/>
    <n v="0"/>
    <n v="8"/>
    <n v="0"/>
    <n v="0"/>
    <n v="2.6666666666666665"/>
    <x v="1"/>
    <x v="1"/>
  </r>
  <r>
    <x v="0"/>
    <x v="1"/>
    <n v="17"/>
    <s v="U"/>
    <s v="LE3"/>
    <s v="T"/>
    <n v="2"/>
    <n v="2"/>
    <x v="2"/>
    <x v="1"/>
    <s v="course"/>
    <x v="0"/>
    <n v="1"/>
    <n v="1"/>
    <n v="0"/>
    <s v="no"/>
    <s v="yes"/>
    <s v="no"/>
    <s v="no"/>
    <s v="yes"/>
    <s v="yes"/>
    <x v="0"/>
    <s v="yes"/>
    <n v="3"/>
    <n v="4"/>
    <n v="4"/>
    <n v="1"/>
    <n v="3"/>
    <n v="5"/>
    <n v="12"/>
    <n v="10"/>
    <n v="13"/>
    <n v="12"/>
    <n v="11.666666666666666"/>
    <x v="0"/>
    <x v="0"/>
  </r>
  <r>
    <x v="0"/>
    <x v="1"/>
    <n v="16"/>
    <s v="U"/>
    <s v="GT3"/>
    <s v="A"/>
    <n v="3"/>
    <n v="4"/>
    <x v="1"/>
    <x v="1"/>
    <s v="course"/>
    <x v="0"/>
    <n v="1"/>
    <n v="1"/>
    <n v="0"/>
    <s v="no"/>
    <s v="no"/>
    <s v="no"/>
    <s v="no"/>
    <s v="yes"/>
    <s v="yes"/>
    <x v="0"/>
    <s v="no"/>
    <n v="3"/>
    <n v="2"/>
    <n v="1"/>
    <n v="1"/>
    <n v="4"/>
    <n v="5"/>
    <n v="16"/>
    <n v="12"/>
    <n v="11"/>
    <n v="11"/>
    <n v="11.333333333333334"/>
    <x v="0"/>
    <x v="0"/>
  </r>
  <r>
    <x v="0"/>
    <x v="1"/>
    <n v="16"/>
    <s v="U"/>
    <s v="GT3"/>
    <s v="A"/>
    <n v="3"/>
    <n v="3"/>
    <x v="2"/>
    <x v="1"/>
    <s v="course"/>
    <x v="2"/>
    <n v="2"/>
    <n v="1"/>
    <n v="2"/>
    <s v="no"/>
    <s v="yes"/>
    <s v="no"/>
    <s v="yes"/>
    <s v="no"/>
    <s v="yes"/>
    <x v="0"/>
    <s v="yes"/>
    <n v="4"/>
    <n v="3"/>
    <n v="2"/>
    <n v="1"/>
    <n v="1"/>
    <n v="5"/>
    <n v="0"/>
    <n v="4"/>
    <n v="0"/>
    <n v="0"/>
    <n v="1.3333333333333333"/>
    <x v="1"/>
    <x v="1"/>
  </r>
  <r>
    <x v="0"/>
    <x v="1"/>
    <n v="15"/>
    <s v="U"/>
    <s v="GT3"/>
    <s v="T"/>
    <n v="4"/>
    <n v="4"/>
    <x v="4"/>
    <x v="3"/>
    <s v="course"/>
    <x v="1"/>
    <n v="2"/>
    <n v="1"/>
    <n v="0"/>
    <s v="no"/>
    <s v="no"/>
    <s v="no"/>
    <s v="yes"/>
    <s v="yes"/>
    <s v="yes"/>
    <x v="0"/>
    <s v="no"/>
    <n v="4"/>
    <n v="3"/>
    <n v="2"/>
    <n v="1"/>
    <n v="1"/>
    <n v="5"/>
    <n v="0"/>
    <n v="16"/>
    <n v="16"/>
    <n v="15"/>
    <n v="15.666666666666666"/>
    <x v="2"/>
    <x v="0"/>
  </r>
  <r>
    <x v="0"/>
    <x v="0"/>
    <n v="16"/>
    <s v="U"/>
    <s v="LE3"/>
    <s v="T"/>
    <n v="2"/>
    <n v="2"/>
    <x v="1"/>
    <x v="0"/>
    <s v="reputation"/>
    <x v="0"/>
    <n v="2"/>
    <n v="1"/>
    <n v="2"/>
    <s v="no"/>
    <s v="yes"/>
    <s v="no"/>
    <s v="yes"/>
    <s v="yes"/>
    <s v="yes"/>
    <x v="0"/>
    <s v="no"/>
    <n v="2"/>
    <n v="3"/>
    <n v="3"/>
    <n v="2"/>
    <n v="2"/>
    <n v="2"/>
    <n v="8"/>
    <n v="9"/>
    <n v="9"/>
    <n v="9"/>
    <n v="9"/>
    <x v="1"/>
    <x v="1"/>
  </r>
  <r>
    <x v="0"/>
    <x v="1"/>
    <n v="16"/>
    <s v="U"/>
    <s v="LE3"/>
    <s v="T"/>
    <n v="1"/>
    <n v="1"/>
    <x v="3"/>
    <x v="4"/>
    <s v="course"/>
    <x v="1"/>
    <n v="1"/>
    <n v="1"/>
    <n v="0"/>
    <s v="no"/>
    <s v="no"/>
    <s v="no"/>
    <s v="no"/>
    <s v="yes"/>
    <s v="yes"/>
    <x v="0"/>
    <s v="no"/>
    <n v="3"/>
    <n v="4"/>
    <n v="4"/>
    <n v="3"/>
    <n v="3"/>
    <n v="1"/>
    <n v="2"/>
    <n v="14"/>
    <n v="14"/>
    <n v="13"/>
    <n v="13.666666666666666"/>
    <x v="0"/>
    <x v="0"/>
  </r>
  <r>
    <x v="0"/>
    <x v="0"/>
    <n v="17"/>
    <s v="U"/>
    <s v="GT3"/>
    <s v="T"/>
    <n v="2"/>
    <n v="1"/>
    <x v="2"/>
    <x v="1"/>
    <s v="home"/>
    <x v="1"/>
    <n v="1"/>
    <n v="1"/>
    <n v="3"/>
    <s v="no"/>
    <s v="yes"/>
    <s v="no"/>
    <s v="no"/>
    <s v="yes"/>
    <s v="yes"/>
    <x v="0"/>
    <s v="no"/>
    <n v="5"/>
    <n v="4"/>
    <n v="5"/>
    <n v="1"/>
    <n v="2"/>
    <n v="5"/>
    <n v="0"/>
    <n v="5"/>
    <n v="0"/>
    <n v="0"/>
    <n v="1.6666666666666667"/>
    <x v="1"/>
    <x v="1"/>
  </r>
  <r>
    <x v="0"/>
    <x v="0"/>
    <n v="16"/>
    <s v="U"/>
    <s v="GT3"/>
    <s v="T"/>
    <n v="4"/>
    <n v="4"/>
    <x v="4"/>
    <x v="3"/>
    <s v="course"/>
    <x v="1"/>
    <n v="1"/>
    <n v="1"/>
    <n v="0"/>
    <s v="no"/>
    <s v="yes"/>
    <s v="no"/>
    <s v="no"/>
    <s v="yes"/>
    <s v="no"/>
    <x v="0"/>
    <s v="yes"/>
    <n v="3"/>
    <n v="3"/>
    <n v="2"/>
    <n v="2"/>
    <n v="1"/>
    <n v="5"/>
    <n v="0"/>
    <n v="7"/>
    <n v="6"/>
    <n v="0"/>
    <n v="4.333333333333333"/>
    <x v="1"/>
    <x v="1"/>
  </r>
  <r>
    <x v="0"/>
    <x v="0"/>
    <n v="15"/>
    <s v="U"/>
    <s v="LE3"/>
    <s v="A"/>
    <n v="2"/>
    <n v="1"/>
    <x v="1"/>
    <x v="1"/>
    <s v="course"/>
    <x v="1"/>
    <n v="4"/>
    <n v="1"/>
    <n v="3"/>
    <s v="no"/>
    <s v="no"/>
    <s v="no"/>
    <s v="no"/>
    <s v="yes"/>
    <s v="yes"/>
    <x v="0"/>
    <s v="no"/>
    <n v="4"/>
    <n v="5"/>
    <n v="5"/>
    <n v="2"/>
    <n v="5"/>
    <n v="5"/>
    <n v="0"/>
    <n v="8"/>
    <n v="9"/>
    <n v="10"/>
    <n v="9"/>
    <x v="0"/>
    <x v="0"/>
  </r>
  <r>
    <x v="0"/>
    <x v="0"/>
    <n v="18"/>
    <s v="U"/>
    <s v="LE3"/>
    <s v="T"/>
    <n v="1"/>
    <n v="1"/>
    <x v="2"/>
    <x v="1"/>
    <s v="course"/>
    <x v="1"/>
    <n v="1"/>
    <n v="1"/>
    <n v="3"/>
    <s v="no"/>
    <s v="no"/>
    <s v="no"/>
    <s v="no"/>
    <s v="yes"/>
    <s v="no"/>
    <x v="0"/>
    <s v="yes"/>
    <n v="2"/>
    <n v="3"/>
    <n v="5"/>
    <n v="2"/>
    <n v="5"/>
    <n v="4"/>
    <n v="0"/>
    <n v="6"/>
    <n v="5"/>
    <n v="0"/>
    <n v="3.6666666666666665"/>
    <x v="1"/>
    <x v="1"/>
  </r>
  <r>
    <x v="0"/>
    <x v="0"/>
    <n v="16"/>
    <s v="U"/>
    <s v="LE3"/>
    <s v="T"/>
    <n v="2"/>
    <n v="1"/>
    <x v="3"/>
    <x v="1"/>
    <s v="course"/>
    <x v="1"/>
    <n v="1"/>
    <n v="1"/>
    <n v="1"/>
    <s v="no"/>
    <s v="no"/>
    <s v="no"/>
    <s v="yes"/>
    <s v="yes"/>
    <s v="yes"/>
    <x v="1"/>
    <s v="yes"/>
    <n v="4"/>
    <n v="4"/>
    <n v="4"/>
    <n v="3"/>
    <n v="5"/>
    <n v="5"/>
    <n v="6"/>
    <n v="12"/>
    <n v="13"/>
    <n v="14"/>
    <n v="13"/>
    <x v="0"/>
    <x v="0"/>
  </r>
  <r>
    <x v="0"/>
    <x v="0"/>
    <n v="19"/>
    <s v="U"/>
    <s v="GT3"/>
    <s v="T"/>
    <n v="3"/>
    <n v="2"/>
    <x v="1"/>
    <x v="4"/>
    <s v="home"/>
    <x v="1"/>
    <n v="1"/>
    <n v="1"/>
    <n v="3"/>
    <s v="no"/>
    <s v="yes"/>
    <s v="no"/>
    <s v="no"/>
    <s v="yes"/>
    <s v="no"/>
    <x v="0"/>
    <s v="yes"/>
    <n v="4"/>
    <n v="5"/>
    <n v="4"/>
    <n v="1"/>
    <n v="1"/>
    <n v="4"/>
    <n v="0"/>
    <n v="5"/>
    <n v="0"/>
    <n v="0"/>
    <n v="1.6666666666666667"/>
    <x v="1"/>
    <x v="1"/>
  </r>
  <r>
    <x v="0"/>
    <x v="1"/>
    <n v="17"/>
    <s v="U"/>
    <s v="GT3"/>
    <s v="T"/>
    <n v="4"/>
    <n v="4"/>
    <x v="2"/>
    <x v="3"/>
    <s v="course"/>
    <x v="1"/>
    <n v="1"/>
    <n v="1"/>
    <n v="0"/>
    <s v="yes"/>
    <s v="yes"/>
    <s v="no"/>
    <s v="no"/>
    <s v="yes"/>
    <s v="yes"/>
    <x v="1"/>
    <s v="yes"/>
    <n v="4"/>
    <n v="2"/>
    <n v="1"/>
    <n v="1"/>
    <n v="1"/>
    <n v="4"/>
    <n v="0"/>
    <n v="11"/>
    <n v="11"/>
    <n v="12"/>
    <n v="11.333333333333334"/>
    <x v="0"/>
    <x v="0"/>
  </r>
  <r>
    <x v="0"/>
    <x v="0"/>
    <n v="17"/>
    <s v="R"/>
    <s v="LE3"/>
    <s v="T"/>
    <n v="1"/>
    <n v="2"/>
    <x v="2"/>
    <x v="1"/>
    <s v="reputation"/>
    <x v="1"/>
    <n v="1"/>
    <n v="1"/>
    <n v="0"/>
    <s v="no"/>
    <s v="no"/>
    <s v="no"/>
    <s v="no"/>
    <s v="yes"/>
    <s v="yes"/>
    <x v="1"/>
    <s v="no"/>
    <n v="2"/>
    <n v="2"/>
    <n v="2"/>
    <n v="3"/>
    <n v="3"/>
    <n v="5"/>
    <n v="8"/>
    <n v="16"/>
    <n v="12"/>
    <n v="13"/>
    <n v="13.666666666666666"/>
    <x v="0"/>
    <x v="0"/>
  </r>
  <r>
    <x v="0"/>
    <x v="1"/>
    <n v="18"/>
    <s v="R"/>
    <s v="GT3"/>
    <s v="T"/>
    <n v="1"/>
    <n v="1"/>
    <x v="3"/>
    <x v="1"/>
    <s v="course"/>
    <x v="1"/>
    <n v="3"/>
    <n v="1"/>
    <n v="3"/>
    <s v="no"/>
    <s v="yes"/>
    <s v="no"/>
    <s v="yes"/>
    <s v="no"/>
    <s v="yes"/>
    <x v="1"/>
    <s v="no"/>
    <n v="5"/>
    <n v="2"/>
    <n v="5"/>
    <n v="1"/>
    <n v="5"/>
    <n v="4"/>
    <n v="6"/>
    <n v="9"/>
    <n v="8"/>
    <n v="10"/>
    <n v="9"/>
    <x v="0"/>
    <x v="0"/>
  </r>
  <r>
    <x v="0"/>
    <x v="0"/>
    <n v="16"/>
    <s v="R"/>
    <s v="GT3"/>
    <s v="T"/>
    <n v="2"/>
    <n v="2"/>
    <x v="3"/>
    <x v="1"/>
    <s v="course"/>
    <x v="1"/>
    <n v="3"/>
    <n v="1"/>
    <n v="0"/>
    <s v="no"/>
    <s v="no"/>
    <s v="no"/>
    <s v="no"/>
    <s v="no"/>
    <s v="yes"/>
    <x v="1"/>
    <s v="no"/>
    <n v="4"/>
    <n v="2"/>
    <n v="2"/>
    <n v="1"/>
    <n v="2"/>
    <n v="3"/>
    <n v="2"/>
    <n v="17"/>
    <n v="15"/>
    <n v="15"/>
    <n v="15.666666666666666"/>
    <x v="2"/>
    <x v="0"/>
  </r>
  <r>
    <x v="0"/>
    <x v="0"/>
    <n v="17"/>
    <s v="R"/>
    <s v="LE3"/>
    <s v="T"/>
    <n v="2"/>
    <n v="1"/>
    <x v="3"/>
    <x v="1"/>
    <s v="course"/>
    <x v="1"/>
    <n v="2"/>
    <n v="1"/>
    <n v="2"/>
    <s v="no"/>
    <s v="no"/>
    <s v="no"/>
    <s v="yes"/>
    <s v="yes"/>
    <s v="no"/>
    <x v="0"/>
    <s v="yes"/>
    <n v="3"/>
    <n v="3"/>
    <n v="2"/>
    <n v="2"/>
    <n v="2"/>
    <n v="5"/>
    <n v="0"/>
    <n v="7"/>
    <n v="6"/>
    <n v="0"/>
    <n v="4.333333333333333"/>
    <x v="1"/>
    <x v="1"/>
  </r>
  <r>
    <x v="0"/>
    <x v="0"/>
    <n v="16"/>
    <s v="U"/>
    <s v="LE3"/>
    <s v="T"/>
    <n v="1"/>
    <n v="2"/>
    <x v="2"/>
    <x v="1"/>
    <s v="course"/>
    <x v="1"/>
    <n v="2"/>
    <n v="1"/>
    <n v="1"/>
    <s v="no"/>
    <s v="no"/>
    <s v="no"/>
    <s v="yes"/>
    <s v="yes"/>
    <s v="yes"/>
    <x v="1"/>
    <s v="no"/>
    <n v="4"/>
    <n v="4"/>
    <n v="4"/>
    <n v="2"/>
    <n v="4"/>
    <n v="5"/>
    <n v="0"/>
    <n v="7"/>
    <n v="0"/>
    <n v="0"/>
    <n v="2.3333333333333335"/>
    <x v="1"/>
    <x v="1"/>
  </r>
  <r>
    <x v="0"/>
    <x v="0"/>
    <n v="17"/>
    <s v="U"/>
    <s v="GT3"/>
    <s v="T"/>
    <n v="1"/>
    <n v="3"/>
    <x v="3"/>
    <x v="0"/>
    <s v="course"/>
    <x v="0"/>
    <n v="1"/>
    <n v="1"/>
    <n v="0"/>
    <s v="no"/>
    <s v="no"/>
    <s v="no"/>
    <s v="no"/>
    <s v="yes"/>
    <s v="no"/>
    <x v="0"/>
    <s v="no"/>
    <n v="5"/>
    <n v="3"/>
    <n v="3"/>
    <n v="1"/>
    <n v="4"/>
    <n v="2"/>
    <n v="2"/>
    <n v="10"/>
    <n v="10"/>
    <n v="10"/>
    <n v="10"/>
    <x v="0"/>
    <x v="0"/>
  </r>
  <r>
    <x v="0"/>
    <x v="0"/>
    <n v="16"/>
    <s v="U"/>
    <s v="GT3"/>
    <s v="T"/>
    <n v="3"/>
    <n v="2"/>
    <x v="1"/>
    <x v="0"/>
    <s v="course"/>
    <x v="1"/>
    <n v="2"/>
    <n v="1"/>
    <n v="1"/>
    <s v="no"/>
    <s v="yes"/>
    <s v="no"/>
    <s v="yes"/>
    <s v="no"/>
    <s v="no"/>
    <x v="1"/>
    <s v="no"/>
    <n v="4"/>
    <n v="5"/>
    <n v="2"/>
    <n v="1"/>
    <n v="1"/>
    <n v="2"/>
    <n v="16"/>
    <n v="12"/>
    <n v="11"/>
    <n v="12"/>
    <n v="11.666666666666666"/>
    <x v="0"/>
    <x v="0"/>
  </r>
  <r>
    <x v="0"/>
    <x v="0"/>
    <n v="16"/>
    <s v="U"/>
    <s v="GT3"/>
    <s v="T"/>
    <n v="3"/>
    <n v="4"/>
    <x v="2"/>
    <x v="1"/>
    <s v="course"/>
    <x v="0"/>
    <n v="3"/>
    <n v="1"/>
    <n v="2"/>
    <s v="no"/>
    <s v="yes"/>
    <s v="no"/>
    <s v="yes"/>
    <s v="no"/>
    <s v="yes"/>
    <x v="0"/>
    <s v="no"/>
    <n v="3"/>
    <n v="4"/>
    <n v="5"/>
    <n v="2"/>
    <n v="4"/>
    <n v="2"/>
    <n v="0"/>
    <n v="6"/>
    <n v="5"/>
    <n v="0"/>
    <n v="3.6666666666666665"/>
    <x v="1"/>
    <x v="1"/>
  </r>
  <r>
    <x v="0"/>
    <x v="0"/>
    <n v="16"/>
    <s v="R"/>
    <s v="GT3"/>
    <s v="T"/>
    <n v="4"/>
    <n v="2"/>
    <x v="4"/>
    <x v="0"/>
    <s v="other"/>
    <x v="1"/>
    <n v="1"/>
    <n v="1"/>
    <n v="0"/>
    <s v="no"/>
    <s v="yes"/>
    <s v="no"/>
    <s v="yes"/>
    <s v="yes"/>
    <s v="yes"/>
    <x v="0"/>
    <s v="yes"/>
    <n v="4"/>
    <n v="3"/>
    <n v="3"/>
    <n v="3"/>
    <n v="4"/>
    <n v="3"/>
    <n v="10"/>
    <n v="10"/>
    <n v="8"/>
    <n v="9"/>
    <n v="9"/>
    <x v="1"/>
    <x v="1"/>
  </r>
  <r>
    <x v="0"/>
    <x v="0"/>
    <n v="16"/>
    <s v="U"/>
    <s v="GT3"/>
    <s v="T"/>
    <n v="1"/>
    <n v="2"/>
    <x v="1"/>
    <x v="0"/>
    <s v="other"/>
    <x v="1"/>
    <n v="1"/>
    <n v="1"/>
    <n v="0"/>
    <s v="no"/>
    <s v="yes"/>
    <s v="yes"/>
    <s v="yes"/>
    <s v="yes"/>
    <s v="yes"/>
    <x v="0"/>
    <s v="yes"/>
    <n v="3"/>
    <n v="3"/>
    <n v="3"/>
    <n v="1"/>
    <n v="2"/>
    <n v="3"/>
    <n v="2"/>
    <n v="11"/>
    <n v="12"/>
    <n v="11"/>
    <n v="11.333333333333334"/>
    <x v="0"/>
    <x v="0"/>
  </r>
  <r>
    <x v="0"/>
    <x v="0"/>
    <n v="16"/>
    <s v="R"/>
    <s v="GT3"/>
    <s v="T"/>
    <n v="3"/>
    <n v="3"/>
    <x v="1"/>
    <x v="0"/>
    <s v="reputation"/>
    <x v="1"/>
    <n v="1"/>
    <n v="1"/>
    <n v="0"/>
    <s v="no"/>
    <s v="yes"/>
    <s v="no"/>
    <s v="yes"/>
    <s v="yes"/>
    <s v="yes"/>
    <x v="0"/>
    <s v="no"/>
    <n v="4"/>
    <n v="3"/>
    <n v="2"/>
    <n v="3"/>
    <n v="4"/>
    <n v="5"/>
    <n v="8"/>
    <n v="8"/>
    <n v="9"/>
    <n v="10"/>
    <n v="9"/>
    <x v="0"/>
    <x v="0"/>
  </r>
  <r>
    <x v="0"/>
    <x v="0"/>
    <n v="16"/>
    <s v="U"/>
    <s v="GT3"/>
    <s v="T"/>
    <n v="2"/>
    <n v="3"/>
    <x v="2"/>
    <x v="1"/>
    <s v="home"/>
    <x v="0"/>
    <n v="2"/>
    <n v="1"/>
    <n v="0"/>
    <s v="no"/>
    <s v="no"/>
    <s v="no"/>
    <s v="no"/>
    <s v="yes"/>
    <s v="yes"/>
    <x v="0"/>
    <s v="no"/>
    <n v="5"/>
    <n v="3"/>
    <n v="3"/>
    <n v="1"/>
    <n v="1"/>
    <n v="3"/>
    <n v="0"/>
    <n v="13"/>
    <n v="14"/>
    <n v="14"/>
    <n v="13.666666666666666"/>
    <x v="0"/>
    <x v="0"/>
  </r>
  <r>
    <x v="0"/>
    <x v="0"/>
    <n v="17"/>
    <s v="U"/>
    <s v="GT3"/>
    <s v="T"/>
    <n v="4"/>
    <n v="4"/>
    <x v="1"/>
    <x v="3"/>
    <s v="home"/>
    <x v="1"/>
    <n v="1"/>
    <n v="1"/>
    <n v="0"/>
    <s v="no"/>
    <s v="no"/>
    <s v="no"/>
    <s v="no"/>
    <s v="yes"/>
    <s v="yes"/>
    <x v="0"/>
    <s v="no"/>
    <n v="5"/>
    <n v="2"/>
    <n v="3"/>
    <n v="1"/>
    <n v="2"/>
    <n v="5"/>
    <n v="4"/>
    <n v="17"/>
    <n v="15"/>
    <n v="16"/>
    <n v="16"/>
    <x v="2"/>
    <x v="0"/>
  </r>
  <r>
    <x v="0"/>
    <x v="0"/>
    <n v="16"/>
    <s v="R"/>
    <s v="LE3"/>
    <s v="T"/>
    <n v="3"/>
    <n v="3"/>
    <x v="4"/>
    <x v="1"/>
    <s v="home"/>
    <x v="0"/>
    <n v="3"/>
    <n v="1"/>
    <n v="0"/>
    <s v="no"/>
    <s v="yes"/>
    <s v="yes"/>
    <s v="yes"/>
    <s v="yes"/>
    <s v="yes"/>
    <x v="0"/>
    <s v="no"/>
    <n v="3"/>
    <n v="3"/>
    <n v="4"/>
    <n v="3"/>
    <n v="5"/>
    <n v="3"/>
    <n v="8"/>
    <n v="9"/>
    <n v="9"/>
    <n v="10"/>
    <n v="9.3333333333333339"/>
    <x v="0"/>
    <x v="0"/>
  </r>
  <r>
    <x v="0"/>
    <x v="1"/>
    <n v="17"/>
    <s v="U"/>
    <s v="GT3"/>
    <s v="T"/>
    <n v="4"/>
    <n v="4"/>
    <x v="1"/>
    <x v="3"/>
    <s v="home"/>
    <x v="1"/>
    <n v="2"/>
    <n v="1"/>
    <n v="1"/>
    <s v="no"/>
    <s v="yes"/>
    <s v="no"/>
    <s v="no"/>
    <s v="yes"/>
    <s v="yes"/>
    <x v="0"/>
    <s v="no"/>
    <n v="4"/>
    <n v="2"/>
    <n v="4"/>
    <n v="2"/>
    <n v="3"/>
    <n v="2"/>
    <n v="24"/>
    <n v="18"/>
    <n v="18"/>
    <n v="18"/>
    <n v="18"/>
    <x v="2"/>
    <x v="0"/>
  </r>
  <r>
    <x v="0"/>
    <x v="1"/>
    <n v="17"/>
    <s v="R"/>
    <s v="GT3"/>
    <s v="T"/>
    <n v="2"/>
    <n v="2"/>
    <x v="2"/>
    <x v="1"/>
    <s v="reputation"/>
    <x v="1"/>
    <n v="1"/>
    <n v="1"/>
    <n v="0"/>
    <s v="no"/>
    <s v="yes"/>
    <s v="no"/>
    <s v="no"/>
    <s v="yes"/>
    <s v="yes"/>
    <x v="0"/>
    <s v="no"/>
    <n v="5"/>
    <n v="3"/>
    <n v="2"/>
    <n v="1"/>
    <n v="2"/>
    <n v="3"/>
    <n v="18"/>
    <n v="7"/>
    <n v="6"/>
    <n v="6"/>
    <n v="6.333333333333333"/>
    <x v="1"/>
    <x v="1"/>
  </r>
  <r>
    <x v="0"/>
    <x v="1"/>
    <n v="16"/>
    <s v="U"/>
    <s v="GT3"/>
    <s v="T"/>
    <n v="1"/>
    <n v="1"/>
    <x v="3"/>
    <x v="1"/>
    <s v="home"/>
    <x v="1"/>
    <n v="2"/>
    <n v="1"/>
    <n v="0"/>
    <s v="no"/>
    <s v="yes"/>
    <s v="yes"/>
    <s v="no"/>
    <s v="yes"/>
    <s v="yes"/>
    <x v="1"/>
    <s v="no"/>
    <n v="4"/>
    <n v="3"/>
    <n v="2"/>
    <n v="1"/>
    <n v="4"/>
    <n v="5"/>
    <n v="6"/>
    <n v="9"/>
    <n v="9"/>
    <n v="10"/>
    <n v="9.3333333333333339"/>
    <x v="0"/>
    <x v="0"/>
  </r>
  <r>
    <x v="0"/>
    <x v="1"/>
    <n v="17"/>
    <s v="R"/>
    <s v="LE3"/>
    <s v="T"/>
    <n v="4"/>
    <n v="4"/>
    <x v="1"/>
    <x v="1"/>
    <s v="other"/>
    <x v="1"/>
    <n v="1"/>
    <n v="1"/>
    <n v="0"/>
    <s v="no"/>
    <s v="yes"/>
    <s v="yes"/>
    <s v="no"/>
    <s v="yes"/>
    <s v="yes"/>
    <x v="1"/>
    <s v="no"/>
    <n v="5"/>
    <n v="2"/>
    <n v="1"/>
    <n v="1"/>
    <n v="2"/>
    <n v="3"/>
    <n v="12"/>
    <n v="8"/>
    <n v="10"/>
    <n v="10"/>
    <n v="9.3333333333333339"/>
    <x v="0"/>
    <x v="0"/>
  </r>
  <r>
    <x v="0"/>
    <x v="1"/>
    <n v="17"/>
    <s v="U"/>
    <s v="GT3"/>
    <s v="T"/>
    <n v="2"/>
    <n v="3"/>
    <x v="3"/>
    <x v="1"/>
    <s v="home"/>
    <x v="0"/>
    <n v="2"/>
    <n v="1"/>
    <n v="0"/>
    <s v="no"/>
    <s v="yes"/>
    <s v="yes"/>
    <s v="no"/>
    <s v="yes"/>
    <s v="yes"/>
    <x v="1"/>
    <s v="no"/>
    <n v="3"/>
    <n v="3"/>
    <n v="3"/>
    <n v="1"/>
    <n v="4"/>
    <n v="3"/>
    <n v="3"/>
    <n v="7"/>
    <n v="7"/>
    <n v="8"/>
    <n v="7.333333333333333"/>
    <x v="1"/>
    <x v="1"/>
  </r>
  <r>
    <x v="0"/>
    <x v="1"/>
    <n v="16"/>
    <s v="U"/>
    <s v="GT3"/>
    <s v="T"/>
    <n v="2"/>
    <n v="1"/>
    <x v="2"/>
    <x v="1"/>
    <s v="home"/>
    <x v="1"/>
    <n v="1"/>
    <n v="1"/>
    <n v="0"/>
    <s v="no"/>
    <s v="no"/>
    <s v="no"/>
    <s v="no"/>
    <s v="yes"/>
    <s v="yes"/>
    <x v="0"/>
    <s v="yes"/>
    <n v="4"/>
    <n v="5"/>
    <n v="2"/>
    <n v="1"/>
    <n v="1"/>
    <n v="5"/>
    <n v="20"/>
    <n v="13"/>
    <n v="12"/>
    <n v="12"/>
    <n v="12.333333333333334"/>
    <x v="0"/>
    <x v="0"/>
  </r>
  <r>
    <x v="0"/>
    <x v="0"/>
    <n v="16"/>
    <s v="U"/>
    <s v="LE3"/>
    <s v="T"/>
    <n v="4"/>
    <n v="3"/>
    <x v="4"/>
    <x v="1"/>
    <s v="course"/>
    <x v="1"/>
    <n v="1"/>
    <n v="1"/>
    <n v="0"/>
    <s v="no"/>
    <s v="no"/>
    <s v="no"/>
    <s v="yes"/>
    <s v="no"/>
    <s v="yes"/>
    <x v="0"/>
    <s v="no"/>
    <n v="5"/>
    <n v="4"/>
    <n v="5"/>
    <n v="1"/>
    <n v="1"/>
    <n v="3"/>
    <n v="0"/>
    <n v="6"/>
    <n v="0"/>
    <n v="0"/>
    <n v="2"/>
    <x v="1"/>
    <x v="1"/>
  </r>
  <r>
    <x v="0"/>
    <x v="0"/>
    <n v="16"/>
    <s v="U"/>
    <s v="GT3"/>
    <s v="T"/>
    <n v="4"/>
    <n v="4"/>
    <x v="1"/>
    <x v="0"/>
    <s v="course"/>
    <x v="1"/>
    <n v="1"/>
    <n v="1"/>
    <n v="0"/>
    <s v="no"/>
    <s v="no"/>
    <s v="no"/>
    <s v="yes"/>
    <s v="yes"/>
    <s v="yes"/>
    <x v="0"/>
    <s v="no"/>
    <n v="5"/>
    <n v="3"/>
    <n v="2"/>
    <n v="1"/>
    <n v="2"/>
    <n v="5"/>
    <n v="0"/>
    <n v="13"/>
    <n v="12"/>
    <n v="12"/>
    <n v="12.333333333333334"/>
    <x v="0"/>
    <x v="0"/>
  </r>
  <r>
    <x v="0"/>
    <x v="0"/>
    <n v="16"/>
    <s v="U"/>
    <s v="GT3"/>
    <s v="T"/>
    <n v="2"/>
    <n v="1"/>
    <x v="2"/>
    <x v="1"/>
    <s v="course"/>
    <x v="1"/>
    <n v="3"/>
    <n v="1"/>
    <n v="0"/>
    <s v="no"/>
    <s v="no"/>
    <s v="no"/>
    <s v="no"/>
    <s v="yes"/>
    <s v="yes"/>
    <x v="0"/>
    <s v="no"/>
    <n v="4"/>
    <n v="3"/>
    <n v="3"/>
    <n v="1"/>
    <n v="1"/>
    <n v="4"/>
    <n v="6"/>
    <n v="18"/>
    <n v="18"/>
    <n v="18"/>
    <n v="18"/>
    <x v="2"/>
    <x v="0"/>
  </r>
  <r>
    <x v="0"/>
    <x v="0"/>
    <n v="17"/>
    <s v="U"/>
    <s v="GT3"/>
    <s v="T"/>
    <n v="2"/>
    <n v="3"/>
    <x v="2"/>
    <x v="1"/>
    <s v="course"/>
    <x v="0"/>
    <n v="2"/>
    <n v="1"/>
    <n v="0"/>
    <s v="no"/>
    <s v="no"/>
    <s v="no"/>
    <s v="no"/>
    <s v="yes"/>
    <s v="yes"/>
    <x v="0"/>
    <s v="no"/>
    <n v="5"/>
    <n v="2"/>
    <n v="2"/>
    <n v="1"/>
    <n v="1"/>
    <n v="2"/>
    <n v="4"/>
    <n v="12"/>
    <n v="12"/>
    <n v="13"/>
    <n v="12.333333333333334"/>
    <x v="0"/>
    <x v="0"/>
  </r>
  <r>
    <x v="0"/>
    <x v="0"/>
    <n v="22"/>
    <s v="U"/>
    <s v="GT3"/>
    <s v="T"/>
    <n v="3"/>
    <n v="1"/>
    <x v="1"/>
    <x v="0"/>
    <s v="other"/>
    <x v="1"/>
    <n v="1"/>
    <n v="1"/>
    <n v="3"/>
    <s v="no"/>
    <s v="no"/>
    <s v="no"/>
    <s v="no"/>
    <s v="no"/>
    <s v="no"/>
    <x v="0"/>
    <s v="yes"/>
    <n v="5"/>
    <n v="4"/>
    <n v="5"/>
    <n v="5"/>
    <n v="5"/>
    <n v="1"/>
    <n v="16"/>
    <n v="6"/>
    <n v="8"/>
    <n v="8"/>
    <n v="7.333333333333333"/>
    <x v="1"/>
    <x v="1"/>
  </r>
  <r>
    <x v="0"/>
    <x v="0"/>
    <n v="16"/>
    <s v="U"/>
    <s v="GT3"/>
    <s v="T"/>
    <n v="0"/>
    <n v="2"/>
    <x v="2"/>
    <x v="1"/>
    <s v="other"/>
    <x v="1"/>
    <n v="1"/>
    <n v="1"/>
    <n v="0"/>
    <s v="no"/>
    <s v="no"/>
    <s v="yes"/>
    <s v="no"/>
    <s v="no"/>
    <s v="yes"/>
    <x v="0"/>
    <s v="no"/>
    <n v="4"/>
    <n v="3"/>
    <n v="2"/>
    <n v="2"/>
    <n v="4"/>
    <n v="5"/>
    <n v="0"/>
    <n v="13"/>
    <n v="15"/>
    <n v="15"/>
    <n v="14.333333333333334"/>
    <x v="2"/>
    <x v="0"/>
  </r>
  <r>
    <x v="0"/>
    <x v="0"/>
    <n v="18"/>
    <s v="U"/>
    <s v="GT3"/>
    <s v="T"/>
    <n v="3"/>
    <n v="2"/>
    <x v="1"/>
    <x v="1"/>
    <s v="course"/>
    <x v="1"/>
    <n v="2"/>
    <n v="1"/>
    <n v="1"/>
    <s v="no"/>
    <s v="no"/>
    <s v="no"/>
    <s v="no"/>
    <s v="yes"/>
    <s v="no"/>
    <x v="0"/>
    <s v="no"/>
    <n v="4"/>
    <n v="4"/>
    <n v="5"/>
    <n v="2"/>
    <n v="4"/>
    <n v="5"/>
    <n v="0"/>
    <n v="6"/>
    <n v="8"/>
    <n v="8"/>
    <n v="7.333333333333333"/>
    <x v="1"/>
    <x v="1"/>
  </r>
  <r>
    <x v="0"/>
    <x v="0"/>
    <n v="18"/>
    <s v="U"/>
    <s v="GT3"/>
    <s v="T"/>
    <n v="2"/>
    <n v="1"/>
    <x v="1"/>
    <x v="0"/>
    <s v="other"/>
    <x v="1"/>
    <n v="1"/>
    <n v="1"/>
    <n v="1"/>
    <s v="no"/>
    <s v="no"/>
    <s v="no"/>
    <s v="no"/>
    <s v="no"/>
    <s v="no"/>
    <x v="0"/>
    <s v="no"/>
    <n v="3"/>
    <n v="2"/>
    <n v="5"/>
    <n v="2"/>
    <n v="5"/>
    <n v="5"/>
    <n v="4"/>
    <n v="6"/>
    <n v="9"/>
    <n v="8"/>
    <n v="7.666666666666667"/>
    <x v="1"/>
    <x v="1"/>
  </r>
  <r>
    <x v="0"/>
    <x v="0"/>
    <n v="16"/>
    <s v="R"/>
    <s v="GT3"/>
    <s v="T"/>
    <n v="2"/>
    <n v="1"/>
    <x v="2"/>
    <x v="1"/>
    <s v="course"/>
    <x v="1"/>
    <n v="2"/>
    <n v="1"/>
    <n v="0"/>
    <s v="no"/>
    <s v="no"/>
    <s v="no"/>
    <s v="yes"/>
    <s v="no"/>
    <s v="yes"/>
    <x v="1"/>
    <s v="no"/>
    <n v="3"/>
    <n v="3"/>
    <n v="2"/>
    <n v="1"/>
    <n v="3"/>
    <n v="3"/>
    <n v="0"/>
    <n v="8"/>
    <n v="9"/>
    <n v="8"/>
    <n v="8.3333333333333339"/>
    <x v="1"/>
    <x v="1"/>
  </r>
  <r>
    <x v="0"/>
    <x v="0"/>
    <n v="17"/>
    <s v="R"/>
    <s v="GT3"/>
    <s v="T"/>
    <n v="2"/>
    <n v="1"/>
    <x v="2"/>
    <x v="1"/>
    <s v="course"/>
    <x v="1"/>
    <n v="1"/>
    <n v="1"/>
    <n v="0"/>
    <s v="no"/>
    <s v="no"/>
    <s v="no"/>
    <s v="no"/>
    <s v="no"/>
    <s v="yes"/>
    <x v="0"/>
    <s v="no"/>
    <n v="4"/>
    <n v="4"/>
    <n v="2"/>
    <n v="2"/>
    <n v="4"/>
    <n v="5"/>
    <n v="0"/>
    <n v="8"/>
    <n v="12"/>
    <n v="12"/>
    <n v="10.666666666666666"/>
    <x v="0"/>
    <x v="0"/>
  </r>
  <r>
    <x v="0"/>
    <x v="0"/>
    <n v="17"/>
    <s v="U"/>
    <s v="LE3"/>
    <s v="T"/>
    <n v="1"/>
    <n v="1"/>
    <x v="0"/>
    <x v="1"/>
    <s v="course"/>
    <x v="1"/>
    <n v="2"/>
    <n v="1"/>
    <n v="1"/>
    <s v="no"/>
    <s v="yes"/>
    <s v="no"/>
    <s v="yes"/>
    <s v="yes"/>
    <s v="yes"/>
    <x v="0"/>
    <s v="no"/>
    <n v="4"/>
    <n v="4"/>
    <n v="4"/>
    <n v="1"/>
    <n v="2"/>
    <n v="5"/>
    <n v="2"/>
    <n v="7"/>
    <n v="9"/>
    <n v="8"/>
    <n v="8"/>
    <x v="1"/>
    <x v="1"/>
  </r>
  <r>
    <x v="0"/>
    <x v="0"/>
    <n v="18"/>
    <s v="U"/>
    <s v="GT3"/>
    <s v="T"/>
    <n v="4"/>
    <n v="4"/>
    <x v="4"/>
    <x v="0"/>
    <s v="home"/>
    <x v="1"/>
    <n v="2"/>
    <n v="1"/>
    <n v="0"/>
    <s v="no"/>
    <s v="no"/>
    <s v="yes"/>
    <s v="yes"/>
    <s v="yes"/>
    <s v="yes"/>
    <x v="0"/>
    <s v="no"/>
    <n v="3"/>
    <n v="2"/>
    <n v="4"/>
    <n v="1"/>
    <n v="4"/>
    <n v="3"/>
    <n v="22"/>
    <n v="9"/>
    <n v="9"/>
    <n v="9"/>
    <n v="9"/>
    <x v="1"/>
    <x v="1"/>
  </r>
  <r>
    <x v="0"/>
    <x v="0"/>
    <n v="18"/>
    <s v="U"/>
    <s v="LE3"/>
    <s v="T"/>
    <n v="4"/>
    <n v="3"/>
    <x v="4"/>
    <x v="0"/>
    <s v="course"/>
    <x v="1"/>
    <n v="2"/>
    <n v="1"/>
    <n v="0"/>
    <s v="no"/>
    <s v="no"/>
    <s v="yes"/>
    <s v="yes"/>
    <s v="yes"/>
    <s v="yes"/>
    <x v="0"/>
    <s v="no"/>
    <n v="4"/>
    <n v="2"/>
    <n v="3"/>
    <n v="1"/>
    <n v="2"/>
    <n v="1"/>
    <n v="8"/>
    <n v="10"/>
    <n v="11"/>
    <n v="10"/>
    <n v="10.333333333333334"/>
    <x v="0"/>
    <x v="0"/>
  </r>
  <r>
    <x v="0"/>
    <x v="0"/>
    <n v="17"/>
    <s v="U"/>
    <s v="LE3"/>
    <s v="A"/>
    <n v="4"/>
    <n v="1"/>
    <x v="1"/>
    <x v="1"/>
    <s v="home"/>
    <x v="1"/>
    <n v="2"/>
    <n v="1"/>
    <n v="0"/>
    <s v="no"/>
    <s v="no"/>
    <s v="yes"/>
    <s v="yes"/>
    <s v="yes"/>
    <s v="yes"/>
    <x v="0"/>
    <s v="yes"/>
    <n v="4"/>
    <n v="5"/>
    <n v="4"/>
    <n v="2"/>
    <n v="4"/>
    <n v="5"/>
    <n v="30"/>
    <n v="8"/>
    <n v="8"/>
    <n v="8"/>
    <n v="8"/>
    <x v="1"/>
    <x v="1"/>
  </r>
  <r>
    <x v="0"/>
    <x v="0"/>
    <n v="17"/>
    <s v="U"/>
    <s v="LE3"/>
    <s v="A"/>
    <n v="3"/>
    <n v="2"/>
    <x v="4"/>
    <x v="0"/>
    <s v="home"/>
    <x v="1"/>
    <n v="1"/>
    <n v="1"/>
    <n v="1"/>
    <s v="no"/>
    <s v="no"/>
    <s v="no"/>
    <s v="no"/>
    <s v="yes"/>
    <s v="yes"/>
    <x v="0"/>
    <s v="no"/>
    <n v="4"/>
    <n v="4"/>
    <n v="4"/>
    <n v="3"/>
    <n v="4"/>
    <n v="3"/>
    <n v="19"/>
    <n v="11"/>
    <n v="9"/>
    <n v="10"/>
    <n v="10"/>
    <x v="0"/>
    <x v="0"/>
  </r>
  <r>
    <x v="0"/>
    <x v="0"/>
    <n v="17"/>
    <s v="U"/>
    <s v="GT3"/>
    <s v="T"/>
    <n v="3"/>
    <n v="3"/>
    <x v="0"/>
    <x v="1"/>
    <s v="home"/>
    <x v="1"/>
    <n v="1"/>
    <n v="1"/>
    <n v="0"/>
    <s v="no"/>
    <s v="yes"/>
    <s v="yes"/>
    <s v="no"/>
    <s v="yes"/>
    <s v="yes"/>
    <x v="0"/>
    <s v="no"/>
    <n v="4"/>
    <n v="4"/>
    <n v="3"/>
    <n v="1"/>
    <n v="3"/>
    <n v="5"/>
    <n v="4"/>
    <n v="14"/>
    <n v="12"/>
    <n v="11"/>
    <n v="12.333333333333334"/>
    <x v="0"/>
    <x v="0"/>
  </r>
  <r>
    <x v="0"/>
    <x v="0"/>
    <n v="18"/>
    <s v="U"/>
    <s v="LE3"/>
    <s v="T"/>
    <n v="4"/>
    <n v="4"/>
    <x v="4"/>
    <x v="3"/>
    <s v="home"/>
    <x v="1"/>
    <n v="1"/>
    <n v="1"/>
    <n v="0"/>
    <s v="no"/>
    <s v="yes"/>
    <s v="yes"/>
    <s v="no"/>
    <s v="yes"/>
    <s v="yes"/>
    <x v="0"/>
    <s v="yes"/>
    <n v="1"/>
    <n v="4"/>
    <n v="2"/>
    <n v="2"/>
    <n v="2"/>
    <n v="1"/>
    <n v="5"/>
    <n v="16"/>
    <n v="15"/>
    <n v="16"/>
    <n v="15.666666666666666"/>
    <x v="2"/>
    <x v="0"/>
  </r>
  <r>
    <x v="0"/>
    <x v="0"/>
    <n v="17"/>
    <s v="U"/>
    <s v="LE3"/>
    <s v="T"/>
    <n v="4"/>
    <n v="4"/>
    <x v="2"/>
    <x v="3"/>
    <s v="home"/>
    <x v="0"/>
    <n v="2"/>
    <n v="1"/>
    <n v="0"/>
    <s v="no"/>
    <s v="no"/>
    <s v="yes"/>
    <s v="no"/>
    <s v="yes"/>
    <s v="yes"/>
    <x v="0"/>
    <s v="no"/>
    <n v="4"/>
    <n v="1"/>
    <n v="1"/>
    <n v="2"/>
    <n v="2"/>
    <n v="5"/>
    <n v="0"/>
    <n v="11"/>
    <n v="11"/>
    <n v="10"/>
    <n v="10.666666666666666"/>
    <x v="0"/>
    <x v="0"/>
  </r>
  <r>
    <x v="0"/>
    <x v="0"/>
    <n v="20"/>
    <s v="U"/>
    <s v="GT3"/>
    <s v="A"/>
    <n v="3"/>
    <n v="2"/>
    <x v="1"/>
    <x v="1"/>
    <s v="course"/>
    <x v="2"/>
    <n v="1"/>
    <n v="1"/>
    <n v="0"/>
    <s v="no"/>
    <s v="no"/>
    <s v="no"/>
    <s v="yes"/>
    <s v="yes"/>
    <s v="yes"/>
    <x v="1"/>
    <s v="no"/>
    <n v="5"/>
    <n v="5"/>
    <n v="3"/>
    <n v="1"/>
    <n v="1"/>
    <n v="5"/>
    <n v="0"/>
    <n v="17"/>
    <n v="18"/>
    <n v="18"/>
    <n v="17.666666666666668"/>
    <x v="2"/>
    <x v="0"/>
  </r>
  <r>
    <x v="0"/>
    <x v="0"/>
    <n v="19"/>
    <s v="U"/>
    <s v="GT3"/>
    <s v="T"/>
    <n v="4"/>
    <n v="4"/>
    <x v="4"/>
    <x v="0"/>
    <s v="reputation"/>
    <x v="2"/>
    <n v="2"/>
    <n v="1"/>
    <n v="1"/>
    <s v="no"/>
    <s v="yes"/>
    <s v="yes"/>
    <s v="no"/>
    <s v="yes"/>
    <s v="yes"/>
    <x v="0"/>
    <s v="yes"/>
    <n v="4"/>
    <n v="3"/>
    <n v="4"/>
    <n v="1"/>
    <n v="1"/>
    <n v="4"/>
    <n v="38"/>
    <n v="8"/>
    <n v="9"/>
    <n v="8"/>
    <n v="8.3333333333333339"/>
    <x v="1"/>
    <x v="1"/>
  </r>
  <r>
    <x v="0"/>
    <x v="0"/>
    <n v="17"/>
    <s v="U"/>
    <s v="GT3"/>
    <s v="T"/>
    <n v="3"/>
    <n v="3"/>
    <x v="2"/>
    <x v="0"/>
    <s v="reputation"/>
    <x v="1"/>
    <n v="1"/>
    <n v="1"/>
    <n v="0"/>
    <s v="no"/>
    <s v="no"/>
    <s v="no"/>
    <s v="yes"/>
    <s v="no"/>
    <s v="yes"/>
    <x v="0"/>
    <s v="no"/>
    <n v="4"/>
    <n v="3"/>
    <n v="5"/>
    <n v="3"/>
    <n v="5"/>
    <n v="5"/>
    <n v="3"/>
    <n v="14"/>
    <n v="15"/>
    <n v="16"/>
    <n v="15"/>
    <x v="2"/>
    <x v="0"/>
  </r>
  <r>
    <x v="0"/>
    <x v="0"/>
    <n v="17"/>
    <s v="R"/>
    <s v="GT3"/>
    <s v="T"/>
    <n v="2"/>
    <n v="2"/>
    <x v="1"/>
    <x v="1"/>
    <s v="course"/>
    <x v="1"/>
    <n v="4"/>
    <n v="1"/>
    <n v="0"/>
    <s v="no"/>
    <s v="yes"/>
    <s v="no"/>
    <s v="no"/>
    <s v="yes"/>
    <s v="yes"/>
    <x v="0"/>
    <s v="no"/>
    <n v="4"/>
    <n v="4"/>
    <n v="5"/>
    <n v="5"/>
    <n v="5"/>
    <n v="4"/>
    <n v="8"/>
    <n v="11"/>
    <n v="10"/>
    <n v="10"/>
    <n v="10.333333333333334"/>
    <x v="0"/>
    <x v="0"/>
  </r>
  <r>
    <x v="1"/>
    <x v="0"/>
    <n v="18"/>
    <s v="R"/>
    <s v="GT3"/>
    <s v="T"/>
    <n v="3"/>
    <n v="2"/>
    <x v="2"/>
    <x v="1"/>
    <s v="course"/>
    <x v="1"/>
    <n v="2"/>
    <n v="1"/>
    <n v="1"/>
    <s v="no"/>
    <s v="yes"/>
    <s v="no"/>
    <s v="no"/>
    <s v="no"/>
    <s v="yes"/>
    <x v="0"/>
    <s v="no"/>
    <n v="2"/>
    <n v="5"/>
    <n v="5"/>
    <n v="5"/>
    <n v="5"/>
    <n v="5"/>
    <n v="10"/>
    <n v="11"/>
    <n v="13"/>
    <n v="13"/>
    <n v="12.333333333333334"/>
    <x v="0"/>
    <x v="0"/>
  </r>
  <r>
    <x v="1"/>
    <x v="0"/>
    <n v="18"/>
    <s v="U"/>
    <s v="LE3"/>
    <s v="T"/>
    <n v="1"/>
    <n v="3"/>
    <x v="3"/>
    <x v="0"/>
    <s v="course"/>
    <x v="1"/>
    <n v="1"/>
    <n v="1"/>
    <n v="1"/>
    <s v="no"/>
    <s v="no"/>
    <s v="no"/>
    <s v="no"/>
    <s v="yes"/>
    <s v="no"/>
    <x v="0"/>
    <s v="yes"/>
    <n v="4"/>
    <n v="3"/>
    <n v="3"/>
    <n v="2"/>
    <n v="3"/>
    <n v="3"/>
    <n v="7"/>
    <n v="8"/>
    <n v="7"/>
    <n v="8"/>
    <n v="7.666666666666667"/>
    <x v="1"/>
    <x v="1"/>
  </r>
  <r>
    <x v="1"/>
    <x v="0"/>
    <n v="19"/>
    <s v="R"/>
    <s v="GT3"/>
    <s v="T"/>
    <n v="1"/>
    <n v="1"/>
    <x v="2"/>
    <x v="1"/>
    <s v="home"/>
    <x v="2"/>
    <n v="3"/>
    <n v="1"/>
    <n v="1"/>
    <s v="no"/>
    <s v="yes"/>
    <s v="no"/>
    <s v="no"/>
    <s v="yes"/>
    <s v="yes"/>
    <x v="0"/>
    <s v="no"/>
    <n v="4"/>
    <n v="4"/>
    <n v="4"/>
    <n v="3"/>
    <n v="3"/>
    <n v="5"/>
    <n v="4"/>
    <n v="8"/>
    <n v="8"/>
    <n v="8"/>
    <n v="8"/>
    <x v="1"/>
    <x v="1"/>
  </r>
  <r>
    <x v="1"/>
    <x v="0"/>
    <n v="18"/>
    <s v="U"/>
    <s v="LE3"/>
    <s v="T"/>
    <n v="1"/>
    <n v="1"/>
    <x v="2"/>
    <x v="0"/>
    <s v="home"/>
    <x v="0"/>
    <n v="2"/>
    <n v="1"/>
    <n v="0"/>
    <s v="no"/>
    <s v="no"/>
    <s v="no"/>
    <s v="no"/>
    <s v="no"/>
    <s v="yes"/>
    <x v="0"/>
    <s v="yes"/>
    <n v="3"/>
    <n v="3"/>
    <n v="2"/>
    <n v="1"/>
    <n v="2"/>
    <n v="3"/>
    <n v="4"/>
    <n v="10"/>
    <n v="10"/>
    <n v="10"/>
    <n v="10"/>
    <x v="0"/>
    <x v="0"/>
  </r>
  <r>
    <x v="1"/>
    <x v="1"/>
    <n v="17"/>
    <s v="R"/>
    <s v="GT3"/>
    <s v="T"/>
    <n v="1"/>
    <n v="1"/>
    <x v="2"/>
    <x v="0"/>
    <s v="reputation"/>
    <x v="1"/>
    <n v="3"/>
    <n v="1"/>
    <n v="1"/>
    <s v="no"/>
    <s v="yes"/>
    <s v="yes"/>
    <s v="no"/>
    <s v="yes"/>
    <s v="yes"/>
    <x v="0"/>
    <s v="yes"/>
    <n v="5"/>
    <n v="2"/>
    <n v="1"/>
    <n v="1"/>
    <n v="2"/>
    <n v="1"/>
    <n v="0"/>
    <n v="7"/>
    <n v="6"/>
    <n v="0"/>
    <n v="4.333333333333333"/>
    <x v="1"/>
    <x v="1"/>
  </r>
  <r>
    <x v="1"/>
    <x v="1"/>
    <n v="18"/>
    <s v="U"/>
    <s v="GT3"/>
    <s v="T"/>
    <n v="2"/>
    <n v="3"/>
    <x v="3"/>
    <x v="0"/>
    <s v="course"/>
    <x v="0"/>
    <n v="2"/>
    <n v="1"/>
    <n v="0"/>
    <s v="no"/>
    <s v="yes"/>
    <s v="yes"/>
    <s v="no"/>
    <s v="yes"/>
    <s v="yes"/>
    <x v="0"/>
    <s v="yes"/>
    <n v="5"/>
    <n v="2"/>
    <n v="3"/>
    <n v="1"/>
    <n v="2"/>
    <n v="4"/>
    <n v="0"/>
    <n v="11"/>
    <n v="10"/>
    <n v="10"/>
    <n v="10.333333333333334"/>
    <x v="0"/>
    <x v="0"/>
  </r>
  <r>
    <x v="1"/>
    <x v="0"/>
    <n v="18"/>
    <s v="R"/>
    <s v="LE3"/>
    <s v="T"/>
    <n v="1"/>
    <n v="2"/>
    <x v="3"/>
    <x v="0"/>
    <s v="other"/>
    <x v="0"/>
    <n v="3"/>
    <n v="1"/>
    <n v="0"/>
    <s v="no"/>
    <s v="yes"/>
    <s v="yes"/>
    <s v="yes"/>
    <s v="yes"/>
    <s v="no"/>
    <x v="0"/>
    <s v="yes"/>
    <n v="4"/>
    <n v="3"/>
    <n v="3"/>
    <n v="2"/>
    <n v="3"/>
    <n v="3"/>
    <n v="3"/>
    <n v="14"/>
    <n v="12"/>
    <n v="12"/>
    <n v="12.666666666666666"/>
    <x v="0"/>
    <x v="0"/>
  </r>
  <r>
    <x v="1"/>
    <x v="1"/>
    <n v="17"/>
    <s v="R"/>
    <s v="GT3"/>
    <s v="T"/>
    <n v="1"/>
    <n v="2"/>
    <x v="2"/>
    <x v="1"/>
    <s v="course"/>
    <x v="1"/>
    <n v="1"/>
    <n v="1"/>
    <n v="0"/>
    <s v="no"/>
    <s v="no"/>
    <s v="no"/>
    <s v="yes"/>
    <s v="yes"/>
    <s v="yes"/>
    <x v="0"/>
    <s v="no"/>
    <n v="3"/>
    <n v="5"/>
    <n v="5"/>
    <n v="1"/>
    <n v="3"/>
    <n v="1"/>
    <n v="14"/>
    <n v="6"/>
    <n v="5"/>
    <n v="5"/>
    <n v="5.333333333333333"/>
    <x v="1"/>
    <x v="1"/>
  </r>
  <r>
    <x v="1"/>
    <x v="0"/>
    <n v="18"/>
    <s v="R"/>
    <s v="GT3"/>
    <s v="T"/>
    <n v="2"/>
    <n v="1"/>
    <x v="2"/>
    <x v="1"/>
    <s v="other"/>
    <x v="1"/>
    <n v="2"/>
    <n v="1"/>
    <n v="0"/>
    <s v="no"/>
    <s v="no"/>
    <s v="no"/>
    <s v="yes"/>
    <s v="no"/>
    <s v="yes"/>
    <x v="0"/>
    <s v="yes"/>
    <n v="4"/>
    <n v="4"/>
    <n v="3"/>
    <n v="1"/>
    <n v="3"/>
    <n v="5"/>
    <n v="5"/>
    <n v="7"/>
    <n v="6"/>
    <n v="7"/>
    <n v="6.666666666666667"/>
    <x v="1"/>
    <x v="1"/>
  </r>
  <r>
    <x v="1"/>
    <x v="0"/>
    <n v="19"/>
    <s v="R"/>
    <s v="GT3"/>
    <s v="T"/>
    <n v="1"/>
    <n v="1"/>
    <x v="2"/>
    <x v="0"/>
    <s v="other"/>
    <x v="1"/>
    <n v="2"/>
    <n v="1"/>
    <n v="1"/>
    <s v="no"/>
    <s v="no"/>
    <s v="no"/>
    <s v="no"/>
    <s v="yes"/>
    <s v="yes"/>
    <x v="1"/>
    <s v="no"/>
    <n v="4"/>
    <n v="3"/>
    <n v="2"/>
    <n v="1"/>
    <n v="3"/>
    <n v="5"/>
    <n v="0"/>
    <n v="6"/>
    <n v="5"/>
    <n v="0"/>
    <n v="3.6666666666666665"/>
    <x v="1"/>
    <x v="1"/>
  </r>
  <r>
    <x v="1"/>
    <x v="0"/>
    <n v="18"/>
    <s v="R"/>
    <s v="GT3"/>
    <s v="T"/>
    <n v="4"/>
    <n v="2"/>
    <x v="2"/>
    <x v="1"/>
    <s v="home"/>
    <x v="0"/>
    <n v="2"/>
    <n v="1"/>
    <n v="1"/>
    <s v="no"/>
    <s v="no"/>
    <s v="yes"/>
    <s v="no"/>
    <s v="yes"/>
    <s v="yes"/>
    <x v="1"/>
    <s v="no"/>
    <n v="5"/>
    <n v="4"/>
    <n v="3"/>
    <n v="4"/>
    <n v="3"/>
    <n v="3"/>
    <n v="14"/>
    <n v="6"/>
    <n v="5"/>
    <n v="5"/>
    <n v="5.333333333333333"/>
    <x v="1"/>
    <x v="1"/>
  </r>
  <r>
    <x v="1"/>
    <x v="1"/>
    <n v="18"/>
    <s v="R"/>
    <s v="GT3"/>
    <s v="T"/>
    <n v="4"/>
    <n v="4"/>
    <x v="4"/>
    <x v="4"/>
    <s v="reputation"/>
    <x v="1"/>
    <n v="3"/>
    <n v="1"/>
    <n v="0"/>
    <s v="no"/>
    <s v="yes"/>
    <s v="yes"/>
    <s v="yes"/>
    <s v="yes"/>
    <s v="yes"/>
    <x v="0"/>
    <s v="yes"/>
    <n v="4"/>
    <n v="4"/>
    <n v="3"/>
    <n v="2"/>
    <n v="2"/>
    <n v="5"/>
    <n v="7"/>
    <n v="6"/>
    <n v="5"/>
    <n v="6"/>
    <n v="5.666666666666667"/>
    <x v="1"/>
    <x v="1"/>
  </r>
  <r>
    <x v="1"/>
    <x v="0"/>
    <n v="17"/>
    <s v="U"/>
    <s v="LE3"/>
    <s v="T"/>
    <n v="3"/>
    <n v="1"/>
    <x v="1"/>
    <x v="0"/>
    <s v="course"/>
    <x v="1"/>
    <n v="2"/>
    <n v="1"/>
    <n v="0"/>
    <s v="no"/>
    <s v="no"/>
    <s v="no"/>
    <s v="no"/>
    <s v="no"/>
    <s v="yes"/>
    <x v="0"/>
    <s v="no"/>
    <n v="2"/>
    <n v="4"/>
    <n v="5"/>
    <n v="3"/>
    <n v="4"/>
    <n v="2"/>
    <n v="3"/>
    <n v="14"/>
    <n v="16"/>
    <n v="16"/>
    <n v="15.333333333333334"/>
    <x v="2"/>
    <x v="0"/>
  </r>
  <r>
    <x v="1"/>
    <x v="0"/>
    <n v="21"/>
    <s v="R"/>
    <s v="GT3"/>
    <s v="T"/>
    <n v="1"/>
    <n v="1"/>
    <x v="2"/>
    <x v="1"/>
    <s v="course"/>
    <x v="2"/>
    <n v="1"/>
    <n v="1"/>
    <n v="3"/>
    <s v="no"/>
    <s v="no"/>
    <s v="no"/>
    <s v="no"/>
    <s v="no"/>
    <s v="yes"/>
    <x v="1"/>
    <s v="no"/>
    <n v="5"/>
    <n v="5"/>
    <n v="3"/>
    <n v="3"/>
    <n v="3"/>
    <n v="3"/>
    <n v="3"/>
    <n v="10"/>
    <n v="8"/>
    <n v="7"/>
    <n v="8.3333333333333339"/>
    <x v="1"/>
    <x v="1"/>
  </r>
  <r>
    <x v="1"/>
    <x v="0"/>
    <n v="18"/>
    <s v="R"/>
    <s v="LE3"/>
    <s v="T"/>
    <n v="3"/>
    <n v="2"/>
    <x v="1"/>
    <x v="1"/>
    <s v="course"/>
    <x v="1"/>
    <n v="3"/>
    <n v="1"/>
    <n v="0"/>
    <s v="no"/>
    <s v="no"/>
    <s v="no"/>
    <s v="no"/>
    <s v="no"/>
    <s v="yes"/>
    <x v="0"/>
    <s v="no"/>
    <n v="4"/>
    <n v="4"/>
    <n v="1"/>
    <n v="3"/>
    <n v="4"/>
    <n v="5"/>
    <n v="0"/>
    <n v="11"/>
    <n v="12"/>
    <n v="10"/>
    <n v="11"/>
    <x v="0"/>
    <x v="0"/>
  </r>
  <r>
    <x v="1"/>
    <x v="0"/>
    <n v="19"/>
    <s v="U"/>
    <s v="LE3"/>
    <s v="T"/>
    <n v="1"/>
    <n v="1"/>
    <x v="2"/>
    <x v="4"/>
    <s v="course"/>
    <x v="0"/>
    <n v="1"/>
    <n v="1"/>
    <n v="0"/>
    <s v="no"/>
    <s v="no"/>
    <s v="no"/>
    <s v="no"/>
    <s v="yes"/>
    <s v="yes"/>
    <x v="0"/>
    <s v="no"/>
    <n v="3"/>
    <n v="2"/>
    <n v="3"/>
    <n v="3"/>
    <n v="3"/>
    <n v="5"/>
    <n v="5"/>
    <n v="8"/>
    <n v="9"/>
    <n v="9"/>
    <n v="8.6666666666666661"/>
    <x v="1"/>
    <x v="1"/>
  </r>
  <r>
    <x v="0"/>
    <x v="1"/>
    <n v="18"/>
    <s v="U"/>
    <s v="GT3"/>
    <s v="A"/>
    <n v="4"/>
    <n v="4"/>
    <x v="3"/>
    <x v="3"/>
    <s v="course"/>
    <x v="1"/>
    <n v="2"/>
    <n v="2"/>
    <n v="0"/>
    <s v="yes"/>
    <s v="no"/>
    <s v="no"/>
    <s v="no"/>
    <s v="yes"/>
    <s v="yes"/>
    <x v="1"/>
    <s v="no"/>
    <n v="4"/>
    <n v="3"/>
    <n v="4"/>
    <n v="1"/>
    <n v="1"/>
    <n v="3"/>
    <n v="6"/>
    <n v="5"/>
    <n v="6"/>
    <n v="6"/>
    <n v="5.666666666666667"/>
    <x v="1"/>
    <x v="1"/>
  </r>
  <r>
    <x v="0"/>
    <x v="1"/>
    <n v="17"/>
    <s v="U"/>
    <s v="GT3"/>
    <s v="T"/>
    <n v="1"/>
    <n v="1"/>
    <x v="3"/>
    <x v="1"/>
    <s v="course"/>
    <x v="0"/>
    <n v="1"/>
    <n v="2"/>
    <n v="0"/>
    <s v="no"/>
    <s v="yes"/>
    <s v="no"/>
    <s v="no"/>
    <s v="no"/>
    <s v="yes"/>
    <x v="0"/>
    <s v="no"/>
    <n v="5"/>
    <n v="3"/>
    <n v="3"/>
    <n v="1"/>
    <n v="1"/>
    <n v="3"/>
    <n v="4"/>
    <n v="5"/>
    <n v="5"/>
    <n v="6"/>
    <n v="5.333333333333333"/>
    <x v="1"/>
    <x v="1"/>
  </r>
  <r>
    <x v="0"/>
    <x v="1"/>
    <n v="15"/>
    <s v="U"/>
    <s v="LE3"/>
    <s v="T"/>
    <n v="1"/>
    <n v="1"/>
    <x v="3"/>
    <x v="1"/>
    <s v="other"/>
    <x v="1"/>
    <n v="1"/>
    <n v="2"/>
    <n v="3"/>
    <s v="yes"/>
    <s v="no"/>
    <s v="yes"/>
    <s v="no"/>
    <s v="yes"/>
    <s v="yes"/>
    <x v="0"/>
    <s v="no"/>
    <n v="4"/>
    <n v="3"/>
    <n v="2"/>
    <n v="2"/>
    <n v="3"/>
    <n v="3"/>
    <n v="10"/>
    <n v="7"/>
    <n v="8"/>
    <n v="10"/>
    <n v="8.3333333333333339"/>
    <x v="0"/>
    <x v="0"/>
  </r>
  <r>
    <x v="0"/>
    <x v="1"/>
    <n v="16"/>
    <s v="U"/>
    <s v="GT3"/>
    <s v="T"/>
    <n v="3"/>
    <n v="3"/>
    <x v="2"/>
    <x v="1"/>
    <s v="home"/>
    <x v="0"/>
    <n v="1"/>
    <n v="2"/>
    <n v="0"/>
    <s v="no"/>
    <s v="yes"/>
    <s v="yes"/>
    <s v="no"/>
    <s v="yes"/>
    <s v="yes"/>
    <x v="1"/>
    <s v="no"/>
    <n v="4"/>
    <n v="3"/>
    <n v="2"/>
    <n v="1"/>
    <n v="2"/>
    <n v="5"/>
    <n v="4"/>
    <n v="6"/>
    <n v="10"/>
    <n v="10"/>
    <n v="8.6666666666666661"/>
    <x v="0"/>
    <x v="0"/>
  </r>
  <r>
    <x v="0"/>
    <x v="0"/>
    <n v="16"/>
    <s v="U"/>
    <s v="LE3"/>
    <s v="T"/>
    <n v="4"/>
    <n v="3"/>
    <x v="1"/>
    <x v="1"/>
    <s v="reputation"/>
    <x v="1"/>
    <n v="1"/>
    <n v="2"/>
    <n v="0"/>
    <s v="no"/>
    <s v="yes"/>
    <s v="yes"/>
    <s v="yes"/>
    <s v="yes"/>
    <s v="yes"/>
    <x v="0"/>
    <s v="no"/>
    <n v="5"/>
    <n v="4"/>
    <n v="2"/>
    <n v="1"/>
    <n v="2"/>
    <n v="5"/>
    <n v="10"/>
    <n v="15"/>
    <n v="15"/>
    <n v="15"/>
    <n v="15"/>
    <x v="2"/>
    <x v="0"/>
  </r>
  <r>
    <x v="0"/>
    <x v="0"/>
    <n v="16"/>
    <s v="U"/>
    <s v="LE3"/>
    <s v="T"/>
    <n v="2"/>
    <n v="2"/>
    <x v="2"/>
    <x v="1"/>
    <s v="home"/>
    <x v="1"/>
    <n v="1"/>
    <n v="2"/>
    <n v="0"/>
    <s v="no"/>
    <s v="no"/>
    <s v="no"/>
    <s v="no"/>
    <s v="yes"/>
    <s v="yes"/>
    <x v="0"/>
    <s v="no"/>
    <n v="4"/>
    <n v="4"/>
    <n v="4"/>
    <n v="1"/>
    <n v="1"/>
    <n v="3"/>
    <n v="0"/>
    <n v="12"/>
    <n v="12"/>
    <n v="11"/>
    <n v="11.666666666666666"/>
    <x v="0"/>
    <x v="0"/>
  </r>
  <r>
    <x v="0"/>
    <x v="1"/>
    <n v="17"/>
    <s v="U"/>
    <s v="GT3"/>
    <s v="A"/>
    <n v="4"/>
    <n v="4"/>
    <x v="2"/>
    <x v="3"/>
    <s v="home"/>
    <x v="1"/>
    <n v="2"/>
    <n v="2"/>
    <n v="0"/>
    <s v="yes"/>
    <s v="yes"/>
    <s v="no"/>
    <s v="no"/>
    <s v="yes"/>
    <s v="yes"/>
    <x v="1"/>
    <s v="no"/>
    <n v="4"/>
    <n v="1"/>
    <n v="4"/>
    <n v="1"/>
    <n v="1"/>
    <n v="1"/>
    <n v="6"/>
    <n v="6"/>
    <n v="5"/>
    <n v="6"/>
    <n v="5.666666666666667"/>
    <x v="1"/>
    <x v="1"/>
  </r>
  <r>
    <x v="0"/>
    <x v="0"/>
    <n v="15"/>
    <s v="U"/>
    <s v="LE3"/>
    <s v="A"/>
    <n v="3"/>
    <n v="2"/>
    <x v="1"/>
    <x v="1"/>
    <s v="home"/>
    <x v="1"/>
    <n v="1"/>
    <n v="2"/>
    <n v="0"/>
    <s v="no"/>
    <s v="yes"/>
    <s v="yes"/>
    <s v="no"/>
    <s v="yes"/>
    <s v="yes"/>
    <x v="0"/>
    <s v="no"/>
    <n v="4"/>
    <n v="2"/>
    <n v="2"/>
    <n v="1"/>
    <n v="1"/>
    <n v="1"/>
    <n v="0"/>
    <n v="16"/>
    <n v="18"/>
    <n v="19"/>
    <n v="17.666666666666668"/>
    <x v="2"/>
    <x v="0"/>
  </r>
  <r>
    <x v="0"/>
    <x v="0"/>
    <n v="15"/>
    <s v="U"/>
    <s v="GT3"/>
    <s v="T"/>
    <n v="3"/>
    <n v="4"/>
    <x v="2"/>
    <x v="1"/>
    <s v="home"/>
    <x v="1"/>
    <n v="1"/>
    <n v="2"/>
    <n v="0"/>
    <s v="no"/>
    <s v="yes"/>
    <s v="yes"/>
    <s v="yes"/>
    <s v="yes"/>
    <s v="yes"/>
    <x v="0"/>
    <s v="no"/>
    <n v="5"/>
    <n v="5"/>
    <n v="1"/>
    <n v="1"/>
    <n v="1"/>
    <n v="5"/>
    <n v="0"/>
    <n v="14"/>
    <n v="15"/>
    <n v="15"/>
    <n v="14.666666666666666"/>
    <x v="2"/>
    <x v="0"/>
  </r>
  <r>
    <x v="0"/>
    <x v="1"/>
    <n v="15"/>
    <s v="U"/>
    <s v="GT3"/>
    <s v="T"/>
    <n v="4"/>
    <n v="4"/>
    <x v="4"/>
    <x v="2"/>
    <s v="reputation"/>
    <x v="1"/>
    <n v="1"/>
    <n v="2"/>
    <n v="0"/>
    <s v="no"/>
    <s v="yes"/>
    <s v="yes"/>
    <s v="no"/>
    <s v="yes"/>
    <s v="yes"/>
    <x v="0"/>
    <s v="no"/>
    <n v="3"/>
    <n v="3"/>
    <n v="3"/>
    <n v="1"/>
    <n v="2"/>
    <n v="2"/>
    <n v="0"/>
    <n v="10"/>
    <n v="8"/>
    <n v="9"/>
    <n v="9"/>
    <x v="1"/>
    <x v="1"/>
  </r>
  <r>
    <x v="0"/>
    <x v="0"/>
    <n v="15"/>
    <s v="U"/>
    <s v="GT3"/>
    <s v="T"/>
    <n v="4"/>
    <n v="3"/>
    <x v="4"/>
    <x v="1"/>
    <s v="course"/>
    <x v="1"/>
    <n v="2"/>
    <n v="2"/>
    <n v="0"/>
    <s v="no"/>
    <s v="yes"/>
    <s v="yes"/>
    <s v="no"/>
    <s v="yes"/>
    <s v="yes"/>
    <x v="0"/>
    <s v="no"/>
    <n v="5"/>
    <n v="4"/>
    <n v="3"/>
    <n v="1"/>
    <n v="2"/>
    <n v="3"/>
    <n v="2"/>
    <n v="10"/>
    <n v="10"/>
    <n v="11"/>
    <n v="10.333333333333334"/>
    <x v="0"/>
    <x v="0"/>
  </r>
  <r>
    <x v="0"/>
    <x v="1"/>
    <n v="16"/>
    <s v="U"/>
    <s v="GT3"/>
    <s v="T"/>
    <n v="3"/>
    <n v="3"/>
    <x v="2"/>
    <x v="1"/>
    <s v="reputation"/>
    <x v="1"/>
    <n v="3"/>
    <n v="2"/>
    <n v="0"/>
    <s v="yes"/>
    <s v="yes"/>
    <s v="no"/>
    <s v="yes"/>
    <s v="yes"/>
    <s v="yes"/>
    <x v="1"/>
    <s v="no"/>
    <n v="5"/>
    <n v="3"/>
    <n v="2"/>
    <n v="1"/>
    <n v="1"/>
    <n v="4"/>
    <n v="4"/>
    <n v="8"/>
    <n v="10"/>
    <n v="10"/>
    <n v="9.3333333333333339"/>
    <x v="0"/>
    <x v="0"/>
  </r>
  <r>
    <x v="0"/>
    <x v="0"/>
    <n v="15"/>
    <s v="U"/>
    <s v="GT3"/>
    <s v="T"/>
    <n v="4"/>
    <n v="3"/>
    <x v="4"/>
    <x v="1"/>
    <s v="reputation"/>
    <x v="1"/>
    <n v="1"/>
    <n v="2"/>
    <n v="0"/>
    <s v="no"/>
    <s v="no"/>
    <s v="no"/>
    <s v="no"/>
    <s v="yes"/>
    <s v="yes"/>
    <x v="0"/>
    <s v="no"/>
    <n v="4"/>
    <n v="4"/>
    <n v="1"/>
    <n v="1"/>
    <n v="1"/>
    <n v="1"/>
    <n v="0"/>
    <n v="13"/>
    <n v="14"/>
    <n v="15"/>
    <n v="14"/>
    <x v="2"/>
    <x v="0"/>
  </r>
  <r>
    <x v="0"/>
    <x v="0"/>
    <n v="16"/>
    <s v="U"/>
    <s v="LE3"/>
    <s v="T"/>
    <n v="4"/>
    <n v="2"/>
    <x v="4"/>
    <x v="1"/>
    <s v="course"/>
    <x v="1"/>
    <n v="1"/>
    <n v="2"/>
    <n v="0"/>
    <s v="no"/>
    <s v="no"/>
    <s v="no"/>
    <s v="yes"/>
    <s v="yes"/>
    <s v="yes"/>
    <x v="0"/>
    <s v="no"/>
    <n v="4"/>
    <n v="5"/>
    <n v="1"/>
    <n v="1"/>
    <n v="3"/>
    <n v="5"/>
    <n v="2"/>
    <n v="15"/>
    <n v="15"/>
    <n v="16"/>
    <n v="15.333333333333334"/>
    <x v="2"/>
    <x v="0"/>
  </r>
  <r>
    <x v="0"/>
    <x v="0"/>
    <n v="16"/>
    <s v="U"/>
    <s v="LE3"/>
    <s v="T"/>
    <n v="2"/>
    <n v="2"/>
    <x v="2"/>
    <x v="1"/>
    <s v="reputation"/>
    <x v="1"/>
    <n v="2"/>
    <n v="2"/>
    <n v="0"/>
    <s v="no"/>
    <s v="yes"/>
    <s v="no"/>
    <s v="yes"/>
    <s v="yes"/>
    <s v="yes"/>
    <x v="0"/>
    <s v="no"/>
    <n v="5"/>
    <n v="4"/>
    <n v="4"/>
    <n v="2"/>
    <n v="4"/>
    <n v="5"/>
    <n v="0"/>
    <n v="13"/>
    <n v="13"/>
    <n v="12"/>
    <n v="12.666666666666666"/>
    <x v="0"/>
    <x v="0"/>
  </r>
  <r>
    <x v="0"/>
    <x v="0"/>
    <n v="16"/>
    <s v="U"/>
    <s v="LE3"/>
    <s v="A"/>
    <n v="3"/>
    <n v="4"/>
    <x v="1"/>
    <x v="1"/>
    <s v="home"/>
    <x v="1"/>
    <n v="1"/>
    <n v="2"/>
    <n v="0"/>
    <s v="yes"/>
    <s v="yes"/>
    <s v="no"/>
    <s v="yes"/>
    <s v="yes"/>
    <s v="yes"/>
    <x v="0"/>
    <s v="no"/>
    <n v="5"/>
    <n v="3"/>
    <n v="3"/>
    <n v="1"/>
    <n v="1"/>
    <n v="5"/>
    <n v="4"/>
    <n v="11"/>
    <n v="11"/>
    <n v="11"/>
    <n v="11"/>
    <x v="0"/>
    <x v="0"/>
  </r>
  <r>
    <x v="0"/>
    <x v="0"/>
    <n v="16"/>
    <s v="U"/>
    <s v="GT3"/>
    <s v="T"/>
    <n v="4"/>
    <n v="4"/>
    <x v="4"/>
    <x v="3"/>
    <s v="home"/>
    <x v="1"/>
    <n v="1"/>
    <n v="2"/>
    <n v="0"/>
    <s v="no"/>
    <s v="yes"/>
    <s v="yes"/>
    <s v="yes"/>
    <s v="yes"/>
    <s v="yes"/>
    <x v="0"/>
    <s v="yes"/>
    <n v="4"/>
    <n v="4"/>
    <n v="5"/>
    <n v="5"/>
    <n v="5"/>
    <n v="5"/>
    <n v="16"/>
    <n v="10"/>
    <n v="12"/>
    <n v="11"/>
    <n v="11"/>
    <x v="0"/>
    <x v="0"/>
  </r>
  <r>
    <x v="0"/>
    <x v="0"/>
    <n v="15"/>
    <s v="U"/>
    <s v="GT3"/>
    <s v="T"/>
    <n v="4"/>
    <n v="4"/>
    <x v="0"/>
    <x v="0"/>
    <s v="home"/>
    <x v="1"/>
    <n v="1"/>
    <n v="2"/>
    <n v="0"/>
    <s v="no"/>
    <s v="yes"/>
    <s v="yes"/>
    <s v="no"/>
    <s v="no"/>
    <s v="yes"/>
    <x v="0"/>
    <s v="no"/>
    <n v="5"/>
    <n v="4"/>
    <n v="2"/>
    <n v="3"/>
    <n v="4"/>
    <n v="5"/>
    <n v="0"/>
    <n v="9"/>
    <n v="11"/>
    <n v="12"/>
    <n v="10.666666666666666"/>
    <x v="0"/>
    <x v="0"/>
  </r>
  <r>
    <x v="0"/>
    <x v="0"/>
    <n v="15"/>
    <s v="U"/>
    <s v="GT3"/>
    <s v="T"/>
    <n v="4"/>
    <n v="4"/>
    <x v="1"/>
    <x v="0"/>
    <s v="reputation"/>
    <x v="1"/>
    <n v="2"/>
    <n v="2"/>
    <n v="0"/>
    <s v="no"/>
    <s v="yes"/>
    <s v="no"/>
    <s v="yes"/>
    <s v="yes"/>
    <s v="yes"/>
    <x v="0"/>
    <s v="no"/>
    <n v="4"/>
    <n v="3"/>
    <n v="1"/>
    <n v="1"/>
    <n v="1"/>
    <n v="5"/>
    <n v="0"/>
    <n v="17"/>
    <n v="16"/>
    <n v="17"/>
    <n v="16.666666666666668"/>
    <x v="2"/>
    <x v="0"/>
  </r>
  <r>
    <x v="0"/>
    <x v="0"/>
    <n v="15"/>
    <s v="R"/>
    <s v="GT3"/>
    <s v="T"/>
    <n v="4"/>
    <n v="3"/>
    <x v="4"/>
    <x v="4"/>
    <s v="course"/>
    <x v="1"/>
    <n v="1"/>
    <n v="2"/>
    <n v="0"/>
    <s v="no"/>
    <s v="yes"/>
    <s v="no"/>
    <s v="yes"/>
    <s v="yes"/>
    <s v="yes"/>
    <x v="0"/>
    <s v="yes"/>
    <n v="4"/>
    <n v="5"/>
    <n v="2"/>
    <n v="1"/>
    <n v="1"/>
    <n v="5"/>
    <n v="0"/>
    <n v="17"/>
    <n v="16"/>
    <n v="16"/>
    <n v="16.333333333333332"/>
    <x v="2"/>
    <x v="0"/>
  </r>
  <r>
    <x v="0"/>
    <x v="0"/>
    <n v="15"/>
    <s v="U"/>
    <s v="LE3"/>
    <s v="T"/>
    <n v="3"/>
    <n v="3"/>
    <x v="2"/>
    <x v="1"/>
    <s v="course"/>
    <x v="1"/>
    <n v="1"/>
    <n v="2"/>
    <n v="0"/>
    <s v="no"/>
    <s v="no"/>
    <s v="no"/>
    <s v="yes"/>
    <s v="no"/>
    <s v="yes"/>
    <x v="0"/>
    <s v="no"/>
    <n v="5"/>
    <n v="3"/>
    <n v="2"/>
    <n v="1"/>
    <n v="1"/>
    <n v="2"/>
    <n v="0"/>
    <n v="8"/>
    <n v="10"/>
    <n v="12"/>
    <n v="10"/>
    <x v="0"/>
    <x v="0"/>
  </r>
  <r>
    <x v="0"/>
    <x v="1"/>
    <n v="16"/>
    <s v="U"/>
    <s v="LE3"/>
    <s v="T"/>
    <n v="2"/>
    <n v="2"/>
    <x v="2"/>
    <x v="1"/>
    <s v="home"/>
    <x v="1"/>
    <n v="2"/>
    <n v="2"/>
    <n v="1"/>
    <s v="no"/>
    <s v="yes"/>
    <s v="no"/>
    <s v="yes"/>
    <s v="no"/>
    <s v="yes"/>
    <x v="0"/>
    <s v="yes"/>
    <n v="3"/>
    <n v="3"/>
    <n v="3"/>
    <n v="1"/>
    <n v="2"/>
    <n v="3"/>
    <n v="25"/>
    <n v="7"/>
    <n v="10"/>
    <n v="11"/>
    <n v="9.3333333333333339"/>
    <x v="0"/>
    <x v="0"/>
  </r>
  <r>
    <x v="0"/>
    <x v="0"/>
    <n v="15"/>
    <s v="U"/>
    <s v="GT3"/>
    <s v="T"/>
    <n v="4"/>
    <n v="4"/>
    <x v="1"/>
    <x v="3"/>
    <s v="course"/>
    <x v="0"/>
    <n v="1"/>
    <n v="2"/>
    <n v="0"/>
    <s v="no"/>
    <s v="yes"/>
    <s v="no"/>
    <s v="yes"/>
    <s v="yes"/>
    <s v="yes"/>
    <x v="0"/>
    <s v="no"/>
    <n v="4"/>
    <n v="3"/>
    <n v="3"/>
    <n v="1"/>
    <n v="1"/>
    <n v="5"/>
    <n v="2"/>
    <n v="19"/>
    <n v="18"/>
    <n v="18"/>
    <n v="18.333333333333332"/>
    <x v="2"/>
    <x v="0"/>
  </r>
  <r>
    <x v="0"/>
    <x v="1"/>
    <n v="16"/>
    <s v="U"/>
    <s v="LE3"/>
    <s v="T"/>
    <n v="2"/>
    <n v="2"/>
    <x v="2"/>
    <x v="4"/>
    <s v="course"/>
    <x v="0"/>
    <n v="2"/>
    <n v="2"/>
    <n v="1"/>
    <s v="yes"/>
    <s v="no"/>
    <s v="no"/>
    <s v="yes"/>
    <s v="yes"/>
    <s v="yes"/>
    <x v="0"/>
    <s v="no"/>
    <n v="4"/>
    <n v="3"/>
    <n v="3"/>
    <n v="2"/>
    <n v="2"/>
    <n v="5"/>
    <n v="14"/>
    <n v="10"/>
    <n v="10"/>
    <n v="9"/>
    <n v="9.6666666666666661"/>
    <x v="1"/>
    <x v="1"/>
  </r>
  <r>
    <x v="0"/>
    <x v="1"/>
    <n v="15"/>
    <s v="U"/>
    <s v="LE3"/>
    <s v="A"/>
    <n v="4"/>
    <n v="3"/>
    <x v="2"/>
    <x v="1"/>
    <s v="course"/>
    <x v="1"/>
    <n v="1"/>
    <n v="2"/>
    <n v="0"/>
    <s v="yes"/>
    <s v="yes"/>
    <s v="yes"/>
    <s v="yes"/>
    <s v="yes"/>
    <s v="yes"/>
    <x v="0"/>
    <s v="yes"/>
    <n v="5"/>
    <n v="2"/>
    <n v="2"/>
    <n v="1"/>
    <n v="1"/>
    <n v="5"/>
    <n v="8"/>
    <n v="8"/>
    <n v="8"/>
    <n v="6"/>
    <n v="7.333333333333333"/>
    <x v="1"/>
    <x v="1"/>
  </r>
  <r>
    <x v="0"/>
    <x v="1"/>
    <n v="16"/>
    <s v="U"/>
    <s v="LE3"/>
    <s v="A"/>
    <n v="3"/>
    <n v="3"/>
    <x v="2"/>
    <x v="0"/>
    <s v="home"/>
    <x v="1"/>
    <n v="1"/>
    <n v="2"/>
    <n v="0"/>
    <s v="no"/>
    <s v="yes"/>
    <s v="no"/>
    <s v="no"/>
    <s v="yes"/>
    <s v="yes"/>
    <x v="0"/>
    <s v="no"/>
    <n v="2"/>
    <n v="3"/>
    <n v="5"/>
    <n v="1"/>
    <n v="4"/>
    <n v="3"/>
    <n v="12"/>
    <n v="11"/>
    <n v="12"/>
    <n v="11"/>
    <n v="11.333333333333334"/>
    <x v="0"/>
    <x v="0"/>
  </r>
  <r>
    <x v="0"/>
    <x v="0"/>
    <n v="15"/>
    <s v="U"/>
    <s v="GT3"/>
    <s v="T"/>
    <n v="4"/>
    <n v="2"/>
    <x v="4"/>
    <x v="1"/>
    <s v="home"/>
    <x v="1"/>
    <n v="1"/>
    <n v="2"/>
    <n v="0"/>
    <s v="no"/>
    <s v="yes"/>
    <s v="yes"/>
    <s v="no"/>
    <s v="yes"/>
    <s v="yes"/>
    <x v="1"/>
    <s v="no"/>
    <n v="4"/>
    <n v="3"/>
    <n v="3"/>
    <n v="2"/>
    <n v="2"/>
    <n v="5"/>
    <n v="2"/>
    <n v="15"/>
    <n v="15"/>
    <n v="14"/>
    <n v="14.666666666666666"/>
    <x v="0"/>
    <x v="0"/>
  </r>
  <r>
    <x v="0"/>
    <x v="1"/>
    <n v="15"/>
    <s v="U"/>
    <s v="GT3"/>
    <s v="T"/>
    <n v="4"/>
    <n v="4"/>
    <x v="1"/>
    <x v="3"/>
    <s v="other"/>
    <x v="0"/>
    <n v="1"/>
    <n v="2"/>
    <n v="1"/>
    <s v="yes"/>
    <s v="yes"/>
    <s v="no"/>
    <s v="yes"/>
    <s v="no"/>
    <s v="yes"/>
    <x v="0"/>
    <s v="no"/>
    <n v="4"/>
    <n v="4"/>
    <n v="4"/>
    <n v="1"/>
    <n v="1"/>
    <n v="3"/>
    <n v="2"/>
    <n v="7"/>
    <n v="7"/>
    <n v="7"/>
    <n v="7"/>
    <x v="1"/>
    <x v="1"/>
  </r>
  <r>
    <x v="0"/>
    <x v="1"/>
    <n v="16"/>
    <s v="U"/>
    <s v="LE3"/>
    <s v="T"/>
    <n v="2"/>
    <n v="2"/>
    <x v="1"/>
    <x v="0"/>
    <s v="course"/>
    <x v="1"/>
    <n v="3"/>
    <n v="2"/>
    <n v="0"/>
    <s v="no"/>
    <s v="yes"/>
    <s v="yes"/>
    <s v="no"/>
    <s v="yes"/>
    <s v="yes"/>
    <x v="0"/>
    <s v="no"/>
    <n v="4"/>
    <n v="3"/>
    <n v="3"/>
    <n v="2"/>
    <n v="3"/>
    <n v="4"/>
    <n v="2"/>
    <n v="12"/>
    <n v="13"/>
    <n v="13"/>
    <n v="12.666666666666666"/>
    <x v="0"/>
    <x v="0"/>
  </r>
  <r>
    <x v="0"/>
    <x v="1"/>
    <n v="15"/>
    <s v="U"/>
    <s v="LE3"/>
    <s v="T"/>
    <n v="4"/>
    <n v="2"/>
    <x v="0"/>
    <x v="1"/>
    <s v="other"/>
    <x v="1"/>
    <n v="1"/>
    <n v="2"/>
    <n v="0"/>
    <s v="no"/>
    <s v="yes"/>
    <s v="yes"/>
    <s v="no"/>
    <s v="yes"/>
    <s v="yes"/>
    <x v="0"/>
    <s v="no"/>
    <n v="4"/>
    <n v="3"/>
    <n v="3"/>
    <n v="1"/>
    <n v="1"/>
    <n v="5"/>
    <n v="2"/>
    <n v="11"/>
    <n v="13"/>
    <n v="13"/>
    <n v="12.333333333333334"/>
    <x v="0"/>
    <x v="0"/>
  </r>
  <r>
    <x v="0"/>
    <x v="1"/>
    <n v="16"/>
    <s v="U"/>
    <s v="GT3"/>
    <s v="A"/>
    <n v="2"/>
    <n v="1"/>
    <x v="2"/>
    <x v="1"/>
    <s v="other"/>
    <x v="1"/>
    <n v="1"/>
    <n v="2"/>
    <n v="0"/>
    <s v="no"/>
    <s v="no"/>
    <s v="yes"/>
    <s v="yes"/>
    <s v="yes"/>
    <s v="yes"/>
    <x v="0"/>
    <s v="yes"/>
    <n v="5"/>
    <n v="3"/>
    <n v="4"/>
    <n v="1"/>
    <n v="1"/>
    <n v="2"/>
    <n v="8"/>
    <n v="8"/>
    <n v="9"/>
    <n v="10"/>
    <n v="9"/>
    <x v="0"/>
    <x v="0"/>
  </r>
  <r>
    <x v="0"/>
    <x v="1"/>
    <n v="15"/>
    <s v="U"/>
    <s v="GT3"/>
    <s v="A"/>
    <n v="4"/>
    <n v="3"/>
    <x v="1"/>
    <x v="0"/>
    <s v="reputation"/>
    <x v="1"/>
    <n v="1"/>
    <n v="2"/>
    <n v="0"/>
    <s v="no"/>
    <s v="yes"/>
    <s v="yes"/>
    <s v="yes"/>
    <s v="yes"/>
    <s v="yes"/>
    <x v="0"/>
    <s v="no"/>
    <n v="4"/>
    <n v="3"/>
    <n v="2"/>
    <n v="1"/>
    <n v="1"/>
    <n v="1"/>
    <n v="0"/>
    <n v="14"/>
    <n v="15"/>
    <n v="15"/>
    <n v="14.666666666666666"/>
    <x v="2"/>
    <x v="0"/>
  </r>
  <r>
    <x v="0"/>
    <x v="0"/>
    <n v="15"/>
    <s v="U"/>
    <s v="GT3"/>
    <s v="T"/>
    <n v="4"/>
    <n v="4"/>
    <x v="4"/>
    <x v="2"/>
    <s v="reputation"/>
    <x v="1"/>
    <n v="1"/>
    <n v="2"/>
    <n v="0"/>
    <s v="no"/>
    <s v="yes"/>
    <s v="no"/>
    <s v="yes"/>
    <s v="yes"/>
    <s v="yes"/>
    <x v="1"/>
    <s v="no"/>
    <n v="3"/>
    <n v="2"/>
    <n v="2"/>
    <n v="1"/>
    <n v="1"/>
    <n v="5"/>
    <n v="4"/>
    <n v="14"/>
    <n v="15"/>
    <n v="15"/>
    <n v="14.666666666666666"/>
    <x v="2"/>
    <x v="0"/>
  </r>
  <r>
    <x v="0"/>
    <x v="0"/>
    <n v="15"/>
    <s v="U"/>
    <s v="LE3"/>
    <s v="T"/>
    <n v="1"/>
    <n v="2"/>
    <x v="2"/>
    <x v="4"/>
    <s v="home"/>
    <x v="0"/>
    <n v="1"/>
    <n v="2"/>
    <n v="0"/>
    <s v="yes"/>
    <s v="yes"/>
    <s v="no"/>
    <s v="yes"/>
    <s v="yes"/>
    <s v="yes"/>
    <x v="0"/>
    <s v="no"/>
    <n v="4"/>
    <n v="3"/>
    <n v="2"/>
    <n v="1"/>
    <n v="1"/>
    <n v="5"/>
    <n v="2"/>
    <n v="9"/>
    <n v="10"/>
    <n v="9"/>
    <n v="9.3333333333333339"/>
    <x v="1"/>
    <x v="1"/>
  </r>
  <r>
    <x v="0"/>
    <x v="1"/>
    <n v="16"/>
    <s v="U"/>
    <s v="GT3"/>
    <s v="T"/>
    <n v="4"/>
    <n v="2"/>
    <x v="1"/>
    <x v="1"/>
    <s v="course"/>
    <x v="1"/>
    <n v="1"/>
    <n v="2"/>
    <n v="0"/>
    <s v="no"/>
    <s v="yes"/>
    <s v="no"/>
    <s v="no"/>
    <s v="yes"/>
    <s v="yes"/>
    <x v="0"/>
    <s v="no"/>
    <n v="4"/>
    <n v="2"/>
    <n v="3"/>
    <n v="1"/>
    <n v="1"/>
    <n v="5"/>
    <n v="2"/>
    <n v="15"/>
    <n v="16"/>
    <n v="16"/>
    <n v="15.666666666666666"/>
    <x v="2"/>
    <x v="0"/>
  </r>
  <r>
    <x v="0"/>
    <x v="1"/>
    <n v="16"/>
    <s v="R"/>
    <s v="GT3"/>
    <s v="T"/>
    <n v="4"/>
    <n v="4"/>
    <x v="0"/>
    <x v="3"/>
    <s v="other"/>
    <x v="1"/>
    <n v="1"/>
    <n v="2"/>
    <n v="0"/>
    <s v="no"/>
    <s v="yes"/>
    <s v="no"/>
    <s v="yes"/>
    <s v="yes"/>
    <s v="yes"/>
    <x v="1"/>
    <s v="no"/>
    <n v="2"/>
    <n v="4"/>
    <n v="4"/>
    <n v="2"/>
    <n v="3"/>
    <n v="4"/>
    <n v="6"/>
    <n v="10"/>
    <n v="11"/>
    <n v="11"/>
    <n v="10.666666666666666"/>
    <x v="0"/>
    <x v="0"/>
  </r>
  <r>
    <x v="0"/>
    <x v="1"/>
    <n v="16"/>
    <s v="U"/>
    <s v="LE3"/>
    <s v="T"/>
    <n v="1"/>
    <n v="2"/>
    <x v="2"/>
    <x v="0"/>
    <s v="reputation"/>
    <x v="0"/>
    <n v="1"/>
    <n v="2"/>
    <n v="0"/>
    <s v="yes"/>
    <s v="no"/>
    <s v="no"/>
    <s v="yes"/>
    <s v="yes"/>
    <s v="yes"/>
    <x v="0"/>
    <s v="no"/>
    <n v="4"/>
    <n v="4"/>
    <n v="3"/>
    <n v="1"/>
    <n v="1"/>
    <n v="1"/>
    <n v="4"/>
    <n v="8"/>
    <n v="10"/>
    <n v="9"/>
    <n v="9"/>
    <x v="1"/>
    <x v="1"/>
  </r>
  <r>
    <x v="0"/>
    <x v="1"/>
    <n v="15"/>
    <s v="U"/>
    <s v="LE3"/>
    <s v="T"/>
    <n v="4"/>
    <n v="3"/>
    <x v="1"/>
    <x v="0"/>
    <s v="reputation"/>
    <x v="0"/>
    <n v="1"/>
    <n v="2"/>
    <n v="0"/>
    <s v="yes"/>
    <s v="no"/>
    <s v="no"/>
    <s v="yes"/>
    <s v="yes"/>
    <s v="yes"/>
    <x v="0"/>
    <s v="yes"/>
    <n v="4"/>
    <n v="4"/>
    <n v="4"/>
    <n v="2"/>
    <n v="4"/>
    <n v="2"/>
    <n v="0"/>
    <n v="10"/>
    <n v="10"/>
    <n v="10"/>
    <n v="10"/>
    <x v="0"/>
    <x v="0"/>
  </r>
  <r>
    <x v="0"/>
    <x v="1"/>
    <n v="16"/>
    <s v="U"/>
    <s v="LE3"/>
    <s v="T"/>
    <n v="4"/>
    <n v="3"/>
    <x v="4"/>
    <x v="0"/>
    <s v="course"/>
    <x v="1"/>
    <n v="3"/>
    <n v="2"/>
    <n v="0"/>
    <s v="no"/>
    <s v="yes"/>
    <s v="no"/>
    <s v="yes"/>
    <s v="yes"/>
    <s v="yes"/>
    <x v="0"/>
    <s v="no"/>
    <n v="5"/>
    <n v="4"/>
    <n v="3"/>
    <n v="1"/>
    <n v="2"/>
    <n v="1"/>
    <n v="2"/>
    <n v="16"/>
    <n v="15"/>
    <n v="15"/>
    <n v="15.333333333333334"/>
    <x v="2"/>
    <x v="0"/>
  </r>
  <r>
    <x v="0"/>
    <x v="1"/>
    <n v="15"/>
    <s v="R"/>
    <s v="LE3"/>
    <s v="T"/>
    <n v="2"/>
    <n v="2"/>
    <x v="0"/>
    <x v="0"/>
    <s v="reputation"/>
    <x v="1"/>
    <n v="2"/>
    <n v="2"/>
    <n v="0"/>
    <s v="yes"/>
    <s v="yes"/>
    <s v="yes"/>
    <s v="no"/>
    <s v="yes"/>
    <s v="yes"/>
    <x v="0"/>
    <s v="no"/>
    <n v="4"/>
    <n v="1"/>
    <n v="3"/>
    <n v="1"/>
    <n v="3"/>
    <n v="4"/>
    <n v="2"/>
    <n v="8"/>
    <n v="9"/>
    <n v="8"/>
    <n v="8.3333333333333339"/>
    <x v="1"/>
    <x v="1"/>
  </r>
  <r>
    <x v="0"/>
    <x v="1"/>
    <n v="15"/>
    <s v="R"/>
    <s v="GT3"/>
    <s v="T"/>
    <n v="1"/>
    <n v="1"/>
    <x v="2"/>
    <x v="1"/>
    <s v="reputation"/>
    <x v="1"/>
    <n v="1"/>
    <n v="2"/>
    <n v="2"/>
    <s v="yes"/>
    <s v="yes"/>
    <s v="no"/>
    <s v="no"/>
    <s v="no"/>
    <s v="yes"/>
    <x v="0"/>
    <s v="yes"/>
    <n v="3"/>
    <n v="3"/>
    <n v="4"/>
    <n v="2"/>
    <n v="4"/>
    <n v="5"/>
    <n v="2"/>
    <n v="8"/>
    <n v="6"/>
    <n v="5"/>
    <n v="6.333333333333333"/>
    <x v="1"/>
    <x v="1"/>
  </r>
  <r>
    <x v="0"/>
    <x v="1"/>
    <n v="16"/>
    <s v="U"/>
    <s v="GT3"/>
    <s v="T"/>
    <n v="3"/>
    <n v="3"/>
    <x v="2"/>
    <x v="0"/>
    <s v="home"/>
    <x v="1"/>
    <n v="1"/>
    <n v="2"/>
    <n v="0"/>
    <s v="yes"/>
    <s v="yes"/>
    <s v="yes"/>
    <s v="yes"/>
    <s v="yes"/>
    <s v="yes"/>
    <x v="0"/>
    <s v="no"/>
    <n v="4"/>
    <n v="3"/>
    <n v="3"/>
    <n v="2"/>
    <n v="4"/>
    <n v="5"/>
    <n v="54"/>
    <n v="11"/>
    <n v="12"/>
    <n v="11"/>
    <n v="11.333333333333334"/>
    <x v="0"/>
    <x v="0"/>
  </r>
  <r>
    <x v="0"/>
    <x v="0"/>
    <n v="15"/>
    <s v="U"/>
    <s v="GT3"/>
    <s v="T"/>
    <n v="4"/>
    <n v="3"/>
    <x v="4"/>
    <x v="1"/>
    <s v="home"/>
    <x v="1"/>
    <n v="1"/>
    <n v="2"/>
    <n v="0"/>
    <s v="no"/>
    <s v="yes"/>
    <s v="yes"/>
    <s v="yes"/>
    <s v="yes"/>
    <s v="yes"/>
    <x v="0"/>
    <s v="no"/>
    <n v="4"/>
    <n v="3"/>
    <n v="3"/>
    <n v="2"/>
    <n v="3"/>
    <n v="5"/>
    <n v="6"/>
    <n v="9"/>
    <n v="9"/>
    <n v="10"/>
    <n v="9.3333333333333339"/>
    <x v="0"/>
    <x v="0"/>
  </r>
  <r>
    <x v="0"/>
    <x v="1"/>
    <n v="16"/>
    <s v="U"/>
    <s v="GT3"/>
    <s v="T"/>
    <n v="3"/>
    <n v="4"/>
    <x v="3"/>
    <x v="1"/>
    <s v="course"/>
    <x v="1"/>
    <n v="1"/>
    <n v="2"/>
    <n v="0"/>
    <s v="no"/>
    <s v="yes"/>
    <s v="no"/>
    <s v="no"/>
    <s v="yes"/>
    <s v="yes"/>
    <x v="0"/>
    <s v="no"/>
    <n v="2"/>
    <n v="4"/>
    <n v="3"/>
    <n v="1"/>
    <n v="2"/>
    <n v="3"/>
    <n v="12"/>
    <n v="5"/>
    <n v="5"/>
    <n v="5"/>
    <n v="5"/>
    <x v="1"/>
    <x v="1"/>
  </r>
  <r>
    <x v="0"/>
    <x v="1"/>
    <n v="15"/>
    <s v="U"/>
    <s v="LE3"/>
    <s v="T"/>
    <n v="3"/>
    <n v="2"/>
    <x v="1"/>
    <x v="1"/>
    <s v="reputation"/>
    <x v="1"/>
    <n v="1"/>
    <n v="2"/>
    <n v="0"/>
    <s v="no"/>
    <s v="yes"/>
    <s v="yes"/>
    <s v="no"/>
    <s v="yes"/>
    <s v="yes"/>
    <x v="0"/>
    <s v="no"/>
    <n v="4"/>
    <n v="4"/>
    <n v="4"/>
    <n v="1"/>
    <n v="1"/>
    <n v="5"/>
    <n v="10"/>
    <n v="7"/>
    <n v="6"/>
    <n v="6"/>
    <n v="6.333333333333333"/>
    <x v="1"/>
    <x v="1"/>
  </r>
  <r>
    <x v="0"/>
    <x v="0"/>
    <n v="15"/>
    <s v="U"/>
    <s v="LE3"/>
    <s v="T"/>
    <n v="2"/>
    <n v="2"/>
    <x v="1"/>
    <x v="0"/>
    <s v="home"/>
    <x v="1"/>
    <n v="2"/>
    <n v="2"/>
    <n v="0"/>
    <s v="no"/>
    <s v="no"/>
    <s v="yes"/>
    <s v="yes"/>
    <s v="yes"/>
    <s v="yes"/>
    <x v="0"/>
    <s v="no"/>
    <n v="5"/>
    <n v="3"/>
    <n v="3"/>
    <n v="1"/>
    <n v="3"/>
    <n v="4"/>
    <n v="4"/>
    <n v="15"/>
    <n v="15"/>
    <n v="15"/>
    <n v="15"/>
    <x v="2"/>
    <x v="0"/>
  </r>
  <r>
    <x v="0"/>
    <x v="1"/>
    <n v="15"/>
    <s v="U"/>
    <s v="GT3"/>
    <s v="T"/>
    <n v="1"/>
    <n v="1"/>
    <x v="2"/>
    <x v="1"/>
    <s v="home"/>
    <x v="0"/>
    <n v="1"/>
    <n v="2"/>
    <n v="0"/>
    <s v="no"/>
    <s v="yes"/>
    <s v="no"/>
    <s v="yes"/>
    <s v="no"/>
    <s v="yes"/>
    <x v="0"/>
    <s v="no"/>
    <n v="4"/>
    <n v="3"/>
    <n v="2"/>
    <n v="2"/>
    <n v="3"/>
    <n v="4"/>
    <n v="2"/>
    <n v="9"/>
    <n v="10"/>
    <n v="10"/>
    <n v="9.6666666666666661"/>
    <x v="0"/>
    <x v="0"/>
  </r>
  <r>
    <x v="0"/>
    <x v="1"/>
    <n v="15"/>
    <s v="U"/>
    <s v="GT3"/>
    <s v="T"/>
    <n v="4"/>
    <n v="4"/>
    <x v="1"/>
    <x v="0"/>
    <s v="reputation"/>
    <x v="0"/>
    <n v="2"/>
    <n v="2"/>
    <n v="2"/>
    <s v="no"/>
    <s v="no"/>
    <s v="yes"/>
    <s v="no"/>
    <s v="yes"/>
    <s v="yes"/>
    <x v="0"/>
    <s v="yes"/>
    <n v="4"/>
    <n v="4"/>
    <n v="4"/>
    <n v="2"/>
    <n v="3"/>
    <n v="5"/>
    <n v="6"/>
    <n v="7"/>
    <n v="9"/>
    <n v="8"/>
    <n v="8"/>
    <x v="1"/>
    <x v="1"/>
  </r>
  <r>
    <x v="0"/>
    <x v="1"/>
    <n v="16"/>
    <s v="U"/>
    <s v="LE3"/>
    <s v="T"/>
    <n v="2"/>
    <n v="2"/>
    <x v="3"/>
    <x v="1"/>
    <s v="course"/>
    <x v="1"/>
    <n v="1"/>
    <n v="2"/>
    <n v="0"/>
    <s v="no"/>
    <s v="yes"/>
    <s v="no"/>
    <s v="no"/>
    <s v="yes"/>
    <s v="yes"/>
    <x v="1"/>
    <s v="no"/>
    <n v="4"/>
    <n v="3"/>
    <n v="4"/>
    <n v="1"/>
    <n v="2"/>
    <n v="2"/>
    <n v="4"/>
    <n v="8"/>
    <n v="7"/>
    <n v="6"/>
    <n v="7"/>
    <x v="1"/>
    <x v="1"/>
  </r>
  <r>
    <x v="0"/>
    <x v="0"/>
    <n v="16"/>
    <s v="U"/>
    <s v="GT3"/>
    <s v="T"/>
    <n v="2"/>
    <n v="2"/>
    <x v="1"/>
    <x v="1"/>
    <s v="reputation"/>
    <x v="0"/>
    <n v="2"/>
    <n v="2"/>
    <n v="1"/>
    <s v="no"/>
    <s v="no"/>
    <s v="yes"/>
    <s v="yes"/>
    <s v="no"/>
    <s v="yes"/>
    <x v="0"/>
    <s v="no"/>
    <n v="4"/>
    <n v="4"/>
    <n v="2"/>
    <n v="1"/>
    <n v="1"/>
    <n v="3"/>
    <n v="12"/>
    <n v="11"/>
    <n v="10"/>
    <n v="10"/>
    <n v="10.333333333333334"/>
    <x v="0"/>
    <x v="0"/>
  </r>
  <r>
    <x v="0"/>
    <x v="0"/>
    <n v="16"/>
    <s v="U"/>
    <s v="LE3"/>
    <s v="A"/>
    <n v="4"/>
    <n v="4"/>
    <x v="4"/>
    <x v="2"/>
    <s v="reputation"/>
    <x v="1"/>
    <n v="1"/>
    <n v="2"/>
    <n v="0"/>
    <s v="no"/>
    <s v="yes"/>
    <s v="no"/>
    <s v="no"/>
    <s v="yes"/>
    <s v="yes"/>
    <x v="1"/>
    <s v="no"/>
    <n v="4"/>
    <n v="1"/>
    <n v="3"/>
    <n v="3"/>
    <n v="5"/>
    <n v="5"/>
    <n v="18"/>
    <n v="8"/>
    <n v="6"/>
    <n v="7"/>
    <n v="7"/>
    <x v="1"/>
    <x v="1"/>
  </r>
  <r>
    <x v="0"/>
    <x v="1"/>
    <n v="16"/>
    <s v="U"/>
    <s v="LE3"/>
    <s v="T"/>
    <n v="3"/>
    <n v="1"/>
    <x v="2"/>
    <x v="1"/>
    <s v="home"/>
    <x v="0"/>
    <n v="1"/>
    <n v="2"/>
    <n v="0"/>
    <s v="yes"/>
    <s v="yes"/>
    <s v="no"/>
    <s v="no"/>
    <s v="yes"/>
    <s v="yes"/>
    <x v="1"/>
    <s v="no"/>
    <n v="3"/>
    <n v="3"/>
    <n v="3"/>
    <n v="2"/>
    <n v="3"/>
    <n v="2"/>
    <n v="4"/>
    <n v="7"/>
    <n v="6"/>
    <n v="6"/>
    <n v="6.333333333333333"/>
    <x v="1"/>
    <x v="1"/>
  </r>
  <r>
    <x v="0"/>
    <x v="1"/>
    <n v="16"/>
    <s v="U"/>
    <s v="GT3"/>
    <s v="T"/>
    <n v="4"/>
    <n v="2"/>
    <x v="4"/>
    <x v="0"/>
    <s v="home"/>
    <x v="1"/>
    <n v="2"/>
    <n v="2"/>
    <n v="0"/>
    <s v="no"/>
    <s v="yes"/>
    <s v="yes"/>
    <s v="yes"/>
    <s v="yes"/>
    <s v="yes"/>
    <x v="0"/>
    <s v="no"/>
    <n v="5"/>
    <n v="3"/>
    <n v="3"/>
    <n v="1"/>
    <n v="1"/>
    <n v="1"/>
    <n v="0"/>
    <n v="11"/>
    <n v="10"/>
    <n v="10"/>
    <n v="10.333333333333334"/>
    <x v="0"/>
    <x v="0"/>
  </r>
  <r>
    <x v="0"/>
    <x v="1"/>
    <n v="16"/>
    <s v="U"/>
    <s v="GT3"/>
    <s v="T"/>
    <n v="2"/>
    <n v="1"/>
    <x v="2"/>
    <x v="1"/>
    <s v="course"/>
    <x v="1"/>
    <n v="1"/>
    <n v="2"/>
    <n v="0"/>
    <s v="no"/>
    <s v="yes"/>
    <s v="yes"/>
    <s v="no"/>
    <s v="yes"/>
    <s v="yes"/>
    <x v="1"/>
    <s v="yes"/>
    <n v="4"/>
    <n v="3"/>
    <n v="5"/>
    <n v="1"/>
    <n v="1"/>
    <n v="5"/>
    <n v="2"/>
    <n v="8"/>
    <n v="9"/>
    <n v="10"/>
    <n v="9"/>
    <x v="0"/>
    <x v="0"/>
  </r>
  <r>
    <x v="0"/>
    <x v="1"/>
    <n v="15"/>
    <s v="U"/>
    <s v="GT3"/>
    <s v="T"/>
    <n v="3"/>
    <n v="2"/>
    <x v="1"/>
    <x v="1"/>
    <s v="home"/>
    <x v="1"/>
    <n v="2"/>
    <n v="2"/>
    <n v="0"/>
    <s v="yes"/>
    <s v="yes"/>
    <s v="yes"/>
    <s v="no"/>
    <s v="yes"/>
    <s v="yes"/>
    <x v="0"/>
    <s v="no"/>
    <n v="4"/>
    <n v="3"/>
    <n v="5"/>
    <n v="1"/>
    <n v="1"/>
    <n v="2"/>
    <n v="26"/>
    <n v="7"/>
    <n v="6"/>
    <n v="6"/>
    <n v="6.333333333333333"/>
    <x v="1"/>
    <x v="1"/>
  </r>
  <r>
    <x v="0"/>
    <x v="0"/>
    <n v="15"/>
    <s v="U"/>
    <s v="GT3"/>
    <s v="A"/>
    <n v="3"/>
    <n v="4"/>
    <x v="1"/>
    <x v="1"/>
    <s v="course"/>
    <x v="1"/>
    <n v="1"/>
    <n v="2"/>
    <n v="0"/>
    <s v="no"/>
    <s v="yes"/>
    <s v="yes"/>
    <s v="yes"/>
    <s v="yes"/>
    <s v="yes"/>
    <x v="0"/>
    <s v="no"/>
    <n v="5"/>
    <n v="4"/>
    <n v="4"/>
    <n v="1"/>
    <n v="1"/>
    <n v="1"/>
    <n v="0"/>
    <n v="16"/>
    <n v="18"/>
    <n v="18"/>
    <n v="17.333333333333332"/>
    <x v="2"/>
    <x v="0"/>
  </r>
  <r>
    <x v="0"/>
    <x v="1"/>
    <n v="16"/>
    <s v="U"/>
    <s v="GT3"/>
    <s v="T"/>
    <n v="2"/>
    <n v="2"/>
    <x v="3"/>
    <x v="1"/>
    <s v="home"/>
    <x v="1"/>
    <n v="1"/>
    <n v="2"/>
    <n v="1"/>
    <s v="yes"/>
    <s v="no"/>
    <s v="no"/>
    <s v="yes"/>
    <s v="yes"/>
    <s v="yes"/>
    <x v="0"/>
    <s v="no"/>
    <n v="3"/>
    <n v="1"/>
    <n v="2"/>
    <n v="1"/>
    <n v="1"/>
    <n v="5"/>
    <n v="6"/>
    <n v="10"/>
    <n v="13"/>
    <n v="13"/>
    <n v="12"/>
    <x v="0"/>
    <x v="0"/>
  </r>
  <r>
    <x v="0"/>
    <x v="0"/>
    <n v="15"/>
    <s v="R"/>
    <s v="GT3"/>
    <s v="T"/>
    <n v="2"/>
    <n v="1"/>
    <x v="0"/>
    <x v="0"/>
    <s v="reputation"/>
    <x v="1"/>
    <n v="1"/>
    <n v="2"/>
    <n v="0"/>
    <s v="no"/>
    <s v="no"/>
    <s v="no"/>
    <s v="yes"/>
    <s v="yes"/>
    <s v="yes"/>
    <x v="0"/>
    <s v="yes"/>
    <n v="5"/>
    <n v="4"/>
    <n v="2"/>
    <n v="1"/>
    <n v="1"/>
    <n v="5"/>
    <n v="8"/>
    <n v="9"/>
    <n v="9"/>
    <n v="9"/>
    <n v="9"/>
    <x v="1"/>
    <x v="1"/>
  </r>
  <r>
    <x v="0"/>
    <x v="0"/>
    <n v="16"/>
    <s v="U"/>
    <s v="GT3"/>
    <s v="T"/>
    <n v="4"/>
    <n v="4"/>
    <x v="4"/>
    <x v="3"/>
    <s v="course"/>
    <x v="0"/>
    <n v="1"/>
    <n v="2"/>
    <n v="0"/>
    <s v="no"/>
    <s v="yes"/>
    <s v="no"/>
    <s v="yes"/>
    <s v="yes"/>
    <s v="yes"/>
    <x v="0"/>
    <s v="no"/>
    <n v="5"/>
    <n v="4"/>
    <n v="4"/>
    <n v="1"/>
    <n v="2"/>
    <n v="5"/>
    <n v="2"/>
    <n v="15"/>
    <n v="15"/>
    <n v="16"/>
    <n v="15.333333333333334"/>
    <x v="2"/>
    <x v="0"/>
  </r>
  <r>
    <x v="0"/>
    <x v="0"/>
    <n v="15"/>
    <s v="U"/>
    <s v="GT3"/>
    <s v="T"/>
    <n v="4"/>
    <n v="4"/>
    <x v="2"/>
    <x v="3"/>
    <s v="reputation"/>
    <x v="0"/>
    <n v="2"/>
    <n v="2"/>
    <n v="0"/>
    <s v="no"/>
    <s v="yes"/>
    <s v="no"/>
    <s v="yes"/>
    <s v="yes"/>
    <s v="yes"/>
    <x v="1"/>
    <s v="no"/>
    <n v="4"/>
    <n v="4"/>
    <n v="3"/>
    <n v="1"/>
    <n v="1"/>
    <n v="2"/>
    <n v="2"/>
    <n v="11"/>
    <n v="13"/>
    <n v="14"/>
    <n v="12.666666666666666"/>
    <x v="0"/>
    <x v="0"/>
  </r>
  <r>
    <x v="0"/>
    <x v="0"/>
    <n v="17"/>
    <s v="R"/>
    <s v="GT3"/>
    <s v="T"/>
    <n v="1"/>
    <n v="3"/>
    <x v="2"/>
    <x v="1"/>
    <s v="course"/>
    <x v="0"/>
    <n v="3"/>
    <n v="2"/>
    <n v="1"/>
    <s v="no"/>
    <s v="yes"/>
    <s v="no"/>
    <s v="yes"/>
    <s v="yes"/>
    <s v="yes"/>
    <x v="0"/>
    <s v="no"/>
    <n v="5"/>
    <n v="2"/>
    <n v="4"/>
    <n v="1"/>
    <n v="4"/>
    <n v="5"/>
    <n v="20"/>
    <n v="9"/>
    <n v="7"/>
    <n v="8"/>
    <n v="8"/>
    <x v="1"/>
    <x v="1"/>
  </r>
  <r>
    <x v="0"/>
    <x v="1"/>
    <n v="15"/>
    <s v="U"/>
    <s v="GT3"/>
    <s v="T"/>
    <n v="1"/>
    <n v="2"/>
    <x v="3"/>
    <x v="0"/>
    <s v="course"/>
    <x v="1"/>
    <n v="1"/>
    <n v="2"/>
    <n v="0"/>
    <s v="no"/>
    <s v="no"/>
    <s v="no"/>
    <s v="no"/>
    <s v="no"/>
    <s v="yes"/>
    <x v="0"/>
    <s v="no"/>
    <n v="3"/>
    <n v="2"/>
    <n v="3"/>
    <n v="1"/>
    <n v="2"/>
    <n v="1"/>
    <n v="2"/>
    <n v="16"/>
    <n v="15"/>
    <n v="15"/>
    <n v="15.333333333333334"/>
    <x v="2"/>
    <x v="0"/>
  </r>
  <r>
    <x v="0"/>
    <x v="1"/>
    <n v="16"/>
    <s v="U"/>
    <s v="LE3"/>
    <s v="T"/>
    <n v="2"/>
    <n v="4"/>
    <x v="2"/>
    <x v="2"/>
    <s v="course"/>
    <x v="0"/>
    <n v="2"/>
    <n v="2"/>
    <n v="0"/>
    <s v="no"/>
    <s v="yes"/>
    <s v="yes"/>
    <s v="yes"/>
    <s v="yes"/>
    <s v="yes"/>
    <x v="0"/>
    <s v="yes"/>
    <n v="4"/>
    <n v="2"/>
    <n v="2"/>
    <n v="1"/>
    <n v="2"/>
    <n v="5"/>
    <n v="2"/>
    <n v="13"/>
    <n v="13"/>
    <n v="13"/>
    <n v="13"/>
    <x v="0"/>
    <x v="0"/>
  </r>
  <r>
    <x v="0"/>
    <x v="1"/>
    <n v="16"/>
    <s v="U"/>
    <s v="GT3"/>
    <s v="T"/>
    <n v="2"/>
    <n v="2"/>
    <x v="2"/>
    <x v="1"/>
    <s v="home"/>
    <x v="1"/>
    <n v="1"/>
    <n v="2"/>
    <n v="0"/>
    <s v="no"/>
    <s v="no"/>
    <s v="yes"/>
    <s v="no"/>
    <s v="yes"/>
    <s v="yes"/>
    <x v="0"/>
    <s v="yes"/>
    <n v="5"/>
    <n v="4"/>
    <n v="4"/>
    <n v="1"/>
    <n v="1"/>
    <n v="5"/>
    <n v="0"/>
    <n v="8"/>
    <n v="7"/>
    <n v="8"/>
    <n v="7.666666666666667"/>
    <x v="1"/>
    <x v="1"/>
  </r>
  <r>
    <x v="0"/>
    <x v="1"/>
    <n v="15"/>
    <s v="U"/>
    <s v="LE3"/>
    <s v="A"/>
    <n v="3"/>
    <n v="4"/>
    <x v="2"/>
    <x v="1"/>
    <s v="home"/>
    <x v="1"/>
    <n v="1"/>
    <n v="2"/>
    <n v="0"/>
    <s v="yes"/>
    <s v="no"/>
    <s v="no"/>
    <s v="yes"/>
    <s v="yes"/>
    <s v="yes"/>
    <x v="0"/>
    <s v="yes"/>
    <n v="5"/>
    <n v="3"/>
    <n v="2"/>
    <n v="1"/>
    <n v="1"/>
    <n v="1"/>
    <n v="0"/>
    <n v="7"/>
    <n v="10"/>
    <n v="11"/>
    <n v="9.3333333333333339"/>
    <x v="0"/>
    <x v="0"/>
  </r>
  <r>
    <x v="0"/>
    <x v="1"/>
    <n v="19"/>
    <s v="U"/>
    <s v="GT3"/>
    <s v="T"/>
    <n v="0"/>
    <n v="1"/>
    <x v="3"/>
    <x v="1"/>
    <s v="course"/>
    <x v="2"/>
    <n v="1"/>
    <n v="2"/>
    <n v="3"/>
    <s v="no"/>
    <s v="yes"/>
    <s v="no"/>
    <s v="no"/>
    <s v="no"/>
    <s v="no"/>
    <x v="1"/>
    <s v="no"/>
    <n v="3"/>
    <n v="4"/>
    <n v="2"/>
    <n v="1"/>
    <n v="1"/>
    <n v="5"/>
    <n v="2"/>
    <n v="7"/>
    <n v="8"/>
    <n v="9"/>
    <n v="8"/>
    <x v="1"/>
    <x v="1"/>
  </r>
  <r>
    <x v="0"/>
    <x v="0"/>
    <n v="15"/>
    <s v="R"/>
    <s v="GT3"/>
    <s v="T"/>
    <n v="3"/>
    <n v="4"/>
    <x v="3"/>
    <x v="3"/>
    <s v="course"/>
    <x v="1"/>
    <n v="4"/>
    <n v="2"/>
    <n v="0"/>
    <s v="no"/>
    <s v="yes"/>
    <s v="no"/>
    <s v="no"/>
    <s v="yes"/>
    <s v="yes"/>
    <x v="1"/>
    <s v="yes"/>
    <n v="5"/>
    <n v="3"/>
    <n v="3"/>
    <n v="1"/>
    <n v="1"/>
    <n v="5"/>
    <n v="0"/>
    <n v="9"/>
    <n v="0"/>
    <n v="0"/>
    <n v="3"/>
    <x v="1"/>
    <x v="1"/>
  </r>
  <r>
    <x v="0"/>
    <x v="0"/>
    <n v="17"/>
    <s v="R"/>
    <s v="GT3"/>
    <s v="T"/>
    <n v="3"/>
    <n v="4"/>
    <x v="3"/>
    <x v="1"/>
    <s v="course"/>
    <x v="1"/>
    <n v="3"/>
    <n v="2"/>
    <n v="0"/>
    <s v="no"/>
    <s v="no"/>
    <s v="no"/>
    <s v="no"/>
    <s v="yes"/>
    <s v="yes"/>
    <x v="1"/>
    <s v="no"/>
    <n v="5"/>
    <n v="4"/>
    <n v="5"/>
    <n v="2"/>
    <n v="4"/>
    <n v="5"/>
    <n v="0"/>
    <n v="10"/>
    <n v="0"/>
    <n v="0"/>
    <n v="3.3333333333333335"/>
    <x v="1"/>
    <x v="1"/>
  </r>
  <r>
    <x v="0"/>
    <x v="0"/>
    <n v="16"/>
    <s v="U"/>
    <s v="LE3"/>
    <s v="T"/>
    <n v="1"/>
    <n v="1"/>
    <x v="1"/>
    <x v="1"/>
    <s v="course"/>
    <x v="1"/>
    <n v="1"/>
    <n v="2"/>
    <n v="1"/>
    <s v="no"/>
    <s v="no"/>
    <s v="no"/>
    <s v="no"/>
    <s v="yes"/>
    <s v="yes"/>
    <x v="1"/>
    <s v="yes"/>
    <n v="4"/>
    <n v="4"/>
    <n v="4"/>
    <n v="1"/>
    <n v="3"/>
    <n v="5"/>
    <n v="0"/>
    <n v="14"/>
    <n v="12"/>
    <n v="12"/>
    <n v="12.666666666666666"/>
    <x v="0"/>
    <x v="0"/>
  </r>
  <r>
    <x v="0"/>
    <x v="1"/>
    <n v="15"/>
    <s v="U"/>
    <s v="GT3"/>
    <s v="T"/>
    <n v="1"/>
    <n v="1"/>
    <x v="2"/>
    <x v="0"/>
    <s v="course"/>
    <x v="0"/>
    <n v="1"/>
    <n v="2"/>
    <n v="0"/>
    <s v="no"/>
    <s v="yes"/>
    <s v="yes"/>
    <s v="no"/>
    <s v="yes"/>
    <s v="yes"/>
    <x v="0"/>
    <s v="no"/>
    <n v="4"/>
    <n v="4"/>
    <n v="2"/>
    <n v="1"/>
    <n v="2"/>
    <n v="5"/>
    <n v="0"/>
    <n v="8"/>
    <n v="11"/>
    <n v="11"/>
    <n v="10"/>
    <x v="0"/>
    <x v="0"/>
  </r>
  <r>
    <x v="0"/>
    <x v="1"/>
    <n v="15"/>
    <s v="U"/>
    <s v="GT3"/>
    <s v="T"/>
    <n v="3"/>
    <n v="2"/>
    <x v="0"/>
    <x v="0"/>
    <s v="home"/>
    <x v="0"/>
    <n v="1"/>
    <n v="2"/>
    <n v="3"/>
    <s v="no"/>
    <s v="yes"/>
    <s v="no"/>
    <s v="no"/>
    <s v="yes"/>
    <s v="yes"/>
    <x v="0"/>
    <s v="no"/>
    <n v="3"/>
    <n v="3"/>
    <n v="2"/>
    <n v="1"/>
    <n v="1"/>
    <n v="3"/>
    <n v="0"/>
    <n v="6"/>
    <n v="7"/>
    <n v="0"/>
    <n v="4.333333333333333"/>
    <x v="1"/>
    <x v="1"/>
  </r>
  <r>
    <x v="0"/>
    <x v="1"/>
    <n v="15"/>
    <s v="U"/>
    <s v="GT3"/>
    <s v="T"/>
    <n v="1"/>
    <n v="2"/>
    <x v="3"/>
    <x v="1"/>
    <s v="course"/>
    <x v="1"/>
    <n v="1"/>
    <n v="2"/>
    <n v="0"/>
    <s v="no"/>
    <s v="yes"/>
    <s v="yes"/>
    <s v="no"/>
    <s v="no"/>
    <s v="yes"/>
    <x v="0"/>
    <s v="no"/>
    <n v="4"/>
    <n v="3"/>
    <n v="2"/>
    <n v="1"/>
    <n v="1"/>
    <n v="5"/>
    <n v="2"/>
    <n v="10"/>
    <n v="11"/>
    <n v="11"/>
    <n v="10.666666666666666"/>
    <x v="0"/>
    <x v="0"/>
  </r>
  <r>
    <x v="0"/>
    <x v="0"/>
    <n v="15"/>
    <s v="R"/>
    <s v="GT3"/>
    <s v="T"/>
    <n v="2"/>
    <n v="3"/>
    <x v="3"/>
    <x v="0"/>
    <s v="course"/>
    <x v="1"/>
    <n v="1"/>
    <n v="2"/>
    <n v="0"/>
    <s v="yes"/>
    <s v="no"/>
    <s v="yes"/>
    <s v="yes"/>
    <s v="yes"/>
    <s v="yes"/>
    <x v="1"/>
    <s v="no"/>
    <n v="4"/>
    <n v="4"/>
    <n v="4"/>
    <n v="1"/>
    <n v="1"/>
    <n v="1"/>
    <n v="2"/>
    <n v="11"/>
    <n v="8"/>
    <n v="8"/>
    <n v="9"/>
    <x v="1"/>
    <x v="1"/>
  </r>
  <r>
    <x v="0"/>
    <x v="0"/>
    <n v="16"/>
    <s v="U"/>
    <s v="GT3"/>
    <s v="T"/>
    <n v="3"/>
    <n v="3"/>
    <x v="2"/>
    <x v="0"/>
    <s v="course"/>
    <x v="0"/>
    <n v="1"/>
    <n v="2"/>
    <n v="1"/>
    <s v="no"/>
    <s v="yes"/>
    <s v="yes"/>
    <s v="no"/>
    <s v="yes"/>
    <s v="yes"/>
    <x v="0"/>
    <s v="yes"/>
    <n v="4"/>
    <n v="5"/>
    <n v="5"/>
    <n v="4"/>
    <n v="4"/>
    <n v="5"/>
    <n v="4"/>
    <n v="10"/>
    <n v="12"/>
    <n v="12"/>
    <n v="11.333333333333334"/>
    <x v="0"/>
    <x v="0"/>
  </r>
  <r>
    <x v="0"/>
    <x v="0"/>
    <n v="15"/>
    <s v="R"/>
    <s v="GT3"/>
    <s v="T"/>
    <n v="3"/>
    <n v="2"/>
    <x v="2"/>
    <x v="1"/>
    <s v="course"/>
    <x v="1"/>
    <n v="2"/>
    <n v="2"/>
    <n v="2"/>
    <s v="yes"/>
    <s v="yes"/>
    <s v="no"/>
    <s v="no"/>
    <s v="yes"/>
    <s v="yes"/>
    <x v="0"/>
    <s v="yes"/>
    <n v="4"/>
    <n v="4"/>
    <n v="4"/>
    <n v="1"/>
    <n v="4"/>
    <n v="3"/>
    <n v="6"/>
    <n v="5"/>
    <n v="9"/>
    <n v="7"/>
    <n v="7"/>
    <x v="1"/>
    <x v="1"/>
  </r>
  <r>
    <x v="0"/>
    <x v="0"/>
    <n v="17"/>
    <s v="R"/>
    <s v="LE3"/>
    <s v="T"/>
    <n v="1"/>
    <n v="1"/>
    <x v="2"/>
    <x v="0"/>
    <s v="course"/>
    <x v="1"/>
    <n v="4"/>
    <n v="2"/>
    <n v="3"/>
    <s v="no"/>
    <s v="no"/>
    <s v="no"/>
    <s v="yes"/>
    <s v="yes"/>
    <s v="no"/>
    <x v="1"/>
    <s v="yes"/>
    <n v="5"/>
    <n v="3"/>
    <n v="5"/>
    <n v="1"/>
    <n v="5"/>
    <n v="5"/>
    <n v="0"/>
    <n v="5"/>
    <n v="8"/>
    <n v="7"/>
    <n v="6.666666666666667"/>
    <x v="1"/>
    <x v="1"/>
  </r>
  <r>
    <x v="0"/>
    <x v="0"/>
    <n v="16"/>
    <s v="U"/>
    <s v="GT3"/>
    <s v="T"/>
    <n v="2"/>
    <n v="2"/>
    <x v="2"/>
    <x v="1"/>
    <s v="course"/>
    <x v="0"/>
    <n v="1"/>
    <n v="2"/>
    <n v="0"/>
    <s v="no"/>
    <s v="no"/>
    <s v="no"/>
    <s v="no"/>
    <s v="yes"/>
    <s v="no"/>
    <x v="0"/>
    <s v="no"/>
    <n v="4"/>
    <n v="3"/>
    <n v="5"/>
    <n v="2"/>
    <n v="4"/>
    <n v="4"/>
    <n v="4"/>
    <n v="10"/>
    <n v="10"/>
    <n v="10"/>
    <n v="10"/>
    <x v="0"/>
    <x v="0"/>
  </r>
  <r>
    <x v="0"/>
    <x v="1"/>
    <n v="16"/>
    <s v="U"/>
    <s v="GT3"/>
    <s v="T"/>
    <n v="4"/>
    <n v="2"/>
    <x v="0"/>
    <x v="0"/>
    <s v="home"/>
    <x v="0"/>
    <n v="1"/>
    <n v="2"/>
    <n v="0"/>
    <s v="no"/>
    <s v="no"/>
    <s v="yes"/>
    <s v="no"/>
    <s v="yes"/>
    <s v="yes"/>
    <x v="0"/>
    <s v="yes"/>
    <n v="4"/>
    <n v="2"/>
    <n v="3"/>
    <n v="1"/>
    <n v="1"/>
    <n v="3"/>
    <n v="0"/>
    <n v="14"/>
    <n v="15"/>
    <n v="16"/>
    <n v="15"/>
    <x v="2"/>
    <x v="0"/>
  </r>
  <r>
    <x v="0"/>
    <x v="1"/>
    <n v="16"/>
    <s v="U"/>
    <s v="GT3"/>
    <s v="T"/>
    <n v="2"/>
    <n v="2"/>
    <x v="2"/>
    <x v="1"/>
    <s v="home"/>
    <x v="1"/>
    <n v="1"/>
    <n v="2"/>
    <n v="0"/>
    <s v="no"/>
    <s v="yes"/>
    <s v="yes"/>
    <s v="no"/>
    <s v="no"/>
    <s v="yes"/>
    <x v="0"/>
    <s v="no"/>
    <n v="5"/>
    <n v="1"/>
    <n v="5"/>
    <n v="1"/>
    <n v="1"/>
    <n v="4"/>
    <n v="0"/>
    <n v="6"/>
    <n v="7"/>
    <n v="0"/>
    <n v="4.333333333333333"/>
    <x v="1"/>
    <x v="1"/>
  </r>
  <r>
    <x v="0"/>
    <x v="1"/>
    <n v="16"/>
    <s v="U"/>
    <s v="GT3"/>
    <s v="T"/>
    <n v="4"/>
    <n v="4"/>
    <x v="0"/>
    <x v="2"/>
    <s v="reputation"/>
    <x v="1"/>
    <n v="1"/>
    <n v="2"/>
    <n v="0"/>
    <s v="no"/>
    <s v="yes"/>
    <s v="yes"/>
    <s v="no"/>
    <s v="yes"/>
    <s v="yes"/>
    <x v="0"/>
    <s v="yes"/>
    <n v="4"/>
    <n v="4"/>
    <n v="2"/>
    <n v="1"/>
    <n v="1"/>
    <n v="3"/>
    <n v="0"/>
    <n v="14"/>
    <n v="14"/>
    <n v="14"/>
    <n v="14"/>
    <x v="0"/>
    <x v="0"/>
  </r>
  <r>
    <x v="0"/>
    <x v="0"/>
    <n v="16"/>
    <s v="U"/>
    <s v="GT3"/>
    <s v="T"/>
    <n v="1"/>
    <n v="0"/>
    <x v="2"/>
    <x v="1"/>
    <s v="reputation"/>
    <x v="1"/>
    <n v="2"/>
    <n v="2"/>
    <n v="0"/>
    <s v="no"/>
    <s v="yes"/>
    <s v="yes"/>
    <s v="yes"/>
    <s v="yes"/>
    <s v="yes"/>
    <x v="0"/>
    <s v="yes"/>
    <n v="4"/>
    <n v="3"/>
    <n v="2"/>
    <n v="1"/>
    <n v="1"/>
    <n v="3"/>
    <n v="2"/>
    <n v="13"/>
    <n v="15"/>
    <n v="16"/>
    <n v="14.666666666666666"/>
    <x v="2"/>
    <x v="0"/>
  </r>
  <r>
    <x v="0"/>
    <x v="0"/>
    <n v="17"/>
    <s v="U"/>
    <s v="LE3"/>
    <s v="T"/>
    <n v="4"/>
    <n v="4"/>
    <x v="4"/>
    <x v="1"/>
    <s v="reputation"/>
    <x v="1"/>
    <n v="1"/>
    <n v="2"/>
    <n v="0"/>
    <s v="no"/>
    <s v="yes"/>
    <s v="yes"/>
    <s v="yes"/>
    <s v="yes"/>
    <s v="yes"/>
    <x v="0"/>
    <s v="no"/>
    <n v="4"/>
    <n v="4"/>
    <n v="4"/>
    <n v="1"/>
    <n v="3"/>
    <n v="5"/>
    <n v="0"/>
    <n v="13"/>
    <n v="11"/>
    <n v="10"/>
    <n v="11.333333333333334"/>
    <x v="0"/>
    <x v="0"/>
  </r>
  <r>
    <x v="0"/>
    <x v="1"/>
    <n v="16"/>
    <s v="U"/>
    <s v="GT3"/>
    <s v="T"/>
    <n v="1"/>
    <n v="3"/>
    <x v="3"/>
    <x v="0"/>
    <s v="home"/>
    <x v="1"/>
    <n v="1"/>
    <n v="2"/>
    <n v="3"/>
    <s v="no"/>
    <s v="no"/>
    <s v="no"/>
    <s v="yes"/>
    <s v="no"/>
    <s v="yes"/>
    <x v="0"/>
    <s v="yes"/>
    <n v="4"/>
    <n v="3"/>
    <n v="5"/>
    <n v="1"/>
    <n v="1"/>
    <n v="3"/>
    <n v="0"/>
    <n v="8"/>
    <n v="7"/>
    <n v="0"/>
    <n v="5"/>
    <x v="1"/>
    <x v="1"/>
  </r>
  <r>
    <x v="0"/>
    <x v="1"/>
    <n v="16"/>
    <s v="U"/>
    <s v="LE3"/>
    <s v="T"/>
    <n v="3"/>
    <n v="3"/>
    <x v="2"/>
    <x v="1"/>
    <s v="reputation"/>
    <x v="1"/>
    <n v="2"/>
    <n v="2"/>
    <n v="0"/>
    <s v="no"/>
    <s v="yes"/>
    <s v="yes"/>
    <s v="yes"/>
    <s v="yes"/>
    <s v="yes"/>
    <x v="0"/>
    <s v="no"/>
    <n v="4"/>
    <n v="4"/>
    <n v="5"/>
    <n v="1"/>
    <n v="1"/>
    <n v="4"/>
    <n v="4"/>
    <n v="10"/>
    <n v="11"/>
    <n v="9"/>
    <n v="10"/>
    <x v="1"/>
    <x v="1"/>
  </r>
  <r>
    <x v="0"/>
    <x v="0"/>
    <n v="17"/>
    <s v="U"/>
    <s v="LE3"/>
    <s v="T"/>
    <n v="4"/>
    <n v="3"/>
    <x v="4"/>
    <x v="1"/>
    <s v="course"/>
    <x v="1"/>
    <n v="2"/>
    <n v="2"/>
    <n v="0"/>
    <s v="no"/>
    <s v="no"/>
    <s v="yes"/>
    <s v="yes"/>
    <s v="yes"/>
    <s v="yes"/>
    <x v="0"/>
    <s v="no"/>
    <n v="4"/>
    <n v="4"/>
    <n v="4"/>
    <n v="4"/>
    <n v="4"/>
    <n v="4"/>
    <n v="4"/>
    <n v="10"/>
    <n v="9"/>
    <n v="9"/>
    <n v="9.3333333333333339"/>
    <x v="1"/>
    <x v="1"/>
  </r>
  <r>
    <x v="0"/>
    <x v="1"/>
    <n v="16"/>
    <s v="U"/>
    <s v="GT3"/>
    <s v="T"/>
    <n v="2"/>
    <n v="2"/>
    <x v="1"/>
    <x v="1"/>
    <s v="reputation"/>
    <x v="1"/>
    <n v="2"/>
    <n v="2"/>
    <n v="0"/>
    <s v="no"/>
    <s v="no"/>
    <s v="yes"/>
    <s v="yes"/>
    <s v="no"/>
    <s v="yes"/>
    <x v="0"/>
    <s v="no"/>
    <n v="3"/>
    <n v="4"/>
    <n v="4"/>
    <n v="1"/>
    <n v="4"/>
    <n v="5"/>
    <n v="2"/>
    <n v="13"/>
    <n v="13"/>
    <n v="11"/>
    <n v="12.333333333333334"/>
    <x v="0"/>
    <x v="0"/>
  </r>
  <r>
    <x v="0"/>
    <x v="0"/>
    <n v="17"/>
    <s v="U"/>
    <s v="GT3"/>
    <s v="T"/>
    <n v="3"/>
    <n v="3"/>
    <x v="2"/>
    <x v="1"/>
    <s v="reputation"/>
    <x v="0"/>
    <n v="1"/>
    <n v="2"/>
    <n v="0"/>
    <s v="no"/>
    <s v="no"/>
    <s v="no"/>
    <s v="yes"/>
    <s v="no"/>
    <s v="yes"/>
    <x v="0"/>
    <s v="no"/>
    <n v="4"/>
    <n v="3"/>
    <n v="4"/>
    <n v="1"/>
    <n v="4"/>
    <n v="4"/>
    <n v="4"/>
    <n v="6"/>
    <n v="5"/>
    <n v="6"/>
    <n v="5.666666666666667"/>
    <x v="1"/>
    <x v="1"/>
  </r>
  <r>
    <x v="0"/>
    <x v="0"/>
    <n v="17"/>
    <s v="U"/>
    <s v="GT3"/>
    <s v="T"/>
    <n v="4"/>
    <n v="3"/>
    <x v="2"/>
    <x v="1"/>
    <s v="course"/>
    <x v="1"/>
    <n v="1"/>
    <n v="2"/>
    <n v="0"/>
    <s v="no"/>
    <s v="yes"/>
    <s v="no"/>
    <s v="yes"/>
    <s v="yes"/>
    <s v="yes"/>
    <x v="0"/>
    <s v="yes"/>
    <n v="5"/>
    <n v="2"/>
    <n v="3"/>
    <n v="1"/>
    <n v="1"/>
    <n v="2"/>
    <n v="4"/>
    <n v="10"/>
    <n v="10"/>
    <n v="11"/>
    <n v="10.333333333333334"/>
    <x v="0"/>
    <x v="0"/>
  </r>
  <r>
    <x v="0"/>
    <x v="0"/>
    <n v="16"/>
    <s v="U"/>
    <s v="GT3"/>
    <s v="T"/>
    <n v="4"/>
    <n v="3"/>
    <x v="4"/>
    <x v="1"/>
    <s v="home"/>
    <x v="1"/>
    <n v="1"/>
    <n v="2"/>
    <n v="0"/>
    <s v="no"/>
    <s v="yes"/>
    <s v="yes"/>
    <s v="yes"/>
    <s v="yes"/>
    <s v="yes"/>
    <x v="0"/>
    <s v="no"/>
    <n v="3"/>
    <n v="4"/>
    <n v="3"/>
    <n v="2"/>
    <n v="3"/>
    <n v="3"/>
    <n v="10"/>
    <n v="9"/>
    <n v="8"/>
    <n v="8"/>
    <n v="8.3333333333333339"/>
    <x v="1"/>
    <x v="1"/>
  </r>
  <r>
    <x v="0"/>
    <x v="0"/>
    <n v="16"/>
    <s v="U"/>
    <s v="GT3"/>
    <s v="T"/>
    <n v="3"/>
    <n v="3"/>
    <x v="1"/>
    <x v="1"/>
    <s v="home"/>
    <x v="1"/>
    <n v="1"/>
    <n v="2"/>
    <n v="0"/>
    <s v="no"/>
    <s v="no"/>
    <s v="yes"/>
    <s v="yes"/>
    <s v="yes"/>
    <s v="yes"/>
    <x v="0"/>
    <s v="yes"/>
    <n v="4"/>
    <n v="2"/>
    <n v="3"/>
    <n v="1"/>
    <n v="2"/>
    <n v="3"/>
    <n v="2"/>
    <n v="12"/>
    <n v="13"/>
    <n v="12"/>
    <n v="12.333333333333334"/>
    <x v="0"/>
    <x v="0"/>
  </r>
  <r>
    <x v="0"/>
    <x v="1"/>
    <n v="17"/>
    <s v="U"/>
    <s v="GT3"/>
    <s v="T"/>
    <n v="2"/>
    <n v="4"/>
    <x v="1"/>
    <x v="0"/>
    <s v="reputation"/>
    <x v="0"/>
    <n v="1"/>
    <n v="2"/>
    <n v="0"/>
    <s v="no"/>
    <s v="yes"/>
    <s v="no"/>
    <s v="yes"/>
    <s v="yes"/>
    <s v="yes"/>
    <x v="1"/>
    <s v="no"/>
    <n v="5"/>
    <n v="4"/>
    <n v="2"/>
    <n v="2"/>
    <n v="3"/>
    <n v="5"/>
    <n v="0"/>
    <n v="16"/>
    <n v="17"/>
    <n v="17"/>
    <n v="16.666666666666668"/>
    <x v="2"/>
    <x v="0"/>
  </r>
  <r>
    <x v="0"/>
    <x v="1"/>
    <n v="17"/>
    <s v="U"/>
    <s v="LE3"/>
    <s v="T"/>
    <n v="3"/>
    <n v="3"/>
    <x v="2"/>
    <x v="1"/>
    <s v="reputation"/>
    <x v="1"/>
    <n v="1"/>
    <n v="2"/>
    <n v="0"/>
    <s v="no"/>
    <s v="yes"/>
    <s v="no"/>
    <s v="yes"/>
    <s v="yes"/>
    <s v="yes"/>
    <x v="0"/>
    <s v="yes"/>
    <n v="5"/>
    <n v="3"/>
    <n v="3"/>
    <n v="2"/>
    <n v="3"/>
    <n v="1"/>
    <n v="56"/>
    <n v="9"/>
    <n v="9"/>
    <n v="8"/>
    <n v="8.6666666666666661"/>
    <x v="1"/>
    <x v="1"/>
  </r>
  <r>
    <x v="0"/>
    <x v="1"/>
    <n v="16"/>
    <s v="U"/>
    <s v="GT3"/>
    <s v="T"/>
    <n v="3"/>
    <n v="2"/>
    <x v="2"/>
    <x v="1"/>
    <s v="reputation"/>
    <x v="1"/>
    <n v="1"/>
    <n v="2"/>
    <n v="0"/>
    <s v="no"/>
    <s v="yes"/>
    <s v="yes"/>
    <s v="no"/>
    <s v="yes"/>
    <s v="yes"/>
    <x v="0"/>
    <s v="no"/>
    <n v="1"/>
    <n v="2"/>
    <n v="2"/>
    <n v="1"/>
    <n v="2"/>
    <n v="1"/>
    <n v="14"/>
    <n v="12"/>
    <n v="13"/>
    <n v="12"/>
    <n v="12.333333333333334"/>
    <x v="0"/>
    <x v="0"/>
  </r>
  <r>
    <x v="0"/>
    <x v="0"/>
    <n v="17"/>
    <s v="U"/>
    <s v="GT3"/>
    <s v="T"/>
    <n v="3"/>
    <n v="3"/>
    <x v="1"/>
    <x v="0"/>
    <s v="other"/>
    <x v="1"/>
    <n v="1"/>
    <n v="2"/>
    <n v="0"/>
    <s v="no"/>
    <s v="yes"/>
    <s v="no"/>
    <s v="yes"/>
    <s v="yes"/>
    <s v="yes"/>
    <x v="0"/>
    <s v="yes"/>
    <n v="4"/>
    <n v="3"/>
    <n v="4"/>
    <n v="2"/>
    <n v="3"/>
    <n v="4"/>
    <n v="12"/>
    <n v="12"/>
    <n v="12"/>
    <n v="11"/>
    <n v="11.666666666666666"/>
    <x v="0"/>
    <x v="0"/>
  </r>
  <r>
    <x v="0"/>
    <x v="0"/>
    <n v="16"/>
    <s v="U"/>
    <s v="LE3"/>
    <s v="T"/>
    <n v="2"/>
    <n v="1"/>
    <x v="2"/>
    <x v="1"/>
    <s v="course"/>
    <x v="1"/>
    <n v="1"/>
    <n v="2"/>
    <n v="0"/>
    <s v="no"/>
    <s v="no"/>
    <s v="yes"/>
    <s v="yes"/>
    <s v="yes"/>
    <s v="yes"/>
    <x v="0"/>
    <s v="yes"/>
    <n v="4"/>
    <n v="2"/>
    <n v="3"/>
    <n v="1"/>
    <n v="2"/>
    <n v="5"/>
    <n v="0"/>
    <n v="15"/>
    <n v="15"/>
    <n v="15"/>
    <n v="15"/>
    <x v="2"/>
    <x v="0"/>
  </r>
  <r>
    <x v="0"/>
    <x v="1"/>
    <n v="17"/>
    <s v="U"/>
    <s v="GT3"/>
    <s v="A"/>
    <n v="3"/>
    <n v="3"/>
    <x v="0"/>
    <x v="1"/>
    <s v="reputation"/>
    <x v="1"/>
    <n v="1"/>
    <n v="2"/>
    <n v="0"/>
    <s v="no"/>
    <s v="yes"/>
    <s v="no"/>
    <s v="no"/>
    <s v="no"/>
    <s v="yes"/>
    <x v="0"/>
    <s v="yes"/>
    <n v="3"/>
    <n v="3"/>
    <n v="3"/>
    <n v="1"/>
    <n v="3"/>
    <n v="3"/>
    <n v="6"/>
    <n v="8"/>
    <n v="7"/>
    <n v="9"/>
    <n v="8"/>
    <x v="1"/>
    <x v="1"/>
  </r>
  <r>
    <x v="0"/>
    <x v="0"/>
    <n v="17"/>
    <s v="R"/>
    <s v="GT3"/>
    <s v="T"/>
    <n v="1"/>
    <n v="2"/>
    <x v="3"/>
    <x v="1"/>
    <s v="home"/>
    <x v="1"/>
    <n v="1"/>
    <n v="2"/>
    <n v="0"/>
    <s v="no"/>
    <s v="no"/>
    <s v="no"/>
    <s v="no"/>
    <s v="yes"/>
    <s v="yes"/>
    <x v="1"/>
    <s v="no"/>
    <n v="3"/>
    <n v="1"/>
    <n v="3"/>
    <n v="1"/>
    <n v="5"/>
    <n v="3"/>
    <n v="4"/>
    <n v="8"/>
    <n v="9"/>
    <n v="10"/>
    <n v="9"/>
    <x v="0"/>
    <x v="0"/>
  </r>
  <r>
    <x v="0"/>
    <x v="1"/>
    <n v="16"/>
    <s v="U"/>
    <s v="GT3"/>
    <s v="T"/>
    <n v="2"/>
    <n v="3"/>
    <x v="1"/>
    <x v="0"/>
    <s v="course"/>
    <x v="1"/>
    <n v="1"/>
    <n v="2"/>
    <n v="0"/>
    <s v="no"/>
    <s v="no"/>
    <s v="no"/>
    <s v="no"/>
    <s v="yes"/>
    <s v="yes"/>
    <x v="0"/>
    <s v="no"/>
    <n v="4"/>
    <n v="3"/>
    <n v="3"/>
    <n v="1"/>
    <n v="1"/>
    <n v="2"/>
    <n v="10"/>
    <n v="11"/>
    <n v="12"/>
    <n v="13"/>
    <n v="12"/>
    <x v="0"/>
    <x v="0"/>
  </r>
  <r>
    <x v="0"/>
    <x v="1"/>
    <n v="17"/>
    <s v="U"/>
    <s v="GT3"/>
    <s v="T"/>
    <n v="1"/>
    <n v="1"/>
    <x v="3"/>
    <x v="0"/>
    <s v="course"/>
    <x v="1"/>
    <n v="1"/>
    <n v="2"/>
    <n v="0"/>
    <s v="no"/>
    <s v="no"/>
    <s v="no"/>
    <s v="yes"/>
    <s v="yes"/>
    <s v="yes"/>
    <x v="0"/>
    <s v="no"/>
    <n v="5"/>
    <n v="3"/>
    <n v="3"/>
    <n v="1"/>
    <n v="1"/>
    <n v="3"/>
    <n v="0"/>
    <n v="8"/>
    <n v="8"/>
    <n v="9"/>
    <n v="8.3333333333333339"/>
    <x v="1"/>
    <x v="1"/>
  </r>
  <r>
    <x v="0"/>
    <x v="0"/>
    <n v="17"/>
    <s v="U"/>
    <s v="GT3"/>
    <s v="T"/>
    <n v="1"/>
    <n v="2"/>
    <x v="3"/>
    <x v="0"/>
    <s v="other"/>
    <x v="2"/>
    <n v="2"/>
    <n v="2"/>
    <n v="0"/>
    <s v="no"/>
    <s v="no"/>
    <s v="yes"/>
    <s v="yes"/>
    <s v="no"/>
    <s v="yes"/>
    <x v="0"/>
    <s v="no"/>
    <n v="4"/>
    <n v="4"/>
    <n v="4"/>
    <n v="4"/>
    <n v="5"/>
    <n v="5"/>
    <n v="12"/>
    <n v="7"/>
    <n v="8"/>
    <n v="8"/>
    <n v="7.666666666666667"/>
    <x v="1"/>
    <x v="1"/>
  </r>
  <r>
    <x v="0"/>
    <x v="1"/>
    <n v="17"/>
    <s v="U"/>
    <s v="LE3"/>
    <s v="T"/>
    <n v="2"/>
    <n v="4"/>
    <x v="1"/>
    <x v="0"/>
    <s v="course"/>
    <x v="0"/>
    <n v="1"/>
    <n v="2"/>
    <n v="0"/>
    <s v="no"/>
    <s v="no"/>
    <s v="no"/>
    <s v="yes"/>
    <s v="yes"/>
    <s v="yes"/>
    <x v="0"/>
    <s v="yes"/>
    <n v="4"/>
    <n v="3"/>
    <n v="2"/>
    <n v="1"/>
    <n v="1"/>
    <n v="5"/>
    <n v="0"/>
    <n v="14"/>
    <n v="15"/>
    <n v="15"/>
    <n v="14.666666666666666"/>
    <x v="2"/>
    <x v="0"/>
  </r>
  <r>
    <x v="0"/>
    <x v="1"/>
    <n v="16"/>
    <s v="U"/>
    <s v="LE3"/>
    <s v="T"/>
    <n v="4"/>
    <n v="4"/>
    <x v="4"/>
    <x v="3"/>
    <s v="reputation"/>
    <x v="1"/>
    <n v="1"/>
    <n v="2"/>
    <n v="0"/>
    <s v="no"/>
    <s v="yes"/>
    <s v="yes"/>
    <s v="no"/>
    <s v="yes"/>
    <s v="yes"/>
    <x v="0"/>
    <s v="no"/>
    <n v="4"/>
    <n v="5"/>
    <n v="2"/>
    <n v="1"/>
    <n v="2"/>
    <n v="3"/>
    <n v="0"/>
    <n v="9"/>
    <n v="9"/>
    <n v="10"/>
    <n v="9.3333333333333339"/>
    <x v="0"/>
    <x v="0"/>
  </r>
  <r>
    <x v="0"/>
    <x v="1"/>
    <n v="16"/>
    <s v="U"/>
    <s v="GT3"/>
    <s v="T"/>
    <n v="4"/>
    <n v="3"/>
    <x v="0"/>
    <x v="1"/>
    <s v="home"/>
    <x v="1"/>
    <n v="1"/>
    <n v="2"/>
    <n v="0"/>
    <s v="no"/>
    <s v="yes"/>
    <s v="no"/>
    <s v="yes"/>
    <s v="yes"/>
    <s v="yes"/>
    <x v="0"/>
    <s v="no"/>
    <n v="4"/>
    <n v="3"/>
    <n v="5"/>
    <n v="1"/>
    <n v="5"/>
    <n v="2"/>
    <n v="2"/>
    <n v="16"/>
    <n v="16"/>
    <n v="16"/>
    <n v="16"/>
    <x v="2"/>
    <x v="0"/>
  </r>
  <r>
    <x v="0"/>
    <x v="1"/>
    <n v="16"/>
    <s v="U"/>
    <s v="GT3"/>
    <s v="T"/>
    <n v="2"/>
    <n v="3"/>
    <x v="2"/>
    <x v="1"/>
    <s v="reputation"/>
    <x v="1"/>
    <n v="1"/>
    <n v="2"/>
    <n v="0"/>
    <s v="yes"/>
    <s v="yes"/>
    <s v="yes"/>
    <s v="yes"/>
    <s v="yes"/>
    <s v="yes"/>
    <x v="1"/>
    <s v="no"/>
    <n v="4"/>
    <n v="4"/>
    <n v="3"/>
    <n v="1"/>
    <n v="3"/>
    <n v="4"/>
    <n v="6"/>
    <n v="8"/>
    <n v="10"/>
    <n v="10"/>
    <n v="9.3333333333333339"/>
    <x v="0"/>
    <x v="0"/>
  </r>
  <r>
    <x v="0"/>
    <x v="1"/>
    <n v="17"/>
    <s v="U"/>
    <s v="GT3"/>
    <s v="T"/>
    <n v="1"/>
    <n v="1"/>
    <x v="2"/>
    <x v="1"/>
    <s v="course"/>
    <x v="1"/>
    <n v="1"/>
    <n v="2"/>
    <n v="0"/>
    <s v="no"/>
    <s v="yes"/>
    <s v="yes"/>
    <s v="no"/>
    <s v="no"/>
    <s v="yes"/>
    <x v="1"/>
    <s v="no"/>
    <n v="4"/>
    <n v="4"/>
    <n v="4"/>
    <n v="1"/>
    <n v="3"/>
    <n v="1"/>
    <n v="4"/>
    <n v="9"/>
    <n v="9"/>
    <n v="10"/>
    <n v="9.3333333333333339"/>
    <x v="0"/>
    <x v="0"/>
  </r>
  <r>
    <x v="0"/>
    <x v="1"/>
    <n v="16"/>
    <s v="U"/>
    <s v="GT3"/>
    <s v="A"/>
    <n v="3"/>
    <n v="1"/>
    <x v="1"/>
    <x v="1"/>
    <s v="course"/>
    <x v="1"/>
    <n v="1"/>
    <n v="2"/>
    <n v="3"/>
    <s v="no"/>
    <s v="yes"/>
    <s v="yes"/>
    <s v="no"/>
    <s v="yes"/>
    <s v="yes"/>
    <x v="0"/>
    <s v="no"/>
    <n v="2"/>
    <n v="3"/>
    <n v="3"/>
    <n v="2"/>
    <n v="2"/>
    <n v="4"/>
    <n v="5"/>
    <n v="7"/>
    <n v="7"/>
    <n v="7"/>
    <n v="7"/>
    <x v="1"/>
    <x v="1"/>
  </r>
  <r>
    <x v="0"/>
    <x v="1"/>
    <n v="16"/>
    <s v="U"/>
    <s v="GT3"/>
    <s v="T"/>
    <n v="4"/>
    <n v="3"/>
    <x v="4"/>
    <x v="1"/>
    <s v="other"/>
    <x v="1"/>
    <n v="1"/>
    <n v="2"/>
    <n v="0"/>
    <s v="no"/>
    <s v="no"/>
    <s v="yes"/>
    <s v="yes"/>
    <s v="yes"/>
    <s v="yes"/>
    <x v="0"/>
    <s v="yes"/>
    <n v="1"/>
    <n v="3"/>
    <n v="2"/>
    <n v="1"/>
    <n v="1"/>
    <n v="1"/>
    <n v="10"/>
    <n v="11"/>
    <n v="12"/>
    <n v="13"/>
    <n v="12"/>
    <x v="0"/>
    <x v="0"/>
  </r>
  <r>
    <x v="0"/>
    <x v="0"/>
    <n v="17"/>
    <s v="U"/>
    <s v="LE3"/>
    <s v="T"/>
    <n v="4"/>
    <n v="4"/>
    <x v="1"/>
    <x v="1"/>
    <s v="home"/>
    <x v="1"/>
    <n v="1"/>
    <n v="2"/>
    <n v="0"/>
    <s v="no"/>
    <s v="yes"/>
    <s v="yes"/>
    <s v="no"/>
    <s v="yes"/>
    <s v="yes"/>
    <x v="0"/>
    <s v="yes"/>
    <n v="5"/>
    <n v="3"/>
    <n v="5"/>
    <n v="4"/>
    <n v="5"/>
    <n v="3"/>
    <n v="13"/>
    <n v="12"/>
    <n v="12"/>
    <n v="13"/>
    <n v="12.333333333333334"/>
    <x v="0"/>
    <x v="0"/>
  </r>
  <r>
    <x v="0"/>
    <x v="1"/>
    <n v="16"/>
    <s v="U"/>
    <s v="GT3"/>
    <s v="A"/>
    <n v="2"/>
    <n v="2"/>
    <x v="2"/>
    <x v="1"/>
    <s v="reputation"/>
    <x v="1"/>
    <n v="1"/>
    <n v="2"/>
    <n v="0"/>
    <s v="yes"/>
    <s v="yes"/>
    <s v="yes"/>
    <s v="no"/>
    <s v="yes"/>
    <s v="yes"/>
    <x v="0"/>
    <s v="no"/>
    <n v="3"/>
    <n v="3"/>
    <n v="4"/>
    <n v="1"/>
    <n v="1"/>
    <n v="4"/>
    <n v="0"/>
    <n v="12"/>
    <n v="13"/>
    <n v="14"/>
    <n v="13"/>
    <x v="0"/>
    <x v="0"/>
  </r>
  <r>
    <x v="0"/>
    <x v="0"/>
    <n v="18"/>
    <s v="U"/>
    <s v="GT3"/>
    <s v="T"/>
    <n v="2"/>
    <n v="2"/>
    <x v="1"/>
    <x v="1"/>
    <s v="home"/>
    <x v="1"/>
    <n v="1"/>
    <n v="2"/>
    <n v="1"/>
    <s v="no"/>
    <s v="yes"/>
    <s v="yes"/>
    <s v="yes"/>
    <s v="yes"/>
    <s v="yes"/>
    <x v="0"/>
    <s v="no"/>
    <n v="4"/>
    <n v="4"/>
    <n v="4"/>
    <n v="2"/>
    <n v="4"/>
    <n v="5"/>
    <n v="15"/>
    <n v="6"/>
    <n v="7"/>
    <n v="8"/>
    <n v="7"/>
    <x v="1"/>
    <x v="1"/>
  </r>
  <r>
    <x v="0"/>
    <x v="1"/>
    <n v="17"/>
    <s v="U"/>
    <s v="LE3"/>
    <s v="T"/>
    <n v="3"/>
    <n v="2"/>
    <x v="2"/>
    <x v="1"/>
    <s v="reputation"/>
    <x v="1"/>
    <n v="2"/>
    <n v="2"/>
    <n v="0"/>
    <s v="no"/>
    <s v="no"/>
    <s v="yes"/>
    <s v="no"/>
    <s v="yes"/>
    <s v="yes"/>
    <x v="0"/>
    <s v="no"/>
    <n v="4"/>
    <n v="4"/>
    <n v="4"/>
    <n v="1"/>
    <n v="3"/>
    <n v="1"/>
    <n v="2"/>
    <n v="14"/>
    <n v="15"/>
    <n v="15"/>
    <n v="14.666666666666666"/>
    <x v="2"/>
    <x v="0"/>
  </r>
  <r>
    <x v="0"/>
    <x v="1"/>
    <n v="17"/>
    <s v="U"/>
    <s v="GT3"/>
    <s v="T"/>
    <n v="4"/>
    <n v="3"/>
    <x v="2"/>
    <x v="1"/>
    <s v="reputation"/>
    <x v="1"/>
    <n v="1"/>
    <n v="2"/>
    <n v="2"/>
    <s v="no"/>
    <s v="no"/>
    <s v="yes"/>
    <s v="no"/>
    <s v="yes"/>
    <s v="yes"/>
    <x v="0"/>
    <s v="yes"/>
    <n v="3"/>
    <n v="4"/>
    <n v="5"/>
    <n v="2"/>
    <n v="4"/>
    <n v="1"/>
    <n v="22"/>
    <n v="6"/>
    <n v="6"/>
    <n v="4"/>
    <n v="5.333333333333333"/>
    <x v="1"/>
    <x v="1"/>
  </r>
  <r>
    <x v="0"/>
    <x v="0"/>
    <n v="18"/>
    <s v="U"/>
    <s v="LE3"/>
    <s v="T"/>
    <n v="3"/>
    <n v="3"/>
    <x v="1"/>
    <x v="2"/>
    <s v="home"/>
    <x v="0"/>
    <n v="1"/>
    <n v="2"/>
    <n v="1"/>
    <s v="no"/>
    <s v="yes"/>
    <s v="yes"/>
    <s v="no"/>
    <s v="yes"/>
    <s v="yes"/>
    <x v="0"/>
    <s v="no"/>
    <n v="3"/>
    <n v="2"/>
    <n v="4"/>
    <n v="2"/>
    <n v="4"/>
    <n v="4"/>
    <n v="13"/>
    <n v="6"/>
    <n v="6"/>
    <n v="8"/>
    <n v="6.666666666666667"/>
    <x v="1"/>
    <x v="1"/>
  </r>
  <r>
    <x v="0"/>
    <x v="1"/>
    <n v="17"/>
    <s v="R"/>
    <s v="GT3"/>
    <s v="T"/>
    <n v="2"/>
    <n v="1"/>
    <x v="3"/>
    <x v="0"/>
    <s v="reputation"/>
    <x v="1"/>
    <n v="2"/>
    <n v="2"/>
    <n v="0"/>
    <s v="no"/>
    <s v="yes"/>
    <s v="no"/>
    <s v="yes"/>
    <s v="yes"/>
    <s v="yes"/>
    <x v="0"/>
    <s v="no"/>
    <n v="4"/>
    <n v="2"/>
    <n v="5"/>
    <n v="1"/>
    <n v="2"/>
    <n v="5"/>
    <n v="2"/>
    <n v="6"/>
    <n v="6"/>
    <n v="6"/>
    <n v="6"/>
    <x v="1"/>
    <x v="1"/>
  </r>
  <r>
    <x v="0"/>
    <x v="1"/>
    <n v="16"/>
    <s v="U"/>
    <s v="GT3"/>
    <s v="T"/>
    <n v="2"/>
    <n v="3"/>
    <x v="1"/>
    <x v="3"/>
    <s v="other"/>
    <x v="1"/>
    <n v="1"/>
    <n v="2"/>
    <n v="0"/>
    <s v="yes"/>
    <s v="no"/>
    <s v="no"/>
    <s v="no"/>
    <s v="yes"/>
    <s v="yes"/>
    <x v="0"/>
    <s v="no"/>
    <n v="2"/>
    <n v="3"/>
    <n v="1"/>
    <n v="1"/>
    <n v="1"/>
    <n v="3"/>
    <n v="2"/>
    <n v="16"/>
    <n v="16"/>
    <n v="17"/>
    <n v="16.333333333333332"/>
    <x v="2"/>
    <x v="0"/>
  </r>
  <r>
    <x v="0"/>
    <x v="0"/>
    <n v="18"/>
    <s v="U"/>
    <s v="GT3"/>
    <s v="T"/>
    <n v="2"/>
    <n v="2"/>
    <x v="2"/>
    <x v="1"/>
    <s v="home"/>
    <x v="1"/>
    <n v="2"/>
    <n v="2"/>
    <n v="0"/>
    <s v="no"/>
    <s v="yes"/>
    <s v="yes"/>
    <s v="no"/>
    <s v="yes"/>
    <s v="yes"/>
    <x v="0"/>
    <s v="no"/>
    <n v="3"/>
    <n v="3"/>
    <n v="3"/>
    <n v="5"/>
    <n v="5"/>
    <n v="4"/>
    <n v="0"/>
    <n v="12"/>
    <n v="13"/>
    <n v="13"/>
    <n v="12.666666666666666"/>
    <x v="0"/>
    <x v="0"/>
  </r>
  <r>
    <x v="0"/>
    <x v="1"/>
    <n v="18"/>
    <s v="R"/>
    <s v="GT3"/>
    <s v="T"/>
    <n v="3"/>
    <n v="1"/>
    <x v="2"/>
    <x v="1"/>
    <s v="reputation"/>
    <x v="1"/>
    <n v="1"/>
    <n v="2"/>
    <n v="1"/>
    <s v="no"/>
    <s v="no"/>
    <s v="no"/>
    <s v="yes"/>
    <s v="yes"/>
    <s v="yes"/>
    <x v="0"/>
    <s v="yes"/>
    <n v="5"/>
    <n v="3"/>
    <n v="3"/>
    <n v="1"/>
    <n v="1"/>
    <n v="4"/>
    <n v="16"/>
    <n v="9"/>
    <n v="8"/>
    <n v="7"/>
    <n v="8"/>
    <x v="1"/>
    <x v="1"/>
  </r>
  <r>
    <x v="0"/>
    <x v="1"/>
    <n v="17"/>
    <s v="U"/>
    <s v="GT3"/>
    <s v="T"/>
    <n v="3"/>
    <n v="2"/>
    <x v="2"/>
    <x v="1"/>
    <s v="course"/>
    <x v="1"/>
    <n v="1"/>
    <n v="2"/>
    <n v="0"/>
    <s v="no"/>
    <s v="no"/>
    <s v="no"/>
    <s v="yes"/>
    <s v="no"/>
    <s v="yes"/>
    <x v="0"/>
    <s v="no"/>
    <n v="5"/>
    <n v="3"/>
    <n v="4"/>
    <n v="1"/>
    <n v="3"/>
    <n v="3"/>
    <n v="10"/>
    <n v="16"/>
    <n v="15"/>
    <n v="15"/>
    <n v="15.333333333333334"/>
    <x v="2"/>
    <x v="0"/>
  </r>
  <r>
    <x v="0"/>
    <x v="0"/>
    <n v="17"/>
    <s v="U"/>
    <s v="LE3"/>
    <s v="T"/>
    <n v="2"/>
    <n v="3"/>
    <x v="1"/>
    <x v="0"/>
    <s v="reputation"/>
    <x v="0"/>
    <n v="1"/>
    <n v="2"/>
    <n v="0"/>
    <s v="no"/>
    <s v="yes"/>
    <s v="yes"/>
    <s v="no"/>
    <s v="no"/>
    <s v="yes"/>
    <x v="0"/>
    <s v="no"/>
    <n v="5"/>
    <n v="3"/>
    <n v="3"/>
    <n v="1"/>
    <n v="3"/>
    <n v="3"/>
    <n v="2"/>
    <n v="12"/>
    <n v="11"/>
    <n v="12"/>
    <n v="11.666666666666666"/>
    <x v="0"/>
    <x v="0"/>
  </r>
  <r>
    <x v="0"/>
    <x v="0"/>
    <n v="18"/>
    <s v="U"/>
    <s v="LE3"/>
    <s v="T"/>
    <n v="2"/>
    <n v="1"/>
    <x v="3"/>
    <x v="1"/>
    <s v="course"/>
    <x v="1"/>
    <n v="4"/>
    <n v="2"/>
    <n v="0"/>
    <s v="yes"/>
    <s v="yes"/>
    <s v="yes"/>
    <s v="yes"/>
    <s v="yes"/>
    <s v="yes"/>
    <x v="0"/>
    <s v="yes"/>
    <n v="4"/>
    <n v="3"/>
    <n v="2"/>
    <n v="4"/>
    <n v="5"/>
    <n v="3"/>
    <n v="14"/>
    <n v="10"/>
    <n v="8"/>
    <n v="9"/>
    <n v="9"/>
    <x v="1"/>
    <x v="1"/>
  </r>
  <r>
    <x v="0"/>
    <x v="1"/>
    <n v="17"/>
    <s v="U"/>
    <s v="LE3"/>
    <s v="T"/>
    <n v="4"/>
    <n v="3"/>
    <x v="0"/>
    <x v="1"/>
    <s v="reputation"/>
    <x v="0"/>
    <n v="1"/>
    <n v="2"/>
    <n v="0"/>
    <s v="no"/>
    <s v="no"/>
    <s v="no"/>
    <s v="yes"/>
    <s v="yes"/>
    <s v="yes"/>
    <x v="0"/>
    <s v="yes"/>
    <n v="3"/>
    <n v="2"/>
    <n v="3"/>
    <n v="1"/>
    <n v="2"/>
    <n v="3"/>
    <n v="14"/>
    <n v="13"/>
    <n v="13"/>
    <n v="14"/>
    <n v="13.333333333333334"/>
    <x v="0"/>
    <x v="0"/>
  </r>
  <r>
    <x v="0"/>
    <x v="0"/>
    <n v="17"/>
    <s v="R"/>
    <s v="GT3"/>
    <s v="T"/>
    <n v="2"/>
    <n v="2"/>
    <x v="2"/>
    <x v="1"/>
    <s v="course"/>
    <x v="0"/>
    <n v="2"/>
    <n v="2"/>
    <n v="0"/>
    <s v="no"/>
    <s v="yes"/>
    <s v="yes"/>
    <s v="yes"/>
    <s v="yes"/>
    <s v="yes"/>
    <x v="0"/>
    <s v="no"/>
    <n v="4"/>
    <n v="5"/>
    <n v="2"/>
    <n v="1"/>
    <n v="1"/>
    <n v="1"/>
    <n v="4"/>
    <n v="11"/>
    <n v="11"/>
    <n v="11"/>
    <n v="11"/>
    <x v="0"/>
    <x v="0"/>
  </r>
  <r>
    <x v="0"/>
    <x v="0"/>
    <n v="17"/>
    <s v="U"/>
    <s v="GT3"/>
    <s v="T"/>
    <n v="4"/>
    <n v="4"/>
    <x v="4"/>
    <x v="3"/>
    <s v="reputation"/>
    <x v="1"/>
    <n v="1"/>
    <n v="2"/>
    <n v="0"/>
    <s v="yes"/>
    <s v="yes"/>
    <s v="no"/>
    <s v="yes"/>
    <s v="yes"/>
    <s v="yes"/>
    <x v="0"/>
    <s v="yes"/>
    <n v="4"/>
    <n v="5"/>
    <n v="5"/>
    <n v="1"/>
    <n v="3"/>
    <n v="2"/>
    <n v="14"/>
    <n v="11"/>
    <n v="9"/>
    <n v="9"/>
    <n v="9.6666666666666661"/>
    <x v="1"/>
    <x v="1"/>
  </r>
  <r>
    <x v="0"/>
    <x v="0"/>
    <n v="16"/>
    <s v="U"/>
    <s v="GT3"/>
    <s v="T"/>
    <n v="4"/>
    <n v="4"/>
    <x v="0"/>
    <x v="1"/>
    <s v="reputation"/>
    <x v="0"/>
    <n v="1"/>
    <n v="2"/>
    <n v="0"/>
    <s v="no"/>
    <s v="yes"/>
    <s v="yes"/>
    <s v="yes"/>
    <s v="yes"/>
    <s v="yes"/>
    <x v="0"/>
    <s v="no"/>
    <n v="4"/>
    <n v="2"/>
    <n v="4"/>
    <n v="2"/>
    <n v="4"/>
    <n v="1"/>
    <n v="2"/>
    <n v="14"/>
    <n v="13"/>
    <n v="13"/>
    <n v="13.333333333333334"/>
    <x v="0"/>
    <x v="0"/>
  </r>
  <r>
    <x v="0"/>
    <x v="0"/>
    <n v="16"/>
    <s v="U"/>
    <s v="LE3"/>
    <s v="T"/>
    <n v="1"/>
    <n v="1"/>
    <x v="2"/>
    <x v="1"/>
    <s v="home"/>
    <x v="1"/>
    <n v="2"/>
    <n v="2"/>
    <n v="0"/>
    <s v="no"/>
    <s v="yes"/>
    <s v="yes"/>
    <s v="no"/>
    <s v="yes"/>
    <s v="yes"/>
    <x v="0"/>
    <s v="no"/>
    <n v="3"/>
    <n v="4"/>
    <n v="2"/>
    <n v="1"/>
    <n v="1"/>
    <n v="5"/>
    <n v="18"/>
    <n v="9"/>
    <n v="7"/>
    <n v="6"/>
    <n v="7.333333333333333"/>
    <x v="1"/>
    <x v="1"/>
  </r>
  <r>
    <x v="0"/>
    <x v="0"/>
    <n v="17"/>
    <s v="U"/>
    <s v="LE3"/>
    <s v="T"/>
    <n v="2"/>
    <n v="2"/>
    <x v="2"/>
    <x v="1"/>
    <s v="home"/>
    <x v="0"/>
    <n v="1"/>
    <n v="2"/>
    <n v="0"/>
    <s v="no"/>
    <s v="no"/>
    <s v="yes"/>
    <s v="yes"/>
    <s v="no"/>
    <s v="yes"/>
    <x v="0"/>
    <s v="yes"/>
    <n v="4"/>
    <n v="4"/>
    <n v="2"/>
    <n v="5"/>
    <n v="5"/>
    <n v="4"/>
    <n v="4"/>
    <n v="14"/>
    <n v="13"/>
    <n v="13"/>
    <n v="13.333333333333334"/>
    <x v="0"/>
    <x v="0"/>
  </r>
  <r>
    <x v="0"/>
    <x v="1"/>
    <n v="17"/>
    <s v="R"/>
    <s v="GT3"/>
    <s v="T"/>
    <n v="2"/>
    <n v="1"/>
    <x v="3"/>
    <x v="0"/>
    <s v="course"/>
    <x v="1"/>
    <n v="3"/>
    <n v="2"/>
    <n v="0"/>
    <s v="no"/>
    <s v="no"/>
    <s v="no"/>
    <s v="yes"/>
    <s v="yes"/>
    <s v="yes"/>
    <x v="1"/>
    <s v="no"/>
    <n v="2"/>
    <n v="1"/>
    <n v="1"/>
    <n v="1"/>
    <n v="1"/>
    <n v="3"/>
    <n v="2"/>
    <n v="13"/>
    <n v="11"/>
    <n v="11"/>
    <n v="11.666666666666666"/>
    <x v="0"/>
    <x v="0"/>
  </r>
  <r>
    <x v="0"/>
    <x v="0"/>
    <n v="18"/>
    <s v="U"/>
    <s v="GT3"/>
    <s v="T"/>
    <n v="2"/>
    <n v="2"/>
    <x v="2"/>
    <x v="0"/>
    <s v="reputation"/>
    <x v="0"/>
    <n v="1"/>
    <n v="2"/>
    <n v="1"/>
    <s v="no"/>
    <s v="no"/>
    <s v="no"/>
    <s v="no"/>
    <s v="yes"/>
    <s v="no"/>
    <x v="0"/>
    <s v="no"/>
    <n v="5"/>
    <n v="5"/>
    <n v="4"/>
    <n v="3"/>
    <n v="5"/>
    <n v="2"/>
    <n v="0"/>
    <n v="7"/>
    <n v="7"/>
    <n v="0"/>
    <n v="4.666666666666667"/>
    <x v="1"/>
    <x v="1"/>
  </r>
  <r>
    <x v="0"/>
    <x v="0"/>
    <n v="17"/>
    <s v="U"/>
    <s v="LE3"/>
    <s v="T"/>
    <n v="4"/>
    <n v="3"/>
    <x v="0"/>
    <x v="1"/>
    <s v="course"/>
    <x v="1"/>
    <n v="2"/>
    <n v="2"/>
    <n v="0"/>
    <s v="no"/>
    <s v="no"/>
    <s v="no"/>
    <s v="yes"/>
    <s v="yes"/>
    <s v="yes"/>
    <x v="0"/>
    <s v="yes"/>
    <n v="2"/>
    <n v="5"/>
    <n v="5"/>
    <n v="1"/>
    <n v="4"/>
    <n v="5"/>
    <n v="14"/>
    <n v="12"/>
    <n v="12"/>
    <n v="12"/>
    <n v="12"/>
    <x v="0"/>
    <x v="0"/>
  </r>
  <r>
    <x v="0"/>
    <x v="0"/>
    <n v="17"/>
    <s v="R"/>
    <s v="LE3"/>
    <s v="A"/>
    <n v="4"/>
    <n v="4"/>
    <x v="4"/>
    <x v="1"/>
    <s v="course"/>
    <x v="1"/>
    <n v="2"/>
    <n v="2"/>
    <n v="0"/>
    <s v="no"/>
    <s v="yes"/>
    <s v="yes"/>
    <s v="no"/>
    <s v="yes"/>
    <s v="yes"/>
    <x v="0"/>
    <s v="no"/>
    <n v="3"/>
    <n v="3"/>
    <n v="3"/>
    <n v="2"/>
    <n v="3"/>
    <n v="4"/>
    <n v="2"/>
    <n v="10"/>
    <n v="11"/>
    <n v="12"/>
    <n v="11"/>
    <x v="0"/>
    <x v="0"/>
  </r>
  <r>
    <x v="0"/>
    <x v="0"/>
    <n v="18"/>
    <s v="R"/>
    <s v="LE3"/>
    <s v="T"/>
    <n v="3"/>
    <n v="3"/>
    <x v="2"/>
    <x v="0"/>
    <s v="course"/>
    <x v="1"/>
    <n v="1"/>
    <n v="2"/>
    <n v="1"/>
    <s v="no"/>
    <s v="yes"/>
    <s v="no"/>
    <s v="no"/>
    <s v="yes"/>
    <s v="yes"/>
    <x v="0"/>
    <s v="yes"/>
    <n v="4"/>
    <n v="3"/>
    <n v="3"/>
    <n v="1"/>
    <n v="3"/>
    <n v="5"/>
    <n v="8"/>
    <n v="3"/>
    <n v="5"/>
    <n v="5"/>
    <n v="4.333333333333333"/>
    <x v="1"/>
    <x v="1"/>
  </r>
  <r>
    <x v="0"/>
    <x v="0"/>
    <n v="16"/>
    <s v="U"/>
    <s v="GT3"/>
    <s v="T"/>
    <n v="3"/>
    <n v="3"/>
    <x v="3"/>
    <x v="1"/>
    <s v="reputation"/>
    <x v="2"/>
    <n v="3"/>
    <n v="2"/>
    <n v="0"/>
    <s v="yes"/>
    <s v="yes"/>
    <s v="no"/>
    <s v="no"/>
    <s v="no"/>
    <s v="yes"/>
    <x v="0"/>
    <s v="no"/>
    <n v="5"/>
    <n v="3"/>
    <n v="3"/>
    <n v="1"/>
    <n v="3"/>
    <n v="2"/>
    <n v="6"/>
    <n v="7"/>
    <n v="10"/>
    <n v="10"/>
    <n v="9"/>
    <x v="0"/>
    <x v="0"/>
  </r>
  <r>
    <x v="0"/>
    <x v="0"/>
    <n v="19"/>
    <s v="U"/>
    <s v="LE3"/>
    <s v="A"/>
    <n v="4"/>
    <n v="3"/>
    <x v="1"/>
    <x v="4"/>
    <s v="reputation"/>
    <x v="1"/>
    <n v="1"/>
    <n v="2"/>
    <n v="0"/>
    <s v="no"/>
    <s v="yes"/>
    <s v="no"/>
    <s v="no"/>
    <s v="yes"/>
    <s v="yes"/>
    <x v="0"/>
    <s v="no"/>
    <n v="4"/>
    <n v="3"/>
    <n v="1"/>
    <n v="1"/>
    <n v="1"/>
    <n v="1"/>
    <n v="12"/>
    <n v="11"/>
    <n v="11"/>
    <n v="11"/>
    <n v="11"/>
    <x v="0"/>
    <x v="0"/>
  </r>
  <r>
    <x v="0"/>
    <x v="0"/>
    <n v="18"/>
    <s v="U"/>
    <s v="GT3"/>
    <s v="T"/>
    <n v="2"/>
    <n v="1"/>
    <x v="2"/>
    <x v="1"/>
    <s v="home"/>
    <x v="1"/>
    <n v="1"/>
    <n v="2"/>
    <n v="0"/>
    <s v="no"/>
    <s v="no"/>
    <s v="no"/>
    <s v="yes"/>
    <s v="yes"/>
    <s v="yes"/>
    <x v="0"/>
    <s v="no"/>
    <n v="5"/>
    <n v="2"/>
    <n v="4"/>
    <n v="1"/>
    <n v="2"/>
    <n v="4"/>
    <n v="8"/>
    <n v="15"/>
    <n v="14"/>
    <n v="14"/>
    <n v="14.333333333333334"/>
    <x v="0"/>
    <x v="0"/>
  </r>
  <r>
    <x v="0"/>
    <x v="1"/>
    <n v="18"/>
    <s v="U"/>
    <s v="GT3"/>
    <s v="T"/>
    <n v="4"/>
    <n v="3"/>
    <x v="1"/>
    <x v="1"/>
    <s v="home"/>
    <x v="0"/>
    <n v="1"/>
    <n v="2"/>
    <n v="0"/>
    <s v="no"/>
    <s v="yes"/>
    <s v="yes"/>
    <s v="no"/>
    <s v="yes"/>
    <s v="yes"/>
    <x v="0"/>
    <s v="yes"/>
    <n v="3"/>
    <n v="1"/>
    <n v="2"/>
    <n v="1"/>
    <n v="3"/>
    <n v="2"/>
    <n v="21"/>
    <n v="17"/>
    <n v="18"/>
    <n v="18"/>
    <n v="17.666666666666668"/>
    <x v="2"/>
    <x v="0"/>
  </r>
  <r>
    <x v="0"/>
    <x v="0"/>
    <n v="18"/>
    <s v="U"/>
    <s v="GT3"/>
    <s v="T"/>
    <n v="4"/>
    <n v="3"/>
    <x v="4"/>
    <x v="1"/>
    <s v="course"/>
    <x v="1"/>
    <n v="1"/>
    <n v="2"/>
    <n v="0"/>
    <s v="no"/>
    <s v="yes"/>
    <s v="yes"/>
    <s v="no"/>
    <s v="no"/>
    <s v="yes"/>
    <x v="0"/>
    <s v="no"/>
    <n v="4"/>
    <n v="3"/>
    <n v="2"/>
    <n v="1"/>
    <n v="1"/>
    <n v="3"/>
    <n v="2"/>
    <n v="8"/>
    <n v="8"/>
    <n v="8"/>
    <n v="8"/>
    <x v="1"/>
    <x v="1"/>
  </r>
  <r>
    <x v="0"/>
    <x v="0"/>
    <n v="18"/>
    <s v="R"/>
    <s v="LE3"/>
    <s v="A"/>
    <n v="3"/>
    <n v="4"/>
    <x v="2"/>
    <x v="1"/>
    <s v="reputation"/>
    <x v="1"/>
    <n v="2"/>
    <n v="2"/>
    <n v="0"/>
    <s v="no"/>
    <s v="yes"/>
    <s v="yes"/>
    <s v="yes"/>
    <s v="yes"/>
    <s v="yes"/>
    <x v="0"/>
    <s v="no"/>
    <n v="4"/>
    <n v="2"/>
    <n v="5"/>
    <n v="3"/>
    <n v="4"/>
    <n v="1"/>
    <n v="13"/>
    <n v="17"/>
    <n v="17"/>
    <n v="17"/>
    <n v="17"/>
    <x v="2"/>
    <x v="0"/>
  </r>
  <r>
    <x v="0"/>
    <x v="0"/>
    <n v="17"/>
    <s v="U"/>
    <s v="GT3"/>
    <s v="T"/>
    <n v="3"/>
    <n v="1"/>
    <x v="1"/>
    <x v="1"/>
    <s v="other"/>
    <x v="1"/>
    <n v="1"/>
    <n v="2"/>
    <n v="0"/>
    <s v="no"/>
    <s v="no"/>
    <s v="yes"/>
    <s v="yes"/>
    <s v="yes"/>
    <s v="yes"/>
    <x v="0"/>
    <s v="yes"/>
    <n v="5"/>
    <n v="4"/>
    <n v="4"/>
    <n v="3"/>
    <n v="4"/>
    <n v="5"/>
    <n v="2"/>
    <n v="9"/>
    <n v="9"/>
    <n v="10"/>
    <n v="9.3333333333333339"/>
    <x v="0"/>
    <x v="0"/>
  </r>
  <r>
    <x v="0"/>
    <x v="1"/>
    <n v="18"/>
    <s v="R"/>
    <s v="GT3"/>
    <s v="T"/>
    <n v="4"/>
    <n v="4"/>
    <x v="4"/>
    <x v="1"/>
    <s v="reputation"/>
    <x v="1"/>
    <n v="2"/>
    <n v="2"/>
    <n v="0"/>
    <s v="no"/>
    <s v="no"/>
    <s v="yes"/>
    <s v="yes"/>
    <s v="yes"/>
    <s v="yes"/>
    <x v="0"/>
    <s v="no"/>
    <n v="4"/>
    <n v="3"/>
    <n v="4"/>
    <n v="2"/>
    <n v="2"/>
    <n v="4"/>
    <n v="8"/>
    <n v="12"/>
    <n v="10"/>
    <n v="11"/>
    <n v="11"/>
    <x v="0"/>
    <x v="0"/>
  </r>
  <r>
    <x v="0"/>
    <x v="0"/>
    <n v="18"/>
    <s v="U"/>
    <s v="GT3"/>
    <s v="T"/>
    <n v="4"/>
    <n v="2"/>
    <x v="0"/>
    <x v="1"/>
    <s v="reputation"/>
    <x v="0"/>
    <n v="1"/>
    <n v="2"/>
    <n v="0"/>
    <s v="no"/>
    <s v="yes"/>
    <s v="yes"/>
    <s v="yes"/>
    <s v="yes"/>
    <s v="yes"/>
    <x v="0"/>
    <s v="yes"/>
    <n v="5"/>
    <n v="4"/>
    <n v="5"/>
    <n v="1"/>
    <n v="3"/>
    <n v="5"/>
    <n v="10"/>
    <n v="10"/>
    <n v="9"/>
    <n v="10"/>
    <n v="9.6666666666666661"/>
    <x v="0"/>
    <x v="0"/>
  </r>
  <r>
    <x v="0"/>
    <x v="1"/>
    <n v="18"/>
    <s v="R"/>
    <s v="GT3"/>
    <s v="T"/>
    <n v="2"/>
    <n v="1"/>
    <x v="2"/>
    <x v="1"/>
    <s v="reputation"/>
    <x v="1"/>
    <n v="2"/>
    <n v="2"/>
    <n v="0"/>
    <s v="no"/>
    <s v="yes"/>
    <s v="no"/>
    <s v="no"/>
    <s v="yes"/>
    <s v="no"/>
    <x v="0"/>
    <s v="yes"/>
    <n v="4"/>
    <n v="3"/>
    <n v="5"/>
    <n v="1"/>
    <n v="2"/>
    <n v="3"/>
    <n v="0"/>
    <n v="6"/>
    <n v="0"/>
    <n v="0"/>
    <n v="2"/>
    <x v="1"/>
    <x v="1"/>
  </r>
  <r>
    <x v="0"/>
    <x v="1"/>
    <n v="19"/>
    <s v="U"/>
    <s v="GT3"/>
    <s v="T"/>
    <n v="3"/>
    <n v="3"/>
    <x v="2"/>
    <x v="0"/>
    <s v="home"/>
    <x v="2"/>
    <n v="1"/>
    <n v="2"/>
    <n v="2"/>
    <s v="no"/>
    <s v="yes"/>
    <s v="yes"/>
    <s v="yes"/>
    <s v="yes"/>
    <s v="yes"/>
    <x v="0"/>
    <s v="no"/>
    <n v="4"/>
    <n v="3"/>
    <n v="5"/>
    <n v="3"/>
    <n v="3"/>
    <n v="5"/>
    <n v="15"/>
    <n v="9"/>
    <n v="9"/>
    <n v="9"/>
    <n v="9"/>
    <x v="1"/>
    <x v="1"/>
  </r>
  <r>
    <x v="0"/>
    <x v="1"/>
    <n v="18"/>
    <s v="U"/>
    <s v="LE3"/>
    <s v="T"/>
    <n v="1"/>
    <n v="1"/>
    <x v="2"/>
    <x v="1"/>
    <s v="home"/>
    <x v="1"/>
    <n v="2"/>
    <n v="2"/>
    <n v="0"/>
    <s v="no"/>
    <s v="yes"/>
    <s v="yes"/>
    <s v="no"/>
    <s v="no"/>
    <s v="yes"/>
    <x v="1"/>
    <s v="no"/>
    <n v="4"/>
    <n v="4"/>
    <n v="3"/>
    <n v="1"/>
    <n v="1"/>
    <n v="3"/>
    <n v="2"/>
    <n v="11"/>
    <n v="11"/>
    <n v="11"/>
    <n v="11"/>
    <x v="0"/>
    <x v="0"/>
  </r>
  <r>
    <x v="0"/>
    <x v="0"/>
    <n v="17"/>
    <s v="R"/>
    <s v="GT3"/>
    <s v="T"/>
    <n v="1"/>
    <n v="2"/>
    <x v="3"/>
    <x v="4"/>
    <s v="home"/>
    <x v="1"/>
    <n v="1"/>
    <n v="2"/>
    <n v="0"/>
    <s v="no"/>
    <s v="yes"/>
    <s v="yes"/>
    <s v="yes"/>
    <s v="no"/>
    <s v="yes"/>
    <x v="1"/>
    <s v="yes"/>
    <n v="3"/>
    <n v="5"/>
    <n v="2"/>
    <n v="2"/>
    <n v="2"/>
    <n v="1"/>
    <n v="2"/>
    <n v="15"/>
    <n v="14"/>
    <n v="14"/>
    <n v="14.333333333333334"/>
    <x v="0"/>
    <x v="0"/>
  </r>
  <r>
    <x v="0"/>
    <x v="1"/>
    <n v="17"/>
    <s v="U"/>
    <s v="GT3"/>
    <s v="T"/>
    <n v="2"/>
    <n v="4"/>
    <x v="3"/>
    <x v="2"/>
    <s v="reputation"/>
    <x v="1"/>
    <n v="2"/>
    <n v="2"/>
    <n v="0"/>
    <s v="no"/>
    <s v="yes"/>
    <s v="yes"/>
    <s v="no"/>
    <s v="yes"/>
    <s v="yes"/>
    <x v="0"/>
    <s v="yes"/>
    <n v="4"/>
    <n v="3"/>
    <n v="3"/>
    <n v="1"/>
    <n v="1"/>
    <n v="1"/>
    <n v="2"/>
    <n v="10"/>
    <n v="10"/>
    <n v="10"/>
    <n v="10"/>
    <x v="0"/>
    <x v="0"/>
  </r>
  <r>
    <x v="0"/>
    <x v="1"/>
    <n v="17"/>
    <s v="U"/>
    <s v="LE3"/>
    <s v="T"/>
    <n v="2"/>
    <n v="2"/>
    <x v="1"/>
    <x v="1"/>
    <s v="course"/>
    <x v="1"/>
    <n v="2"/>
    <n v="2"/>
    <n v="0"/>
    <s v="yes"/>
    <s v="yes"/>
    <s v="yes"/>
    <s v="no"/>
    <s v="yes"/>
    <s v="yes"/>
    <x v="0"/>
    <s v="yes"/>
    <n v="4"/>
    <n v="4"/>
    <n v="4"/>
    <n v="2"/>
    <n v="3"/>
    <n v="5"/>
    <n v="6"/>
    <n v="12"/>
    <n v="12"/>
    <n v="12"/>
    <n v="12"/>
    <x v="0"/>
    <x v="0"/>
  </r>
  <r>
    <x v="0"/>
    <x v="1"/>
    <n v="18"/>
    <s v="R"/>
    <s v="GT3"/>
    <s v="A"/>
    <n v="3"/>
    <n v="2"/>
    <x v="2"/>
    <x v="0"/>
    <s v="home"/>
    <x v="1"/>
    <n v="2"/>
    <n v="2"/>
    <n v="0"/>
    <s v="no"/>
    <s v="no"/>
    <s v="no"/>
    <s v="no"/>
    <s v="no"/>
    <s v="no"/>
    <x v="0"/>
    <s v="yes"/>
    <n v="4"/>
    <n v="1"/>
    <n v="1"/>
    <n v="1"/>
    <n v="1"/>
    <n v="5"/>
    <n v="75"/>
    <n v="10"/>
    <n v="9"/>
    <n v="9"/>
    <n v="9.3333333333333339"/>
    <x v="1"/>
    <x v="1"/>
  </r>
  <r>
    <x v="0"/>
    <x v="1"/>
    <n v="18"/>
    <s v="U"/>
    <s v="GT3"/>
    <s v="T"/>
    <n v="4"/>
    <n v="4"/>
    <x v="0"/>
    <x v="2"/>
    <s v="reputation"/>
    <x v="0"/>
    <n v="1"/>
    <n v="2"/>
    <n v="1"/>
    <s v="yes"/>
    <s v="yes"/>
    <s v="no"/>
    <s v="yes"/>
    <s v="yes"/>
    <s v="yes"/>
    <x v="0"/>
    <s v="yes"/>
    <n v="2"/>
    <n v="4"/>
    <n v="4"/>
    <n v="1"/>
    <n v="1"/>
    <n v="4"/>
    <n v="15"/>
    <n v="9"/>
    <n v="8"/>
    <n v="8"/>
    <n v="8.3333333333333339"/>
    <x v="1"/>
    <x v="1"/>
  </r>
  <r>
    <x v="0"/>
    <x v="1"/>
    <n v="18"/>
    <s v="U"/>
    <s v="GT3"/>
    <s v="T"/>
    <n v="1"/>
    <n v="1"/>
    <x v="2"/>
    <x v="1"/>
    <s v="home"/>
    <x v="1"/>
    <n v="2"/>
    <n v="2"/>
    <n v="0"/>
    <s v="yes"/>
    <s v="no"/>
    <s v="no"/>
    <s v="yes"/>
    <s v="yes"/>
    <s v="yes"/>
    <x v="0"/>
    <s v="no"/>
    <n v="5"/>
    <n v="4"/>
    <n v="4"/>
    <n v="1"/>
    <n v="1"/>
    <n v="4"/>
    <n v="4"/>
    <n v="8"/>
    <n v="9"/>
    <n v="10"/>
    <n v="9"/>
    <x v="0"/>
    <x v="0"/>
  </r>
  <r>
    <x v="0"/>
    <x v="1"/>
    <n v="17"/>
    <s v="U"/>
    <s v="GT3"/>
    <s v="T"/>
    <n v="2"/>
    <n v="2"/>
    <x v="2"/>
    <x v="1"/>
    <s v="course"/>
    <x v="1"/>
    <n v="1"/>
    <n v="2"/>
    <n v="0"/>
    <s v="no"/>
    <s v="yes"/>
    <s v="no"/>
    <s v="no"/>
    <s v="no"/>
    <s v="yes"/>
    <x v="0"/>
    <s v="no"/>
    <n v="5"/>
    <n v="4"/>
    <n v="5"/>
    <n v="1"/>
    <n v="2"/>
    <n v="5"/>
    <n v="4"/>
    <n v="10"/>
    <n v="9"/>
    <n v="11"/>
    <n v="10"/>
    <x v="0"/>
    <x v="0"/>
  </r>
  <r>
    <x v="0"/>
    <x v="0"/>
    <n v="17"/>
    <s v="U"/>
    <s v="GT3"/>
    <s v="T"/>
    <n v="1"/>
    <n v="1"/>
    <x v="2"/>
    <x v="1"/>
    <s v="reputation"/>
    <x v="0"/>
    <n v="1"/>
    <n v="2"/>
    <n v="0"/>
    <s v="no"/>
    <s v="no"/>
    <s v="yes"/>
    <s v="no"/>
    <s v="no"/>
    <s v="yes"/>
    <x v="0"/>
    <s v="no"/>
    <n v="4"/>
    <n v="3"/>
    <n v="3"/>
    <n v="1"/>
    <n v="2"/>
    <n v="4"/>
    <n v="2"/>
    <n v="12"/>
    <n v="10"/>
    <n v="11"/>
    <n v="11"/>
    <x v="0"/>
    <x v="0"/>
  </r>
  <r>
    <x v="0"/>
    <x v="0"/>
    <n v="18"/>
    <s v="U"/>
    <s v="LE3"/>
    <s v="A"/>
    <n v="4"/>
    <n v="4"/>
    <x v="4"/>
    <x v="3"/>
    <s v="reputation"/>
    <x v="1"/>
    <n v="1"/>
    <n v="2"/>
    <n v="0"/>
    <s v="no"/>
    <s v="yes"/>
    <s v="yes"/>
    <s v="yes"/>
    <s v="yes"/>
    <s v="yes"/>
    <x v="0"/>
    <s v="no"/>
    <n v="5"/>
    <n v="4"/>
    <n v="3"/>
    <n v="1"/>
    <n v="1"/>
    <n v="2"/>
    <n v="9"/>
    <n v="15"/>
    <n v="13"/>
    <n v="15"/>
    <n v="14.333333333333334"/>
    <x v="2"/>
    <x v="0"/>
  </r>
  <r>
    <x v="0"/>
    <x v="0"/>
    <n v="18"/>
    <s v="U"/>
    <s v="GT3"/>
    <s v="T"/>
    <n v="4"/>
    <n v="2"/>
    <x v="4"/>
    <x v="1"/>
    <s v="home"/>
    <x v="1"/>
    <n v="1"/>
    <n v="2"/>
    <n v="0"/>
    <s v="no"/>
    <s v="yes"/>
    <s v="yes"/>
    <s v="yes"/>
    <s v="yes"/>
    <s v="yes"/>
    <x v="0"/>
    <s v="yes"/>
    <n v="4"/>
    <n v="3"/>
    <n v="2"/>
    <n v="1"/>
    <n v="4"/>
    <n v="5"/>
    <n v="11"/>
    <n v="12"/>
    <n v="11"/>
    <n v="11"/>
    <n v="11.333333333333334"/>
    <x v="0"/>
    <x v="0"/>
  </r>
  <r>
    <x v="0"/>
    <x v="1"/>
    <n v="18"/>
    <s v="U"/>
    <s v="LE3"/>
    <s v="T"/>
    <n v="2"/>
    <n v="1"/>
    <x v="1"/>
    <x v="4"/>
    <s v="reputation"/>
    <x v="1"/>
    <n v="1"/>
    <n v="2"/>
    <n v="1"/>
    <s v="no"/>
    <s v="no"/>
    <s v="no"/>
    <s v="no"/>
    <s v="yes"/>
    <s v="yes"/>
    <x v="0"/>
    <s v="yes"/>
    <n v="5"/>
    <n v="4"/>
    <n v="3"/>
    <n v="1"/>
    <n v="1"/>
    <n v="5"/>
    <n v="12"/>
    <n v="12"/>
    <n v="12"/>
    <n v="13"/>
    <n v="12.333333333333334"/>
    <x v="0"/>
    <x v="0"/>
  </r>
  <r>
    <x v="0"/>
    <x v="1"/>
    <n v="19"/>
    <s v="U"/>
    <s v="GT3"/>
    <s v="T"/>
    <n v="4"/>
    <n v="4"/>
    <x v="0"/>
    <x v="1"/>
    <s v="reputation"/>
    <x v="2"/>
    <n v="2"/>
    <n v="2"/>
    <n v="0"/>
    <s v="no"/>
    <s v="yes"/>
    <s v="yes"/>
    <s v="yes"/>
    <s v="yes"/>
    <s v="yes"/>
    <x v="0"/>
    <s v="no"/>
    <n v="2"/>
    <n v="3"/>
    <n v="4"/>
    <n v="2"/>
    <n v="3"/>
    <n v="2"/>
    <n v="0"/>
    <n v="10"/>
    <n v="9"/>
    <n v="0"/>
    <n v="6.333333333333333"/>
    <x v="1"/>
    <x v="1"/>
  </r>
  <r>
    <x v="0"/>
    <x v="1"/>
    <n v="18"/>
    <s v="U"/>
    <s v="LE3"/>
    <s v="T"/>
    <n v="4"/>
    <n v="3"/>
    <x v="2"/>
    <x v="1"/>
    <s v="home"/>
    <x v="2"/>
    <n v="2"/>
    <n v="2"/>
    <n v="0"/>
    <s v="no"/>
    <s v="yes"/>
    <s v="yes"/>
    <s v="no"/>
    <s v="yes"/>
    <s v="yes"/>
    <x v="0"/>
    <s v="yes"/>
    <n v="4"/>
    <n v="4"/>
    <n v="5"/>
    <n v="1"/>
    <n v="2"/>
    <n v="2"/>
    <n v="10"/>
    <n v="10"/>
    <n v="8"/>
    <n v="8"/>
    <n v="8.6666666666666661"/>
    <x v="1"/>
    <x v="1"/>
  </r>
  <r>
    <x v="0"/>
    <x v="1"/>
    <n v="18"/>
    <s v="U"/>
    <s v="LE3"/>
    <s v="A"/>
    <n v="4"/>
    <n v="4"/>
    <x v="0"/>
    <x v="1"/>
    <s v="home"/>
    <x v="1"/>
    <n v="1"/>
    <n v="2"/>
    <n v="0"/>
    <s v="no"/>
    <s v="yes"/>
    <s v="no"/>
    <s v="no"/>
    <s v="yes"/>
    <s v="yes"/>
    <x v="0"/>
    <s v="yes"/>
    <n v="4"/>
    <n v="2"/>
    <n v="4"/>
    <n v="1"/>
    <n v="1"/>
    <n v="4"/>
    <n v="14"/>
    <n v="12"/>
    <n v="10"/>
    <n v="11"/>
    <n v="11"/>
    <x v="0"/>
    <x v="0"/>
  </r>
  <r>
    <x v="0"/>
    <x v="0"/>
    <n v="19"/>
    <s v="U"/>
    <s v="GT3"/>
    <s v="T"/>
    <n v="3"/>
    <n v="3"/>
    <x v="2"/>
    <x v="1"/>
    <s v="home"/>
    <x v="2"/>
    <n v="1"/>
    <n v="2"/>
    <n v="1"/>
    <s v="no"/>
    <s v="yes"/>
    <s v="no"/>
    <s v="yes"/>
    <s v="yes"/>
    <s v="yes"/>
    <x v="0"/>
    <s v="yes"/>
    <n v="4"/>
    <n v="4"/>
    <n v="4"/>
    <n v="1"/>
    <n v="1"/>
    <n v="3"/>
    <n v="20"/>
    <n v="15"/>
    <n v="14"/>
    <n v="13"/>
    <n v="14"/>
    <x v="0"/>
    <x v="0"/>
  </r>
  <r>
    <x v="0"/>
    <x v="1"/>
    <n v="18"/>
    <s v="U"/>
    <s v="GT3"/>
    <s v="T"/>
    <n v="2"/>
    <n v="4"/>
    <x v="1"/>
    <x v="4"/>
    <s v="reputation"/>
    <x v="2"/>
    <n v="1"/>
    <n v="2"/>
    <n v="1"/>
    <s v="no"/>
    <s v="yes"/>
    <s v="yes"/>
    <s v="yes"/>
    <s v="yes"/>
    <s v="yes"/>
    <x v="0"/>
    <s v="no"/>
    <n v="4"/>
    <n v="4"/>
    <n v="3"/>
    <n v="1"/>
    <n v="1"/>
    <n v="3"/>
    <n v="8"/>
    <n v="14"/>
    <n v="12"/>
    <n v="12"/>
    <n v="12.666666666666666"/>
    <x v="0"/>
    <x v="0"/>
  </r>
  <r>
    <x v="0"/>
    <x v="0"/>
    <n v="19"/>
    <s v="R"/>
    <s v="GT3"/>
    <s v="T"/>
    <n v="3"/>
    <n v="3"/>
    <x v="2"/>
    <x v="0"/>
    <s v="reputation"/>
    <x v="0"/>
    <n v="1"/>
    <n v="2"/>
    <n v="1"/>
    <s v="no"/>
    <s v="no"/>
    <s v="no"/>
    <s v="yes"/>
    <s v="yes"/>
    <s v="yes"/>
    <x v="1"/>
    <s v="yes"/>
    <n v="4"/>
    <n v="5"/>
    <n v="3"/>
    <n v="1"/>
    <n v="2"/>
    <n v="5"/>
    <n v="0"/>
    <n v="15"/>
    <n v="12"/>
    <n v="12"/>
    <n v="13"/>
    <x v="0"/>
    <x v="0"/>
  </r>
  <r>
    <x v="0"/>
    <x v="1"/>
    <n v="19"/>
    <s v="U"/>
    <s v="LE3"/>
    <s v="T"/>
    <n v="1"/>
    <n v="1"/>
    <x v="3"/>
    <x v="1"/>
    <s v="reputation"/>
    <x v="2"/>
    <n v="1"/>
    <n v="2"/>
    <n v="1"/>
    <s v="yes"/>
    <s v="yes"/>
    <s v="no"/>
    <s v="yes"/>
    <s v="no"/>
    <s v="yes"/>
    <x v="0"/>
    <s v="no"/>
    <n v="4"/>
    <n v="4"/>
    <n v="3"/>
    <n v="1"/>
    <n v="3"/>
    <n v="3"/>
    <n v="18"/>
    <n v="12"/>
    <n v="10"/>
    <n v="10"/>
    <n v="10.666666666666666"/>
    <x v="0"/>
    <x v="0"/>
  </r>
  <r>
    <x v="0"/>
    <x v="1"/>
    <n v="19"/>
    <s v="U"/>
    <s v="LE3"/>
    <s v="T"/>
    <n v="1"/>
    <n v="2"/>
    <x v="1"/>
    <x v="0"/>
    <s v="home"/>
    <x v="2"/>
    <n v="1"/>
    <n v="2"/>
    <n v="1"/>
    <s v="no"/>
    <s v="no"/>
    <s v="no"/>
    <s v="yes"/>
    <s v="no"/>
    <s v="yes"/>
    <x v="1"/>
    <s v="yes"/>
    <n v="4"/>
    <n v="2"/>
    <n v="4"/>
    <n v="2"/>
    <n v="2"/>
    <n v="3"/>
    <n v="0"/>
    <n v="9"/>
    <n v="9"/>
    <n v="0"/>
    <n v="6"/>
    <x v="1"/>
    <x v="1"/>
  </r>
  <r>
    <x v="0"/>
    <x v="1"/>
    <n v="19"/>
    <s v="U"/>
    <s v="GT3"/>
    <s v="T"/>
    <n v="2"/>
    <n v="1"/>
    <x v="3"/>
    <x v="1"/>
    <s v="other"/>
    <x v="2"/>
    <n v="3"/>
    <n v="2"/>
    <n v="0"/>
    <s v="no"/>
    <s v="yes"/>
    <s v="no"/>
    <s v="no"/>
    <s v="yes"/>
    <s v="no"/>
    <x v="0"/>
    <s v="yes"/>
    <n v="3"/>
    <n v="4"/>
    <n v="1"/>
    <n v="1"/>
    <n v="1"/>
    <n v="2"/>
    <n v="20"/>
    <n v="14"/>
    <n v="12"/>
    <n v="13"/>
    <n v="13"/>
    <x v="0"/>
    <x v="0"/>
  </r>
  <r>
    <x v="0"/>
    <x v="0"/>
    <n v="19"/>
    <s v="U"/>
    <s v="GT3"/>
    <s v="T"/>
    <n v="1"/>
    <n v="2"/>
    <x v="2"/>
    <x v="0"/>
    <s v="course"/>
    <x v="2"/>
    <n v="1"/>
    <n v="2"/>
    <n v="1"/>
    <s v="no"/>
    <s v="no"/>
    <s v="no"/>
    <s v="no"/>
    <s v="no"/>
    <s v="yes"/>
    <x v="0"/>
    <s v="no"/>
    <n v="4"/>
    <n v="5"/>
    <n v="2"/>
    <n v="2"/>
    <n v="2"/>
    <n v="4"/>
    <n v="3"/>
    <n v="13"/>
    <n v="11"/>
    <n v="11"/>
    <n v="11.666666666666666"/>
    <x v="0"/>
    <x v="0"/>
  </r>
  <r>
    <x v="0"/>
    <x v="1"/>
    <n v="19"/>
    <s v="U"/>
    <s v="LE3"/>
    <s v="T"/>
    <n v="3"/>
    <n v="2"/>
    <x v="1"/>
    <x v="1"/>
    <s v="reputation"/>
    <x v="2"/>
    <n v="2"/>
    <n v="2"/>
    <n v="1"/>
    <s v="no"/>
    <s v="yes"/>
    <s v="yes"/>
    <s v="no"/>
    <s v="no"/>
    <s v="yes"/>
    <x v="0"/>
    <s v="yes"/>
    <n v="4"/>
    <n v="2"/>
    <n v="2"/>
    <n v="1"/>
    <n v="2"/>
    <n v="1"/>
    <n v="22"/>
    <n v="13"/>
    <n v="10"/>
    <n v="11"/>
    <n v="11.333333333333334"/>
    <x v="0"/>
    <x v="0"/>
  </r>
  <r>
    <x v="0"/>
    <x v="1"/>
    <n v="18"/>
    <s v="U"/>
    <s v="GT3"/>
    <s v="T"/>
    <n v="2"/>
    <n v="1"/>
    <x v="1"/>
    <x v="1"/>
    <s v="course"/>
    <x v="1"/>
    <n v="2"/>
    <n v="2"/>
    <n v="0"/>
    <s v="no"/>
    <s v="yes"/>
    <s v="yes"/>
    <s v="yes"/>
    <s v="yes"/>
    <s v="yes"/>
    <x v="0"/>
    <s v="no"/>
    <n v="5"/>
    <n v="3"/>
    <n v="3"/>
    <n v="1"/>
    <n v="2"/>
    <n v="1"/>
    <n v="0"/>
    <n v="8"/>
    <n v="8"/>
    <n v="0"/>
    <n v="5.333333333333333"/>
    <x v="1"/>
    <x v="1"/>
  </r>
  <r>
    <x v="0"/>
    <x v="1"/>
    <n v="18"/>
    <s v="U"/>
    <s v="GT3"/>
    <s v="T"/>
    <n v="4"/>
    <n v="4"/>
    <x v="4"/>
    <x v="1"/>
    <s v="course"/>
    <x v="1"/>
    <n v="1"/>
    <n v="2"/>
    <n v="0"/>
    <s v="no"/>
    <s v="yes"/>
    <s v="yes"/>
    <s v="no"/>
    <s v="yes"/>
    <s v="yes"/>
    <x v="0"/>
    <s v="no"/>
    <n v="4"/>
    <n v="4"/>
    <n v="4"/>
    <n v="3"/>
    <n v="3"/>
    <n v="5"/>
    <n v="2"/>
    <n v="11"/>
    <n v="11"/>
    <n v="11"/>
    <n v="11"/>
    <x v="0"/>
    <x v="0"/>
  </r>
  <r>
    <x v="0"/>
    <x v="1"/>
    <n v="17"/>
    <s v="U"/>
    <s v="GT3"/>
    <s v="A"/>
    <n v="4"/>
    <n v="3"/>
    <x v="1"/>
    <x v="0"/>
    <s v="course"/>
    <x v="1"/>
    <n v="1"/>
    <n v="2"/>
    <n v="0"/>
    <s v="no"/>
    <s v="yes"/>
    <s v="yes"/>
    <s v="no"/>
    <s v="yes"/>
    <s v="yes"/>
    <x v="0"/>
    <s v="yes"/>
    <n v="5"/>
    <n v="2"/>
    <n v="2"/>
    <n v="1"/>
    <n v="2"/>
    <n v="5"/>
    <n v="23"/>
    <n v="13"/>
    <n v="13"/>
    <n v="13"/>
    <n v="13"/>
    <x v="0"/>
    <x v="0"/>
  </r>
  <r>
    <x v="0"/>
    <x v="1"/>
    <n v="17"/>
    <s v="U"/>
    <s v="GT3"/>
    <s v="T"/>
    <n v="2"/>
    <n v="2"/>
    <x v="2"/>
    <x v="1"/>
    <s v="course"/>
    <x v="1"/>
    <n v="1"/>
    <n v="2"/>
    <n v="0"/>
    <s v="no"/>
    <s v="yes"/>
    <s v="no"/>
    <s v="no"/>
    <s v="yes"/>
    <s v="yes"/>
    <x v="1"/>
    <s v="yes"/>
    <n v="4"/>
    <n v="2"/>
    <n v="2"/>
    <n v="1"/>
    <n v="1"/>
    <n v="3"/>
    <n v="12"/>
    <n v="11"/>
    <n v="9"/>
    <n v="9"/>
    <n v="9.6666666666666661"/>
    <x v="1"/>
    <x v="1"/>
  </r>
  <r>
    <x v="0"/>
    <x v="1"/>
    <n v="18"/>
    <s v="U"/>
    <s v="GT3"/>
    <s v="T"/>
    <n v="3"/>
    <n v="3"/>
    <x v="1"/>
    <x v="0"/>
    <s v="home"/>
    <x v="1"/>
    <n v="1"/>
    <n v="2"/>
    <n v="0"/>
    <s v="no"/>
    <s v="no"/>
    <s v="no"/>
    <s v="yes"/>
    <s v="yes"/>
    <s v="yes"/>
    <x v="0"/>
    <s v="no"/>
    <n v="5"/>
    <n v="3"/>
    <n v="4"/>
    <n v="1"/>
    <n v="1"/>
    <n v="4"/>
    <n v="0"/>
    <n v="7"/>
    <n v="0"/>
    <n v="0"/>
    <n v="2.3333333333333335"/>
    <x v="1"/>
    <x v="1"/>
  </r>
  <r>
    <x v="0"/>
    <x v="1"/>
    <n v="18"/>
    <s v="U"/>
    <s v="LE3"/>
    <s v="T"/>
    <n v="2"/>
    <n v="2"/>
    <x v="2"/>
    <x v="1"/>
    <s v="home"/>
    <x v="2"/>
    <n v="1"/>
    <n v="2"/>
    <n v="0"/>
    <s v="no"/>
    <s v="no"/>
    <s v="no"/>
    <s v="yes"/>
    <s v="no"/>
    <s v="yes"/>
    <x v="0"/>
    <s v="yes"/>
    <n v="4"/>
    <n v="3"/>
    <n v="3"/>
    <n v="1"/>
    <n v="1"/>
    <n v="2"/>
    <n v="0"/>
    <n v="8"/>
    <n v="8"/>
    <n v="0"/>
    <n v="5.333333333333333"/>
    <x v="1"/>
    <x v="1"/>
  </r>
  <r>
    <x v="0"/>
    <x v="1"/>
    <n v="17"/>
    <s v="U"/>
    <s v="GT3"/>
    <s v="T"/>
    <n v="3"/>
    <n v="2"/>
    <x v="2"/>
    <x v="1"/>
    <s v="home"/>
    <x v="1"/>
    <n v="1"/>
    <n v="2"/>
    <n v="0"/>
    <s v="no"/>
    <s v="yes"/>
    <s v="yes"/>
    <s v="no"/>
    <s v="yes"/>
    <s v="yes"/>
    <x v="0"/>
    <s v="yes"/>
    <n v="4"/>
    <n v="3"/>
    <n v="2"/>
    <n v="2"/>
    <n v="3"/>
    <n v="2"/>
    <n v="0"/>
    <n v="7"/>
    <n v="8"/>
    <n v="0"/>
    <n v="5"/>
    <x v="1"/>
    <x v="1"/>
  </r>
  <r>
    <x v="0"/>
    <x v="1"/>
    <n v="17"/>
    <s v="R"/>
    <s v="GT3"/>
    <s v="A"/>
    <n v="3"/>
    <n v="2"/>
    <x v="2"/>
    <x v="1"/>
    <s v="home"/>
    <x v="1"/>
    <n v="1"/>
    <n v="2"/>
    <n v="0"/>
    <s v="no"/>
    <s v="yes"/>
    <s v="yes"/>
    <s v="no"/>
    <s v="yes"/>
    <s v="yes"/>
    <x v="0"/>
    <s v="no"/>
    <n v="4"/>
    <n v="3"/>
    <n v="3"/>
    <n v="2"/>
    <n v="3"/>
    <n v="2"/>
    <n v="4"/>
    <n v="9"/>
    <n v="10"/>
    <n v="10"/>
    <n v="9.6666666666666661"/>
    <x v="0"/>
    <x v="0"/>
  </r>
  <r>
    <x v="0"/>
    <x v="0"/>
    <n v="18"/>
    <s v="U"/>
    <s v="GT3"/>
    <s v="T"/>
    <n v="4"/>
    <n v="4"/>
    <x v="4"/>
    <x v="0"/>
    <s v="home"/>
    <x v="0"/>
    <n v="1"/>
    <n v="2"/>
    <n v="1"/>
    <s v="no"/>
    <s v="yes"/>
    <s v="no"/>
    <s v="yes"/>
    <s v="yes"/>
    <s v="yes"/>
    <x v="0"/>
    <s v="no"/>
    <n v="4"/>
    <n v="3"/>
    <n v="3"/>
    <n v="2"/>
    <n v="2"/>
    <n v="2"/>
    <n v="0"/>
    <n v="10"/>
    <n v="10"/>
    <n v="0"/>
    <n v="6.666666666666667"/>
    <x v="1"/>
    <x v="1"/>
  </r>
  <r>
    <x v="0"/>
    <x v="0"/>
    <n v="18"/>
    <s v="U"/>
    <s v="LE3"/>
    <s v="T"/>
    <n v="3"/>
    <n v="4"/>
    <x v="1"/>
    <x v="1"/>
    <s v="home"/>
    <x v="1"/>
    <n v="1"/>
    <n v="2"/>
    <n v="0"/>
    <s v="no"/>
    <s v="no"/>
    <s v="no"/>
    <s v="yes"/>
    <s v="yes"/>
    <s v="yes"/>
    <x v="0"/>
    <s v="yes"/>
    <n v="4"/>
    <n v="3"/>
    <n v="3"/>
    <n v="1"/>
    <n v="3"/>
    <n v="5"/>
    <n v="11"/>
    <n v="16"/>
    <n v="15"/>
    <n v="15"/>
    <n v="15.333333333333334"/>
    <x v="2"/>
    <x v="0"/>
  </r>
  <r>
    <x v="0"/>
    <x v="1"/>
    <n v="17"/>
    <s v="U"/>
    <s v="GT3"/>
    <s v="A"/>
    <n v="2"/>
    <n v="2"/>
    <x v="3"/>
    <x v="4"/>
    <s v="home"/>
    <x v="0"/>
    <n v="1"/>
    <n v="2"/>
    <n v="1"/>
    <s v="no"/>
    <s v="yes"/>
    <s v="no"/>
    <s v="no"/>
    <s v="yes"/>
    <s v="yes"/>
    <x v="0"/>
    <s v="yes"/>
    <n v="3"/>
    <n v="3"/>
    <n v="1"/>
    <n v="1"/>
    <n v="2"/>
    <n v="4"/>
    <n v="0"/>
    <n v="9"/>
    <n v="8"/>
    <n v="0"/>
    <n v="5.666666666666667"/>
    <x v="1"/>
    <x v="1"/>
  </r>
  <r>
    <x v="1"/>
    <x v="0"/>
    <n v="19"/>
    <s v="R"/>
    <s v="GT3"/>
    <s v="T"/>
    <n v="1"/>
    <n v="1"/>
    <x v="2"/>
    <x v="0"/>
    <s v="home"/>
    <x v="2"/>
    <n v="3"/>
    <n v="2"/>
    <n v="3"/>
    <s v="no"/>
    <s v="no"/>
    <s v="no"/>
    <s v="no"/>
    <s v="yes"/>
    <s v="yes"/>
    <x v="0"/>
    <s v="no"/>
    <n v="5"/>
    <n v="4"/>
    <n v="4"/>
    <n v="3"/>
    <n v="3"/>
    <n v="2"/>
    <n v="8"/>
    <n v="8"/>
    <n v="7"/>
    <n v="8"/>
    <n v="7.666666666666667"/>
    <x v="1"/>
    <x v="1"/>
  </r>
  <r>
    <x v="1"/>
    <x v="0"/>
    <n v="17"/>
    <s v="U"/>
    <s v="GT3"/>
    <s v="T"/>
    <n v="3"/>
    <n v="3"/>
    <x v="0"/>
    <x v="1"/>
    <s v="course"/>
    <x v="1"/>
    <n v="2"/>
    <n v="2"/>
    <n v="0"/>
    <s v="no"/>
    <s v="yes"/>
    <s v="yes"/>
    <s v="no"/>
    <s v="yes"/>
    <s v="yes"/>
    <x v="0"/>
    <s v="no"/>
    <n v="4"/>
    <n v="5"/>
    <n v="4"/>
    <n v="2"/>
    <n v="3"/>
    <n v="3"/>
    <n v="2"/>
    <n v="13"/>
    <n v="13"/>
    <n v="13"/>
    <n v="13"/>
    <x v="0"/>
    <x v="0"/>
  </r>
  <r>
    <x v="1"/>
    <x v="0"/>
    <n v="17"/>
    <s v="R"/>
    <s v="GT3"/>
    <s v="T"/>
    <n v="4"/>
    <n v="3"/>
    <x v="1"/>
    <x v="1"/>
    <s v="home"/>
    <x v="1"/>
    <n v="2"/>
    <n v="2"/>
    <n v="0"/>
    <s v="no"/>
    <s v="yes"/>
    <s v="yes"/>
    <s v="yes"/>
    <s v="no"/>
    <s v="yes"/>
    <x v="0"/>
    <s v="yes"/>
    <n v="4"/>
    <n v="5"/>
    <n v="5"/>
    <n v="1"/>
    <n v="3"/>
    <n v="2"/>
    <n v="4"/>
    <n v="13"/>
    <n v="11"/>
    <n v="11"/>
    <n v="11.666666666666666"/>
    <x v="0"/>
    <x v="0"/>
  </r>
  <r>
    <x v="1"/>
    <x v="1"/>
    <n v="18"/>
    <s v="U"/>
    <s v="GT3"/>
    <s v="T"/>
    <n v="3"/>
    <n v="3"/>
    <x v="1"/>
    <x v="0"/>
    <s v="course"/>
    <x v="0"/>
    <n v="1"/>
    <n v="2"/>
    <n v="0"/>
    <s v="no"/>
    <s v="yes"/>
    <s v="no"/>
    <s v="no"/>
    <s v="yes"/>
    <s v="yes"/>
    <x v="1"/>
    <s v="yes"/>
    <n v="5"/>
    <n v="3"/>
    <n v="4"/>
    <n v="1"/>
    <n v="1"/>
    <n v="5"/>
    <n v="0"/>
    <n v="10"/>
    <n v="9"/>
    <n v="9"/>
    <n v="9.3333333333333339"/>
    <x v="1"/>
    <x v="1"/>
  </r>
  <r>
    <x v="1"/>
    <x v="1"/>
    <n v="17"/>
    <s v="R"/>
    <s v="GT3"/>
    <s v="T"/>
    <n v="4"/>
    <n v="4"/>
    <x v="4"/>
    <x v="0"/>
    <s v="other"/>
    <x v="0"/>
    <n v="2"/>
    <n v="2"/>
    <n v="0"/>
    <s v="no"/>
    <s v="yes"/>
    <s v="yes"/>
    <s v="yes"/>
    <s v="yes"/>
    <s v="yes"/>
    <x v="0"/>
    <s v="no"/>
    <n v="4"/>
    <n v="3"/>
    <n v="3"/>
    <n v="1"/>
    <n v="2"/>
    <n v="5"/>
    <n v="4"/>
    <n v="12"/>
    <n v="13"/>
    <n v="13"/>
    <n v="12.666666666666666"/>
    <x v="0"/>
    <x v="0"/>
  </r>
  <r>
    <x v="1"/>
    <x v="1"/>
    <n v="17"/>
    <s v="U"/>
    <s v="LE3"/>
    <s v="A"/>
    <n v="3"/>
    <n v="2"/>
    <x v="1"/>
    <x v="1"/>
    <s v="reputation"/>
    <x v="1"/>
    <n v="2"/>
    <n v="2"/>
    <n v="0"/>
    <s v="no"/>
    <s v="no"/>
    <s v="no"/>
    <s v="no"/>
    <s v="yes"/>
    <s v="yes"/>
    <x v="1"/>
    <s v="yes"/>
    <n v="1"/>
    <n v="2"/>
    <n v="3"/>
    <n v="1"/>
    <n v="2"/>
    <n v="5"/>
    <n v="2"/>
    <n v="12"/>
    <n v="12"/>
    <n v="11"/>
    <n v="11.666666666666666"/>
    <x v="0"/>
    <x v="0"/>
  </r>
  <r>
    <x v="1"/>
    <x v="1"/>
    <n v="18"/>
    <s v="R"/>
    <s v="LE3"/>
    <s v="A"/>
    <n v="1"/>
    <n v="4"/>
    <x v="3"/>
    <x v="1"/>
    <s v="course"/>
    <x v="1"/>
    <n v="3"/>
    <n v="2"/>
    <n v="0"/>
    <s v="no"/>
    <s v="no"/>
    <s v="no"/>
    <s v="no"/>
    <s v="yes"/>
    <s v="yes"/>
    <x v="1"/>
    <s v="yes"/>
    <n v="4"/>
    <n v="3"/>
    <n v="4"/>
    <n v="1"/>
    <n v="4"/>
    <n v="5"/>
    <n v="0"/>
    <n v="13"/>
    <n v="13"/>
    <n v="13"/>
    <n v="13"/>
    <x v="0"/>
    <x v="0"/>
  </r>
  <r>
    <x v="1"/>
    <x v="0"/>
    <n v="18"/>
    <s v="R"/>
    <s v="LE3"/>
    <s v="T"/>
    <n v="1"/>
    <n v="1"/>
    <x v="3"/>
    <x v="1"/>
    <s v="other"/>
    <x v="1"/>
    <n v="2"/>
    <n v="2"/>
    <n v="1"/>
    <s v="no"/>
    <s v="no"/>
    <s v="no"/>
    <s v="yes"/>
    <s v="no"/>
    <s v="no"/>
    <x v="1"/>
    <s v="no"/>
    <n v="4"/>
    <n v="4"/>
    <n v="3"/>
    <n v="2"/>
    <n v="3"/>
    <n v="5"/>
    <n v="2"/>
    <n v="13"/>
    <n v="12"/>
    <n v="12"/>
    <n v="12.333333333333334"/>
    <x v="0"/>
    <x v="0"/>
  </r>
  <r>
    <x v="1"/>
    <x v="1"/>
    <n v="18"/>
    <s v="U"/>
    <s v="GT3"/>
    <s v="T"/>
    <n v="3"/>
    <n v="3"/>
    <x v="1"/>
    <x v="0"/>
    <s v="other"/>
    <x v="1"/>
    <n v="2"/>
    <n v="2"/>
    <n v="0"/>
    <s v="no"/>
    <s v="yes"/>
    <s v="no"/>
    <s v="no"/>
    <s v="yes"/>
    <s v="yes"/>
    <x v="0"/>
    <s v="yes"/>
    <n v="4"/>
    <n v="3"/>
    <n v="2"/>
    <n v="1"/>
    <n v="3"/>
    <n v="3"/>
    <n v="0"/>
    <n v="11"/>
    <n v="11"/>
    <n v="10"/>
    <n v="10.666666666666666"/>
    <x v="0"/>
    <x v="0"/>
  </r>
  <r>
    <x v="1"/>
    <x v="1"/>
    <n v="17"/>
    <s v="U"/>
    <s v="LE3"/>
    <s v="T"/>
    <n v="4"/>
    <n v="4"/>
    <x v="3"/>
    <x v="4"/>
    <s v="course"/>
    <x v="1"/>
    <n v="1"/>
    <n v="2"/>
    <n v="0"/>
    <s v="no"/>
    <s v="yes"/>
    <s v="yes"/>
    <s v="yes"/>
    <s v="yes"/>
    <s v="yes"/>
    <x v="0"/>
    <s v="yes"/>
    <n v="2"/>
    <n v="3"/>
    <n v="4"/>
    <n v="1"/>
    <n v="1"/>
    <n v="1"/>
    <n v="0"/>
    <n v="16"/>
    <n v="15"/>
    <n v="15"/>
    <n v="15.333333333333334"/>
    <x v="2"/>
    <x v="0"/>
  </r>
  <r>
    <x v="1"/>
    <x v="1"/>
    <n v="17"/>
    <s v="R"/>
    <s v="GT3"/>
    <s v="T"/>
    <n v="1"/>
    <n v="2"/>
    <x v="2"/>
    <x v="0"/>
    <s v="course"/>
    <x v="0"/>
    <n v="2"/>
    <n v="2"/>
    <n v="0"/>
    <s v="no"/>
    <s v="no"/>
    <s v="no"/>
    <s v="no"/>
    <s v="no"/>
    <s v="yes"/>
    <x v="1"/>
    <s v="no"/>
    <n v="3"/>
    <n v="2"/>
    <n v="2"/>
    <n v="1"/>
    <n v="2"/>
    <n v="3"/>
    <n v="0"/>
    <n v="12"/>
    <n v="11"/>
    <n v="12"/>
    <n v="11.666666666666666"/>
    <x v="0"/>
    <x v="0"/>
  </r>
  <r>
    <x v="1"/>
    <x v="0"/>
    <n v="18"/>
    <s v="R"/>
    <s v="GT3"/>
    <s v="T"/>
    <n v="1"/>
    <n v="3"/>
    <x v="3"/>
    <x v="1"/>
    <s v="course"/>
    <x v="1"/>
    <n v="2"/>
    <n v="2"/>
    <n v="0"/>
    <s v="no"/>
    <s v="yes"/>
    <s v="yes"/>
    <s v="no"/>
    <s v="yes"/>
    <s v="yes"/>
    <x v="1"/>
    <s v="no"/>
    <n v="3"/>
    <n v="3"/>
    <n v="4"/>
    <n v="2"/>
    <n v="4"/>
    <n v="3"/>
    <n v="4"/>
    <n v="10"/>
    <n v="10"/>
    <n v="10"/>
    <n v="10"/>
    <x v="0"/>
    <x v="0"/>
  </r>
  <r>
    <x v="1"/>
    <x v="1"/>
    <n v="18"/>
    <s v="R"/>
    <s v="GT3"/>
    <s v="T"/>
    <n v="4"/>
    <n v="4"/>
    <x v="2"/>
    <x v="3"/>
    <s v="other"/>
    <x v="0"/>
    <n v="3"/>
    <n v="2"/>
    <n v="0"/>
    <s v="no"/>
    <s v="yes"/>
    <s v="yes"/>
    <s v="no"/>
    <s v="no"/>
    <s v="yes"/>
    <x v="0"/>
    <s v="yes"/>
    <n v="3"/>
    <n v="2"/>
    <n v="2"/>
    <n v="4"/>
    <n v="2"/>
    <n v="5"/>
    <n v="10"/>
    <n v="14"/>
    <n v="12"/>
    <n v="11"/>
    <n v="12.333333333333334"/>
    <x v="0"/>
    <x v="0"/>
  </r>
  <r>
    <x v="1"/>
    <x v="1"/>
    <n v="19"/>
    <s v="U"/>
    <s v="LE3"/>
    <s v="T"/>
    <n v="3"/>
    <n v="2"/>
    <x v="1"/>
    <x v="0"/>
    <s v="home"/>
    <x v="2"/>
    <n v="2"/>
    <n v="2"/>
    <n v="2"/>
    <s v="no"/>
    <s v="no"/>
    <s v="no"/>
    <s v="yes"/>
    <s v="yes"/>
    <s v="yes"/>
    <x v="1"/>
    <s v="yes"/>
    <n v="3"/>
    <n v="2"/>
    <n v="2"/>
    <n v="1"/>
    <n v="1"/>
    <n v="3"/>
    <n v="4"/>
    <n v="7"/>
    <n v="7"/>
    <n v="9"/>
    <n v="7.666666666666667"/>
    <x v="1"/>
    <x v="1"/>
  </r>
  <r>
    <x v="1"/>
    <x v="1"/>
    <n v="18"/>
    <s v="R"/>
    <s v="LE3"/>
    <s v="T"/>
    <n v="4"/>
    <n v="4"/>
    <x v="4"/>
    <x v="0"/>
    <s v="course"/>
    <x v="1"/>
    <n v="1"/>
    <n v="2"/>
    <n v="0"/>
    <s v="no"/>
    <s v="no"/>
    <s v="yes"/>
    <s v="yes"/>
    <s v="yes"/>
    <s v="yes"/>
    <x v="0"/>
    <s v="no"/>
    <n v="5"/>
    <n v="4"/>
    <n v="3"/>
    <n v="3"/>
    <n v="4"/>
    <n v="2"/>
    <n v="4"/>
    <n v="8"/>
    <n v="9"/>
    <n v="10"/>
    <n v="9"/>
    <x v="0"/>
    <x v="0"/>
  </r>
  <r>
    <x v="1"/>
    <x v="1"/>
    <n v="18"/>
    <s v="U"/>
    <s v="GT3"/>
    <s v="T"/>
    <n v="3"/>
    <n v="3"/>
    <x v="2"/>
    <x v="1"/>
    <s v="home"/>
    <x v="1"/>
    <n v="1"/>
    <n v="2"/>
    <n v="0"/>
    <s v="no"/>
    <s v="no"/>
    <s v="yes"/>
    <s v="no"/>
    <s v="yes"/>
    <s v="yes"/>
    <x v="0"/>
    <s v="yes"/>
    <n v="4"/>
    <n v="1"/>
    <n v="3"/>
    <n v="1"/>
    <n v="2"/>
    <n v="1"/>
    <n v="0"/>
    <n v="15"/>
    <n v="15"/>
    <n v="15"/>
    <n v="15"/>
    <x v="2"/>
    <x v="0"/>
  </r>
  <r>
    <x v="1"/>
    <x v="1"/>
    <n v="17"/>
    <s v="R"/>
    <s v="GT3"/>
    <s v="T"/>
    <n v="3"/>
    <n v="1"/>
    <x v="3"/>
    <x v="1"/>
    <s v="reputation"/>
    <x v="1"/>
    <n v="1"/>
    <n v="2"/>
    <n v="0"/>
    <s v="no"/>
    <s v="yes"/>
    <s v="yes"/>
    <s v="yes"/>
    <s v="no"/>
    <s v="yes"/>
    <x v="0"/>
    <s v="no"/>
    <n v="4"/>
    <n v="5"/>
    <n v="4"/>
    <n v="2"/>
    <n v="3"/>
    <n v="1"/>
    <n v="17"/>
    <n v="10"/>
    <n v="10"/>
    <n v="10"/>
    <n v="10"/>
    <x v="0"/>
    <x v="0"/>
  </r>
  <r>
    <x v="1"/>
    <x v="0"/>
    <n v="18"/>
    <s v="U"/>
    <s v="GT3"/>
    <s v="T"/>
    <n v="4"/>
    <n v="4"/>
    <x v="4"/>
    <x v="3"/>
    <s v="home"/>
    <x v="0"/>
    <n v="1"/>
    <n v="2"/>
    <n v="0"/>
    <s v="no"/>
    <s v="no"/>
    <s v="yes"/>
    <s v="yes"/>
    <s v="no"/>
    <s v="yes"/>
    <x v="0"/>
    <s v="no"/>
    <n v="3"/>
    <n v="2"/>
    <n v="4"/>
    <n v="1"/>
    <n v="4"/>
    <n v="2"/>
    <n v="4"/>
    <n v="15"/>
    <n v="14"/>
    <n v="14"/>
    <n v="14.333333333333334"/>
    <x v="0"/>
    <x v="0"/>
  </r>
  <r>
    <x v="1"/>
    <x v="0"/>
    <n v="17"/>
    <s v="U"/>
    <s v="GT3"/>
    <s v="T"/>
    <n v="2"/>
    <n v="3"/>
    <x v="2"/>
    <x v="0"/>
    <s v="home"/>
    <x v="0"/>
    <n v="2"/>
    <n v="2"/>
    <n v="0"/>
    <s v="no"/>
    <s v="no"/>
    <s v="no"/>
    <s v="yes"/>
    <s v="yes"/>
    <s v="yes"/>
    <x v="0"/>
    <s v="no"/>
    <n v="4"/>
    <n v="4"/>
    <n v="3"/>
    <n v="1"/>
    <n v="1"/>
    <n v="3"/>
    <n v="2"/>
    <n v="11"/>
    <n v="11"/>
    <n v="10"/>
    <n v="10.666666666666666"/>
    <x v="0"/>
    <x v="0"/>
  </r>
  <r>
    <x v="1"/>
    <x v="1"/>
    <n v="18"/>
    <s v="U"/>
    <s v="LE3"/>
    <s v="T"/>
    <n v="3"/>
    <n v="1"/>
    <x v="4"/>
    <x v="0"/>
    <s v="course"/>
    <x v="1"/>
    <n v="1"/>
    <n v="2"/>
    <n v="0"/>
    <s v="no"/>
    <s v="yes"/>
    <s v="yes"/>
    <s v="no"/>
    <s v="yes"/>
    <s v="yes"/>
    <x v="0"/>
    <s v="no"/>
    <n v="4"/>
    <n v="3"/>
    <n v="4"/>
    <n v="1"/>
    <n v="1"/>
    <n v="1"/>
    <n v="0"/>
    <n v="7"/>
    <n v="9"/>
    <n v="8"/>
    <n v="8"/>
    <x v="1"/>
    <x v="1"/>
  </r>
  <r>
    <x v="1"/>
    <x v="1"/>
    <n v="18"/>
    <s v="U"/>
    <s v="GT3"/>
    <s v="T"/>
    <n v="1"/>
    <n v="1"/>
    <x v="2"/>
    <x v="1"/>
    <s v="course"/>
    <x v="1"/>
    <n v="2"/>
    <n v="2"/>
    <n v="1"/>
    <s v="no"/>
    <s v="no"/>
    <s v="no"/>
    <s v="yes"/>
    <s v="yes"/>
    <s v="yes"/>
    <x v="1"/>
    <s v="no"/>
    <n v="1"/>
    <n v="1"/>
    <n v="1"/>
    <n v="1"/>
    <n v="1"/>
    <n v="5"/>
    <n v="0"/>
    <n v="6"/>
    <n v="5"/>
    <n v="0"/>
    <n v="3.6666666666666665"/>
    <x v="1"/>
    <x v="1"/>
  </r>
  <r>
    <x v="1"/>
    <x v="0"/>
    <n v="20"/>
    <s v="U"/>
    <s v="LE3"/>
    <s v="A"/>
    <n v="2"/>
    <n v="2"/>
    <x v="1"/>
    <x v="0"/>
    <s v="course"/>
    <x v="2"/>
    <n v="1"/>
    <n v="2"/>
    <n v="2"/>
    <s v="no"/>
    <s v="yes"/>
    <s v="yes"/>
    <s v="no"/>
    <s v="yes"/>
    <s v="yes"/>
    <x v="1"/>
    <s v="no"/>
    <n v="5"/>
    <n v="5"/>
    <n v="4"/>
    <n v="4"/>
    <n v="5"/>
    <n v="4"/>
    <n v="11"/>
    <n v="9"/>
    <n v="9"/>
    <n v="9"/>
    <n v="9"/>
    <x v="1"/>
    <x v="1"/>
  </r>
  <r>
    <x v="0"/>
    <x v="1"/>
    <n v="15"/>
    <s v="U"/>
    <s v="GT3"/>
    <s v="T"/>
    <n v="4"/>
    <n v="2"/>
    <x v="0"/>
    <x v="0"/>
    <s v="home"/>
    <x v="1"/>
    <n v="1"/>
    <n v="3"/>
    <n v="0"/>
    <s v="no"/>
    <s v="yes"/>
    <s v="yes"/>
    <s v="yes"/>
    <s v="yes"/>
    <s v="yes"/>
    <x v="0"/>
    <s v="yes"/>
    <n v="3"/>
    <n v="2"/>
    <n v="2"/>
    <n v="1"/>
    <n v="1"/>
    <n v="5"/>
    <n v="2"/>
    <n v="15"/>
    <n v="14"/>
    <n v="15"/>
    <n v="14.666666666666666"/>
    <x v="2"/>
    <x v="0"/>
  </r>
  <r>
    <x v="0"/>
    <x v="1"/>
    <n v="15"/>
    <s v="U"/>
    <s v="GT3"/>
    <s v="T"/>
    <n v="2"/>
    <n v="1"/>
    <x v="1"/>
    <x v="1"/>
    <s v="reputation"/>
    <x v="0"/>
    <n v="3"/>
    <n v="3"/>
    <n v="0"/>
    <s v="no"/>
    <s v="yes"/>
    <s v="no"/>
    <s v="yes"/>
    <s v="yes"/>
    <s v="yes"/>
    <x v="0"/>
    <s v="no"/>
    <n v="5"/>
    <n v="2"/>
    <n v="2"/>
    <n v="1"/>
    <n v="1"/>
    <n v="4"/>
    <n v="4"/>
    <n v="10"/>
    <n v="12"/>
    <n v="12"/>
    <n v="11.333333333333334"/>
    <x v="0"/>
    <x v="0"/>
  </r>
  <r>
    <x v="0"/>
    <x v="0"/>
    <n v="15"/>
    <s v="U"/>
    <s v="GT3"/>
    <s v="A"/>
    <n v="2"/>
    <n v="2"/>
    <x v="2"/>
    <x v="1"/>
    <s v="home"/>
    <x v="2"/>
    <n v="1"/>
    <n v="3"/>
    <n v="0"/>
    <s v="no"/>
    <s v="yes"/>
    <s v="no"/>
    <s v="no"/>
    <s v="yes"/>
    <s v="yes"/>
    <x v="0"/>
    <s v="yes"/>
    <n v="4"/>
    <n v="5"/>
    <n v="2"/>
    <n v="1"/>
    <n v="1"/>
    <n v="3"/>
    <n v="0"/>
    <n v="14"/>
    <n v="16"/>
    <n v="16"/>
    <n v="15.333333333333334"/>
    <x v="2"/>
    <x v="0"/>
  </r>
  <r>
    <x v="0"/>
    <x v="1"/>
    <n v="16"/>
    <s v="U"/>
    <s v="GT3"/>
    <s v="T"/>
    <n v="4"/>
    <n v="4"/>
    <x v="1"/>
    <x v="0"/>
    <s v="reputation"/>
    <x v="1"/>
    <n v="1"/>
    <n v="3"/>
    <n v="0"/>
    <s v="no"/>
    <s v="yes"/>
    <s v="yes"/>
    <s v="yes"/>
    <s v="yes"/>
    <s v="yes"/>
    <x v="0"/>
    <s v="no"/>
    <n v="3"/>
    <n v="2"/>
    <n v="3"/>
    <n v="1"/>
    <n v="2"/>
    <n v="2"/>
    <n v="6"/>
    <n v="13"/>
    <n v="14"/>
    <n v="14"/>
    <n v="13.666666666666666"/>
    <x v="0"/>
    <x v="0"/>
  </r>
  <r>
    <x v="0"/>
    <x v="1"/>
    <n v="15"/>
    <s v="R"/>
    <s v="GT3"/>
    <s v="T"/>
    <n v="2"/>
    <n v="4"/>
    <x v="1"/>
    <x v="2"/>
    <s v="course"/>
    <x v="1"/>
    <n v="1"/>
    <n v="3"/>
    <n v="0"/>
    <s v="yes"/>
    <s v="yes"/>
    <s v="yes"/>
    <s v="yes"/>
    <s v="yes"/>
    <s v="yes"/>
    <x v="0"/>
    <s v="no"/>
    <n v="4"/>
    <n v="3"/>
    <n v="2"/>
    <n v="1"/>
    <n v="1"/>
    <n v="5"/>
    <n v="2"/>
    <n v="10"/>
    <n v="9"/>
    <n v="8"/>
    <n v="9"/>
    <x v="1"/>
    <x v="1"/>
  </r>
  <r>
    <x v="0"/>
    <x v="0"/>
    <n v="15"/>
    <s v="U"/>
    <s v="LE3"/>
    <s v="T"/>
    <n v="4"/>
    <n v="3"/>
    <x v="4"/>
    <x v="0"/>
    <s v="home"/>
    <x v="1"/>
    <n v="1"/>
    <n v="3"/>
    <n v="0"/>
    <s v="no"/>
    <s v="yes"/>
    <s v="no"/>
    <s v="yes"/>
    <s v="yes"/>
    <s v="yes"/>
    <x v="0"/>
    <s v="no"/>
    <n v="5"/>
    <n v="4"/>
    <n v="3"/>
    <n v="1"/>
    <n v="1"/>
    <n v="4"/>
    <n v="2"/>
    <n v="15"/>
    <n v="16"/>
    <n v="18"/>
    <n v="16.333333333333332"/>
    <x v="2"/>
    <x v="0"/>
  </r>
  <r>
    <x v="0"/>
    <x v="0"/>
    <n v="16"/>
    <s v="R"/>
    <s v="GT3"/>
    <s v="A"/>
    <n v="4"/>
    <n v="4"/>
    <x v="2"/>
    <x v="3"/>
    <s v="reputation"/>
    <x v="1"/>
    <n v="2"/>
    <n v="3"/>
    <n v="0"/>
    <s v="no"/>
    <s v="yes"/>
    <s v="no"/>
    <s v="yes"/>
    <s v="yes"/>
    <s v="yes"/>
    <x v="0"/>
    <s v="yes"/>
    <n v="2"/>
    <n v="4"/>
    <n v="3"/>
    <n v="1"/>
    <n v="1"/>
    <n v="5"/>
    <n v="7"/>
    <n v="15"/>
    <n v="16"/>
    <n v="15"/>
    <n v="15.333333333333334"/>
    <x v="2"/>
    <x v="0"/>
  </r>
  <r>
    <x v="0"/>
    <x v="1"/>
    <n v="15"/>
    <s v="R"/>
    <s v="GT3"/>
    <s v="T"/>
    <n v="3"/>
    <n v="4"/>
    <x v="1"/>
    <x v="2"/>
    <s v="course"/>
    <x v="1"/>
    <n v="1"/>
    <n v="3"/>
    <n v="0"/>
    <s v="yes"/>
    <s v="yes"/>
    <s v="yes"/>
    <s v="yes"/>
    <s v="yes"/>
    <s v="yes"/>
    <x v="0"/>
    <s v="no"/>
    <n v="4"/>
    <n v="3"/>
    <n v="2"/>
    <n v="1"/>
    <n v="1"/>
    <n v="5"/>
    <n v="2"/>
    <n v="12"/>
    <n v="12"/>
    <n v="11"/>
    <n v="11.666666666666666"/>
    <x v="0"/>
    <x v="0"/>
  </r>
  <r>
    <x v="0"/>
    <x v="1"/>
    <n v="16"/>
    <s v="U"/>
    <s v="GT3"/>
    <s v="T"/>
    <n v="4"/>
    <n v="3"/>
    <x v="4"/>
    <x v="2"/>
    <s v="home"/>
    <x v="1"/>
    <n v="1"/>
    <n v="3"/>
    <n v="0"/>
    <s v="yes"/>
    <s v="yes"/>
    <s v="yes"/>
    <s v="yes"/>
    <s v="yes"/>
    <s v="yes"/>
    <x v="0"/>
    <s v="no"/>
    <n v="3"/>
    <n v="4"/>
    <n v="4"/>
    <n v="2"/>
    <n v="4"/>
    <n v="4"/>
    <n v="2"/>
    <n v="10"/>
    <n v="9"/>
    <n v="9"/>
    <n v="9.3333333333333339"/>
    <x v="1"/>
    <x v="1"/>
  </r>
  <r>
    <x v="0"/>
    <x v="0"/>
    <n v="15"/>
    <s v="U"/>
    <s v="GT3"/>
    <s v="T"/>
    <n v="2"/>
    <n v="3"/>
    <x v="2"/>
    <x v="1"/>
    <s v="home"/>
    <x v="1"/>
    <n v="1"/>
    <n v="3"/>
    <n v="0"/>
    <s v="yes"/>
    <s v="no"/>
    <s v="yes"/>
    <s v="no"/>
    <s v="no"/>
    <s v="yes"/>
    <x v="0"/>
    <s v="no"/>
    <n v="5"/>
    <n v="3"/>
    <n v="2"/>
    <n v="1"/>
    <n v="2"/>
    <n v="5"/>
    <n v="4"/>
    <n v="11"/>
    <n v="10"/>
    <n v="11"/>
    <n v="10.666666666666666"/>
    <x v="0"/>
    <x v="0"/>
  </r>
  <r>
    <x v="0"/>
    <x v="1"/>
    <n v="15"/>
    <s v="U"/>
    <s v="GT3"/>
    <s v="T"/>
    <n v="4"/>
    <n v="2"/>
    <x v="2"/>
    <x v="1"/>
    <s v="reputation"/>
    <x v="1"/>
    <n v="1"/>
    <n v="3"/>
    <n v="0"/>
    <s v="no"/>
    <s v="yes"/>
    <s v="no"/>
    <s v="yes"/>
    <s v="yes"/>
    <s v="yes"/>
    <x v="0"/>
    <s v="no"/>
    <n v="5"/>
    <n v="3"/>
    <n v="3"/>
    <n v="1"/>
    <n v="3"/>
    <n v="1"/>
    <n v="4"/>
    <n v="13"/>
    <n v="14"/>
    <n v="14"/>
    <n v="13.666666666666666"/>
    <x v="0"/>
    <x v="0"/>
  </r>
  <r>
    <x v="0"/>
    <x v="1"/>
    <n v="16"/>
    <s v="U"/>
    <s v="GT3"/>
    <s v="T"/>
    <n v="3"/>
    <n v="3"/>
    <x v="2"/>
    <x v="1"/>
    <s v="home"/>
    <x v="1"/>
    <n v="1"/>
    <n v="3"/>
    <n v="0"/>
    <s v="no"/>
    <s v="yes"/>
    <s v="yes"/>
    <s v="no"/>
    <s v="yes"/>
    <s v="yes"/>
    <x v="0"/>
    <s v="yes"/>
    <n v="4"/>
    <n v="3"/>
    <n v="3"/>
    <n v="1"/>
    <n v="3"/>
    <n v="4"/>
    <n v="0"/>
    <n v="7"/>
    <n v="7"/>
    <n v="8"/>
    <n v="7.333333333333333"/>
    <x v="1"/>
    <x v="1"/>
  </r>
  <r>
    <x v="0"/>
    <x v="1"/>
    <n v="16"/>
    <s v="U"/>
    <s v="GT3"/>
    <s v="T"/>
    <n v="4"/>
    <n v="3"/>
    <x v="2"/>
    <x v="4"/>
    <s v="course"/>
    <x v="1"/>
    <n v="1"/>
    <n v="3"/>
    <n v="0"/>
    <s v="yes"/>
    <s v="yes"/>
    <s v="yes"/>
    <s v="no"/>
    <s v="yes"/>
    <s v="yes"/>
    <x v="0"/>
    <s v="no"/>
    <n v="5"/>
    <n v="3"/>
    <n v="5"/>
    <n v="1"/>
    <n v="1"/>
    <n v="3"/>
    <n v="0"/>
    <n v="7"/>
    <n v="9"/>
    <n v="8"/>
    <n v="8"/>
    <x v="1"/>
    <x v="1"/>
  </r>
  <r>
    <x v="0"/>
    <x v="0"/>
    <n v="16"/>
    <s v="U"/>
    <s v="GT3"/>
    <s v="T"/>
    <n v="4"/>
    <n v="4"/>
    <x v="1"/>
    <x v="3"/>
    <s v="other"/>
    <x v="0"/>
    <n v="1"/>
    <n v="3"/>
    <n v="0"/>
    <s v="no"/>
    <s v="yes"/>
    <s v="no"/>
    <s v="yes"/>
    <s v="yes"/>
    <s v="yes"/>
    <x v="0"/>
    <s v="yes"/>
    <n v="4"/>
    <n v="4"/>
    <n v="3"/>
    <n v="1"/>
    <n v="1"/>
    <n v="4"/>
    <n v="0"/>
    <n v="16"/>
    <n v="17"/>
    <n v="17"/>
    <n v="16.666666666666668"/>
    <x v="2"/>
    <x v="0"/>
  </r>
  <r>
    <x v="0"/>
    <x v="0"/>
    <n v="16"/>
    <s v="U"/>
    <s v="GT3"/>
    <s v="T"/>
    <n v="3"/>
    <n v="3"/>
    <x v="1"/>
    <x v="1"/>
    <s v="home"/>
    <x v="0"/>
    <n v="1"/>
    <n v="3"/>
    <n v="0"/>
    <s v="no"/>
    <s v="yes"/>
    <s v="no"/>
    <s v="yes"/>
    <s v="yes"/>
    <s v="yes"/>
    <x v="0"/>
    <s v="no"/>
    <n v="5"/>
    <n v="3"/>
    <n v="3"/>
    <n v="1"/>
    <n v="1"/>
    <n v="5"/>
    <n v="2"/>
    <n v="16"/>
    <n v="18"/>
    <n v="18"/>
    <n v="17.333333333333332"/>
    <x v="2"/>
    <x v="0"/>
  </r>
  <r>
    <x v="0"/>
    <x v="1"/>
    <n v="16"/>
    <s v="U"/>
    <s v="LE3"/>
    <s v="T"/>
    <n v="4"/>
    <n v="4"/>
    <x v="0"/>
    <x v="2"/>
    <s v="other"/>
    <x v="1"/>
    <n v="1"/>
    <n v="3"/>
    <n v="0"/>
    <s v="no"/>
    <s v="yes"/>
    <s v="yes"/>
    <s v="yes"/>
    <s v="yes"/>
    <s v="yes"/>
    <x v="0"/>
    <s v="yes"/>
    <n v="5"/>
    <n v="4"/>
    <n v="5"/>
    <n v="1"/>
    <n v="1"/>
    <n v="4"/>
    <n v="4"/>
    <n v="14"/>
    <n v="15"/>
    <n v="16"/>
    <n v="15"/>
    <x v="2"/>
    <x v="0"/>
  </r>
  <r>
    <x v="0"/>
    <x v="1"/>
    <n v="16"/>
    <s v="R"/>
    <s v="GT3"/>
    <s v="T"/>
    <n v="3"/>
    <n v="3"/>
    <x v="1"/>
    <x v="1"/>
    <s v="reputation"/>
    <x v="0"/>
    <n v="1"/>
    <n v="3"/>
    <n v="1"/>
    <s v="yes"/>
    <s v="yes"/>
    <s v="no"/>
    <s v="yes"/>
    <s v="yes"/>
    <s v="yes"/>
    <x v="0"/>
    <s v="no"/>
    <n v="4"/>
    <n v="1"/>
    <n v="2"/>
    <n v="1"/>
    <n v="1"/>
    <n v="2"/>
    <n v="0"/>
    <n v="7"/>
    <n v="10"/>
    <n v="10"/>
    <n v="9"/>
    <x v="0"/>
    <x v="0"/>
  </r>
  <r>
    <x v="0"/>
    <x v="1"/>
    <n v="15"/>
    <s v="R"/>
    <s v="GT3"/>
    <s v="T"/>
    <n v="3"/>
    <n v="4"/>
    <x v="1"/>
    <x v="3"/>
    <s v="course"/>
    <x v="0"/>
    <n v="2"/>
    <n v="3"/>
    <n v="2"/>
    <s v="no"/>
    <s v="yes"/>
    <s v="no"/>
    <s v="no"/>
    <s v="yes"/>
    <s v="yes"/>
    <x v="0"/>
    <s v="yes"/>
    <n v="4"/>
    <n v="2"/>
    <n v="2"/>
    <n v="2"/>
    <n v="2"/>
    <n v="5"/>
    <n v="0"/>
    <n v="12"/>
    <n v="0"/>
    <n v="0"/>
    <n v="4"/>
    <x v="1"/>
    <x v="1"/>
  </r>
  <r>
    <x v="0"/>
    <x v="1"/>
    <n v="15"/>
    <s v="U"/>
    <s v="GT3"/>
    <s v="T"/>
    <n v="4"/>
    <n v="4"/>
    <x v="1"/>
    <x v="4"/>
    <s v="course"/>
    <x v="1"/>
    <n v="1"/>
    <n v="3"/>
    <n v="0"/>
    <s v="no"/>
    <s v="yes"/>
    <s v="no"/>
    <s v="yes"/>
    <s v="yes"/>
    <s v="yes"/>
    <x v="0"/>
    <s v="yes"/>
    <n v="4"/>
    <n v="3"/>
    <n v="3"/>
    <n v="1"/>
    <n v="1"/>
    <n v="5"/>
    <n v="0"/>
    <n v="11"/>
    <n v="0"/>
    <n v="0"/>
    <n v="3.6666666666666665"/>
    <x v="1"/>
    <x v="1"/>
  </r>
  <r>
    <x v="0"/>
    <x v="1"/>
    <n v="15"/>
    <s v="U"/>
    <s v="GT3"/>
    <s v="T"/>
    <n v="4"/>
    <n v="4"/>
    <x v="4"/>
    <x v="0"/>
    <s v="course"/>
    <x v="1"/>
    <n v="1"/>
    <n v="3"/>
    <n v="0"/>
    <s v="no"/>
    <s v="yes"/>
    <s v="yes"/>
    <s v="yes"/>
    <s v="yes"/>
    <s v="yes"/>
    <x v="0"/>
    <s v="no"/>
    <n v="4"/>
    <n v="2"/>
    <n v="2"/>
    <n v="1"/>
    <n v="1"/>
    <n v="5"/>
    <n v="2"/>
    <n v="9"/>
    <n v="11"/>
    <n v="11"/>
    <n v="10.333333333333334"/>
    <x v="0"/>
    <x v="0"/>
  </r>
  <r>
    <x v="0"/>
    <x v="1"/>
    <n v="15"/>
    <s v="R"/>
    <s v="GT3"/>
    <s v="T"/>
    <n v="3"/>
    <n v="3"/>
    <x v="1"/>
    <x v="0"/>
    <s v="reputation"/>
    <x v="2"/>
    <n v="2"/>
    <n v="3"/>
    <n v="2"/>
    <s v="no"/>
    <s v="yes"/>
    <s v="yes"/>
    <s v="yes"/>
    <s v="yes"/>
    <s v="yes"/>
    <x v="0"/>
    <s v="yes"/>
    <n v="4"/>
    <n v="2"/>
    <n v="1"/>
    <n v="2"/>
    <n v="3"/>
    <n v="3"/>
    <n v="8"/>
    <n v="10"/>
    <n v="10"/>
    <n v="10"/>
    <n v="10"/>
    <x v="0"/>
    <x v="0"/>
  </r>
  <r>
    <x v="0"/>
    <x v="1"/>
    <n v="17"/>
    <s v="U"/>
    <s v="GT3"/>
    <s v="T"/>
    <n v="3"/>
    <n v="4"/>
    <x v="3"/>
    <x v="0"/>
    <s v="home"/>
    <x v="1"/>
    <n v="1"/>
    <n v="3"/>
    <n v="1"/>
    <s v="no"/>
    <s v="yes"/>
    <s v="yes"/>
    <s v="no"/>
    <s v="yes"/>
    <s v="yes"/>
    <x v="0"/>
    <s v="yes"/>
    <n v="4"/>
    <n v="4"/>
    <n v="3"/>
    <n v="3"/>
    <n v="4"/>
    <n v="5"/>
    <n v="28"/>
    <n v="10"/>
    <n v="9"/>
    <n v="9"/>
    <n v="9.3333333333333339"/>
    <x v="1"/>
    <x v="1"/>
  </r>
  <r>
    <x v="0"/>
    <x v="1"/>
    <n v="17"/>
    <s v="R"/>
    <s v="GT3"/>
    <s v="T"/>
    <n v="4"/>
    <n v="3"/>
    <x v="4"/>
    <x v="1"/>
    <s v="reputation"/>
    <x v="1"/>
    <n v="2"/>
    <n v="3"/>
    <n v="0"/>
    <s v="no"/>
    <s v="yes"/>
    <s v="yes"/>
    <s v="yes"/>
    <s v="yes"/>
    <s v="yes"/>
    <x v="0"/>
    <s v="yes"/>
    <n v="4"/>
    <n v="4"/>
    <n v="2"/>
    <n v="1"/>
    <n v="1"/>
    <n v="4"/>
    <n v="6"/>
    <n v="7"/>
    <n v="7"/>
    <n v="7"/>
    <n v="7"/>
    <x v="1"/>
    <x v="1"/>
  </r>
  <r>
    <x v="0"/>
    <x v="1"/>
    <n v="17"/>
    <s v="U"/>
    <s v="GT3"/>
    <s v="T"/>
    <n v="2"/>
    <n v="2"/>
    <x v="3"/>
    <x v="4"/>
    <s v="course"/>
    <x v="1"/>
    <n v="1"/>
    <n v="3"/>
    <n v="0"/>
    <s v="no"/>
    <s v="yes"/>
    <s v="yes"/>
    <s v="yes"/>
    <s v="yes"/>
    <s v="yes"/>
    <x v="0"/>
    <s v="no"/>
    <n v="4"/>
    <n v="3"/>
    <n v="3"/>
    <n v="1"/>
    <n v="1"/>
    <n v="4"/>
    <n v="4"/>
    <n v="9"/>
    <n v="10"/>
    <n v="10"/>
    <n v="9.6666666666666661"/>
    <x v="0"/>
    <x v="0"/>
  </r>
  <r>
    <x v="0"/>
    <x v="1"/>
    <n v="17"/>
    <s v="U"/>
    <s v="GT3"/>
    <s v="T"/>
    <n v="1"/>
    <n v="1"/>
    <x v="3"/>
    <x v="1"/>
    <s v="reputation"/>
    <x v="1"/>
    <n v="1"/>
    <n v="3"/>
    <n v="1"/>
    <s v="no"/>
    <s v="yes"/>
    <s v="no"/>
    <s v="yes"/>
    <s v="yes"/>
    <s v="yes"/>
    <x v="1"/>
    <s v="yes"/>
    <n v="4"/>
    <n v="3"/>
    <n v="4"/>
    <n v="1"/>
    <n v="1"/>
    <n v="5"/>
    <n v="0"/>
    <n v="6"/>
    <n v="5"/>
    <n v="0"/>
    <n v="3.6666666666666665"/>
    <x v="1"/>
    <x v="1"/>
  </r>
  <r>
    <x v="0"/>
    <x v="1"/>
    <n v="16"/>
    <s v="U"/>
    <s v="GT3"/>
    <s v="T"/>
    <n v="4"/>
    <n v="4"/>
    <x v="4"/>
    <x v="0"/>
    <s v="home"/>
    <x v="1"/>
    <n v="1"/>
    <n v="3"/>
    <n v="0"/>
    <s v="no"/>
    <s v="yes"/>
    <s v="no"/>
    <s v="yes"/>
    <s v="no"/>
    <s v="yes"/>
    <x v="0"/>
    <s v="no"/>
    <n v="5"/>
    <n v="3"/>
    <n v="2"/>
    <n v="1"/>
    <n v="1"/>
    <n v="5"/>
    <n v="0"/>
    <n v="13"/>
    <n v="13"/>
    <n v="14"/>
    <n v="13.333333333333334"/>
    <x v="0"/>
    <x v="0"/>
  </r>
  <r>
    <x v="0"/>
    <x v="1"/>
    <n v="17"/>
    <s v="U"/>
    <s v="GT3"/>
    <s v="A"/>
    <n v="2"/>
    <n v="1"/>
    <x v="2"/>
    <x v="1"/>
    <s v="course"/>
    <x v="1"/>
    <n v="2"/>
    <n v="3"/>
    <n v="0"/>
    <s v="no"/>
    <s v="no"/>
    <s v="no"/>
    <s v="yes"/>
    <s v="yes"/>
    <s v="yes"/>
    <x v="0"/>
    <s v="yes"/>
    <n v="3"/>
    <n v="2"/>
    <n v="3"/>
    <n v="1"/>
    <n v="2"/>
    <n v="3"/>
    <n v="10"/>
    <n v="12"/>
    <n v="10"/>
    <n v="12"/>
    <n v="11.333333333333334"/>
    <x v="0"/>
    <x v="0"/>
  </r>
  <r>
    <x v="0"/>
    <x v="0"/>
    <n v="16"/>
    <s v="U"/>
    <s v="GT3"/>
    <s v="T"/>
    <n v="3"/>
    <n v="2"/>
    <x v="3"/>
    <x v="1"/>
    <s v="reputation"/>
    <x v="1"/>
    <n v="2"/>
    <n v="3"/>
    <n v="0"/>
    <s v="no"/>
    <s v="no"/>
    <s v="no"/>
    <s v="yes"/>
    <s v="yes"/>
    <s v="yes"/>
    <x v="0"/>
    <s v="yes"/>
    <n v="5"/>
    <n v="3"/>
    <n v="3"/>
    <n v="1"/>
    <n v="3"/>
    <n v="2"/>
    <n v="10"/>
    <n v="11"/>
    <n v="9"/>
    <n v="10"/>
    <n v="10"/>
    <x v="0"/>
    <x v="0"/>
  </r>
  <r>
    <x v="0"/>
    <x v="1"/>
    <n v="18"/>
    <s v="U"/>
    <s v="GT3"/>
    <s v="T"/>
    <n v="2"/>
    <n v="1"/>
    <x v="2"/>
    <x v="1"/>
    <s v="course"/>
    <x v="2"/>
    <n v="2"/>
    <n v="3"/>
    <n v="0"/>
    <s v="no"/>
    <s v="yes"/>
    <s v="yes"/>
    <s v="no"/>
    <s v="no"/>
    <s v="yes"/>
    <x v="0"/>
    <s v="yes"/>
    <n v="4"/>
    <n v="4"/>
    <n v="4"/>
    <n v="1"/>
    <n v="1"/>
    <n v="3"/>
    <n v="0"/>
    <n v="7"/>
    <n v="0"/>
    <n v="0"/>
    <n v="2.3333333333333335"/>
    <x v="1"/>
    <x v="1"/>
  </r>
  <r>
    <x v="0"/>
    <x v="0"/>
    <n v="18"/>
    <s v="R"/>
    <s v="GT3"/>
    <s v="T"/>
    <n v="3"/>
    <n v="2"/>
    <x v="2"/>
    <x v="1"/>
    <s v="course"/>
    <x v="1"/>
    <n v="1"/>
    <n v="3"/>
    <n v="0"/>
    <s v="no"/>
    <s v="no"/>
    <s v="no"/>
    <s v="yes"/>
    <s v="no"/>
    <s v="yes"/>
    <x v="1"/>
    <s v="no"/>
    <n v="5"/>
    <n v="3"/>
    <n v="2"/>
    <n v="1"/>
    <n v="1"/>
    <n v="3"/>
    <n v="1"/>
    <n v="13"/>
    <n v="12"/>
    <n v="12"/>
    <n v="12.333333333333334"/>
    <x v="0"/>
    <x v="0"/>
  </r>
  <r>
    <x v="0"/>
    <x v="1"/>
    <n v="17"/>
    <s v="U"/>
    <s v="GT3"/>
    <s v="T"/>
    <n v="3"/>
    <n v="3"/>
    <x v="2"/>
    <x v="1"/>
    <s v="home"/>
    <x v="1"/>
    <n v="1"/>
    <n v="3"/>
    <n v="0"/>
    <s v="no"/>
    <s v="no"/>
    <s v="no"/>
    <s v="yes"/>
    <s v="no"/>
    <s v="yes"/>
    <x v="1"/>
    <s v="no"/>
    <n v="3"/>
    <n v="2"/>
    <n v="3"/>
    <n v="1"/>
    <n v="1"/>
    <n v="4"/>
    <n v="4"/>
    <n v="10"/>
    <n v="9"/>
    <n v="9"/>
    <n v="9.3333333333333339"/>
    <x v="1"/>
    <x v="1"/>
  </r>
  <r>
    <x v="0"/>
    <x v="1"/>
    <n v="18"/>
    <s v="U"/>
    <s v="GT3"/>
    <s v="T"/>
    <n v="2"/>
    <n v="2"/>
    <x v="3"/>
    <x v="0"/>
    <s v="home"/>
    <x v="1"/>
    <n v="1"/>
    <n v="3"/>
    <n v="0"/>
    <s v="no"/>
    <s v="yes"/>
    <s v="yes"/>
    <s v="yes"/>
    <s v="yes"/>
    <s v="yes"/>
    <x v="0"/>
    <s v="yes"/>
    <n v="4"/>
    <n v="3"/>
    <n v="3"/>
    <n v="1"/>
    <n v="1"/>
    <n v="3"/>
    <n v="0"/>
    <n v="9"/>
    <n v="10"/>
    <n v="0"/>
    <n v="6.333333333333333"/>
    <x v="1"/>
    <x v="1"/>
  </r>
  <r>
    <x v="0"/>
    <x v="1"/>
    <n v="18"/>
    <s v="U"/>
    <s v="GT3"/>
    <s v="T"/>
    <n v="2"/>
    <n v="2"/>
    <x v="3"/>
    <x v="4"/>
    <s v="other"/>
    <x v="1"/>
    <n v="1"/>
    <n v="3"/>
    <n v="0"/>
    <s v="no"/>
    <s v="yes"/>
    <s v="yes"/>
    <s v="no"/>
    <s v="yes"/>
    <s v="yes"/>
    <x v="0"/>
    <s v="no"/>
    <n v="4"/>
    <n v="3"/>
    <n v="3"/>
    <n v="1"/>
    <n v="2"/>
    <n v="2"/>
    <n v="5"/>
    <n v="18"/>
    <n v="18"/>
    <n v="19"/>
    <n v="18.333333333333332"/>
    <x v="2"/>
    <x v="0"/>
  </r>
  <r>
    <x v="0"/>
    <x v="1"/>
    <n v="17"/>
    <s v="U"/>
    <s v="GT3"/>
    <s v="T"/>
    <n v="1"/>
    <n v="1"/>
    <x v="1"/>
    <x v="3"/>
    <s v="reputation"/>
    <x v="1"/>
    <n v="1"/>
    <n v="3"/>
    <n v="0"/>
    <s v="no"/>
    <s v="yes"/>
    <s v="yes"/>
    <s v="no"/>
    <s v="yes"/>
    <s v="yes"/>
    <x v="0"/>
    <s v="no"/>
    <n v="4"/>
    <n v="3"/>
    <n v="3"/>
    <n v="1"/>
    <n v="1"/>
    <n v="3"/>
    <n v="6"/>
    <n v="13"/>
    <n v="12"/>
    <n v="12"/>
    <n v="12.333333333333334"/>
    <x v="0"/>
    <x v="0"/>
  </r>
  <r>
    <x v="0"/>
    <x v="0"/>
    <n v="18"/>
    <s v="U"/>
    <s v="GT3"/>
    <s v="T"/>
    <n v="2"/>
    <n v="1"/>
    <x v="1"/>
    <x v="0"/>
    <s v="reputation"/>
    <x v="1"/>
    <n v="1"/>
    <n v="3"/>
    <n v="0"/>
    <s v="no"/>
    <s v="no"/>
    <s v="yes"/>
    <s v="yes"/>
    <s v="yes"/>
    <s v="yes"/>
    <x v="0"/>
    <s v="no"/>
    <n v="4"/>
    <n v="2"/>
    <n v="4"/>
    <n v="1"/>
    <n v="3"/>
    <n v="2"/>
    <n v="6"/>
    <n v="15"/>
    <n v="14"/>
    <n v="14"/>
    <n v="14.333333333333334"/>
    <x v="0"/>
    <x v="0"/>
  </r>
  <r>
    <x v="0"/>
    <x v="1"/>
    <n v="17"/>
    <s v="U"/>
    <s v="GT3"/>
    <s v="T"/>
    <n v="4"/>
    <n v="3"/>
    <x v="0"/>
    <x v="0"/>
    <s v="reputation"/>
    <x v="1"/>
    <n v="1"/>
    <n v="3"/>
    <n v="0"/>
    <s v="no"/>
    <s v="yes"/>
    <s v="yes"/>
    <s v="no"/>
    <s v="yes"/>
    <s v="yes"/>
    <x v="0"/>
    <s v="no"/>
    <n v="4"/>
    <n v="2"/>
    <n v="2"/>
    <n v="1"/>
    <n v="2"/>
    <n v="3"/>
    <n v="0"/>
    <n v="15"/>
    <n v="15"/>
    <n v="15"/>
    <n v="15"/>
    <x v="2"/>
    <x v="0"/>
  </r>
  <r>
    <x v="0"/>
    <x v="0"/>
    <n v="18"/>
    <s v="R"/>
    <s v="LE3"/>
    <s v="T"/>
    <n v="3"/>
    <n v="2"/>
    <x v="1"/>
    <x v="1"/>
    <s v="reputation"/>
    <x v="1"/>
    <n v="2"/>
    <n v="3"/>
    <n v="0"/>
    <s v="no"/>
    <s v="yes"/>
    <s v="yes"/>
    <s v="yes"/>
    <s v="yes"/>
    <s v="yes"/>
    <x v="0"/>
    <s v="no"/>
    <n v="5"/>
    <n v="4"/>
    <n v="2"/>
    <n v="1"/>
    <n v="1"/>
    <n v="4"/>
    <n v="8"/>
    <n v="14"/>
    <n v="13"/>
    <n v="14"/>
    <n v="13.666666666666666"/>
    <x v="0"/>
    <x v="0"/>
  </r>
  <r>
    <x v="0"/>
    <x v="1"/>
    <n v="17"/>
    <s v="U"/>
    <s v="GT3"/>
    <s v="T"/>
    <n v="4"/>
    <n v="2"/>
    <x v="2"/>
    <x v="1"/>
    <s v="reputation"/>
    <x v="1"/>
    <n v="2"/>
    <n v="3"/>
    <n v="0"/>
    <s v="no"/>
    <s v="yes"/>
    <s v="yes"/>
    <s v="no"/>
    <s v="yes"/>
    <s v="yes"/>
    <x v="0"/>
    <s v="no"/>
    <n v="4"/>
    <n v="3"/>
    <n v="3"/>
    <n v="1"/>
    <n v="1"/>
    <n v="3"/>
    <n v="0"/>
    <n v="15"/>
    <n v="12"/>
    <n v="14"/>
    <n v="13.666666666666666"/>
    <x v="0"/>
    <x v="0"/>
  </r>
  <r>
    <x v="0"/>
    <x v="1"/>
    <n v="19"/>
    <s v="U"/>
    <s v="GT3"/>
    <s v="T"/>
    <n v="1"/>
    <n v="1"/>
    <x v="3"/>
    <x v="2"/>
    <s v="home"/>
    <x v="2"/>
    <n v="1"/>
    <n v="3"/>
    <n v="2"/>
    <s v="no"/>
    <s v="no"/>
    <s v="no"/>
    <s v="no"/>
    <s v="no"/>
    <s v="yes"/>
    <x v="0"/>
    <s v="yes"/>
    <n v="4"/>
    <n v="1"/>
    <n v="2"/>
    <n v="1"/>
    <n v="1"/>
    <n v="3"/>
    <n v="14"/>
    <n v="15"/>
    <n v="13"/>
    <n v="13"/>
    <n v="13.666666666666666"/>
    <x v="0"/>
    <x v="0"/>
  </r>
  <r>
    <x v="0"/>
    <x v="1"/>
    <n v="19"/>
    <s v="R"/>
    <s v="GT3"/>
    <s v="T"/>
    <n v="2"/>
    <n v="3"/>
    <x v="2"/>
    <x v="1"/>
    <s v="reputation"/>
    <x v="2"/>
    <n v="1"/>
    <n v="3"/>
    <n v="1"/>
    <s v="no"/>
    <s v="no"/>
    <s v="no"/>
    <s v="no"/>
    <s v="yes"/>
    <s v="yes"/>
    <x v="0"/>
    <s v="yes"/>
    <n v="4"/>
    <n v="1"/>
    <n v="2"/>
    <n v="1"/>
    <n v="1"/>
    <n v="3"/>
    <n v="40"/>
    <n v="13"/>
    <n v="11"/>
    <n v="11"/>
    <n v="11.666666666666666"/>
    <x v="0"/>
    <x v="0"/>
  </r>
  <r>
    <x v="0"/>
    <x v="1"/>
    <n v="18"/>
    <s v="U"/>
    <s v="GT3"/>
    <s v="T"/>
    <n v="4"/>
    <n v="3"/>
    <x v="2"/>
    <x v="1"/>
    <s v="course"/>
    <x v="1"/>
    <n v="1"/>
    <n v="3"/>
    <n v="0"/>
    <s v="no"/>
    <s v="yes"/>
    <s v="yes"/>
    <s v="yes"/>
    <s v="yes"/>
    <s v="yes"/>
    <x v="0"/>
    <s v="yes"/>
    <n v="4"/>
    <n v="3"/>
    <n v="4"/>
    <n v="1"/>
    <n v="1"/>
    <n v="5"/>
    <n v="9"/>
    <n v="9"/>
    <n v="10"/>
    <n v="9"/>
    <n v="9.3333333333333339"/>
    <x v="1"/>
    <x v="1"/>
  </r>
  <r>
    <x v="0"/>
    <x v="1"/>
    <n v="17"/>
    <s v="R"/>
    <s v="GT3"/>
    <s v="T"/>
    <n v="3"/>
    <n v="4"/>
    <x v="3"/>
    <x v="0"/>
    <s v="course"/>
    <x v="0"/>
    <n v="1"/>
    <n v="3"/>
    <n v="0"/>
    <s v="no"/>
    <s v="yes"/>
    <s v="yes"/>
    <s v="yes"/>
    <s v="no"/>
    <s v="yes"/>
    <x v="0"/>
    <s v="no"/>
    <n v="4"/>
    <n v="3"/>
    <n v="4"/>
    <n v="2"/>
    <n v="5"/>
    <n v="5"/>
    <n v="0"/>
    <n v="11"/>
    <n v="11"/>
    <n v="10"/>
    <n v="10.666666666666666"/>
    <x v="0"/>
    <x v="0"/>
  </r>
  <r>
    <x v="0"/>
    <x v="1"/>
    <n v="17"/>
    <s v="R"/>
    <s v="LE3"/>
    <s v="T"/>
    <n v="2"/>
    <n v="2"/>
    <x v="1"/>
    <x v="0"/>
    <s v="course"/>
    <x v="1"/>
    <n v="1"/>
    <n v="3"/>
    <n v="0"/>
    <s v="no"/>
    <s v="yes"/>
    <s v="yes"/>
    <s v="yes"/>
    <s v="yes"/>
    <s v="yes"/>
    <x v="0"/>
    <s v="no"/>
    <n v="3"/>
    <n v="3"/>
    <n v="2"/>
    <n v="2"/>
    <n v="2"/>
    <n v="3"/>
    <n v="3"/>
    <n v="11"/>
    <n v="11"/>
    <n v="11"/>
    <n v="11"/>
    <x v="0"/>
    <x v="0"/>
  </r>
  <r>
    <x v="0"/>
    <x v="1"/>
    <n v="17"/>
    <s v="U"/>
    <s v="GT3"/>
    <s v="T"/>
    <n v="3"/>
    <n v="1"/>
    <x v="1"/>
    <x v="0"/>
    <s v="course"/>
    <x v="0"/>
    <n v="1"/>
    <n v="3"/>
    <n v="0"/>
    <s v="no"/>
    <s v="yes"/>
    <s v="no"/>
    <s v="no"/>
    <s v="no"/>
    <s v="yes"/>
    <x v="0"/>
    <s v="no"/>
    <n v="3"/>
    <n v="4"/>
    <n v="3"/>
    <n v="2"/>
    <n v="3"/>
    <n v="5"/>
    <n v="1"/>
    <n v="12"/>
    <n v="14"/>
    <n v="15"/>
    <n v="13.666666666666666"/>
    <x v="2"/>
    <x v="0"/>
  </r>
  <r>
    <x v="0"/>
    <x v="1"/>
    <n v="17"/>
    <s v="U"/>
    <s v="LE3"/>
    <s v="T"/>
    <n v="0"/>
    <n v="2"/>
    <x v="3"/>
    <x v="4"/>
    <s v="home"/>
    <x v="0"/>
    <n v="2"/>
    <n v="3"/>
    <n v="0"/>
    <s v="no"/>
    <s v="no"/>
    <s v="no"/>
    <s v="no"/>
    <s v="yes"/>
    <s v="yes"/>
    <x v="0"/>
    <s v="no"/>
    <n v="3"/>
    <n v="3"/>
    <n v="3"/>
    <n v="2"/>
    <n v="3"/>
    <n v="2"/>
    <n v="0"/>
    <n v="16"/>
    <n v="15"/>
    <n v="15"/>
    <n v="15.333333333333334"/>
    <x v="2"/>
    <x v="0"/>
  </r>
  <r>
    <x v="0"/>
    <x v="0"/>
    <n v="18"/>
    <s v="U"/>
    <s v="GT3"/>
    <s v="T"/>
    <n v="4"/>
    <n v="4"/>
    <x v="2"/>
    <x v="1"/>
    <s v="course"/>
    <x v="1"/>
    <n v="1"/>
    <n v="3"/>
    <n v="0"/>
    <s v="no"/>
    <s v="no"/>
    <s v="no"/>
    <s v="yes"/>
    <s v="yes"/>
    <s v="yes"/>
    <x v="0"/>
    <s v="no"/>
    <n v="4"/>
    <n v="3"/>
    <n v="3"/>
    <n v="2"/>
    <n v="2"/>
    <n v="3"/>
    <n v="3"/>
    <n v="9"/>
    <n v="12"/>
    <n v="11"/>
    <n v="10.666666666666666"/>
    <x v="0"/>
    <x v="0"/>
  </r>
  <r>
    <x v="0"/>
    <x v="1"/>
    <n v="17"/>
    <s v="U"/>
    <s v="GT3"/>
    <s v="T"/>
    <n v="4"/>
    <n v="4"/>
    <x v="4"/>
    <x v="0"/>
    <s v="course"/>
    <x v="1"/>
    <n v="1"/>
    <n v="3"/>
    <n v="0"/>
    <s v="no"/>
    <s v="yes"/>
    <s v="yes"/>
    <s v="yes"/>
    <s v="yes"/>
    <s v="yes"/>
    <x v="0"/>
    <s v="no"/>
    <n v="5"/>
    <n v="4"/>
    <n v="4"/>
    <n v="1"/>
    <n v="3"/>
    <n v="4"/>
    <n v="7"/>
    <n v="10"/>
    <n v="9"/>
    <n v="9"/>
    <n v="9.3333333333333339"/>
    <x v="1"/>
    <x v="1"/>
  </r>
  <r>
    <x v="0"/>
    <x v="1"/>
    <n v="17"/>
    <s v="U"/>
    <s v="GT3"/>
    <s v="T"/>
    <n v="4"/>
    <n v="4"/>
    <x v="4"/>
    <x v="3"/>
    <s v="course"/>
    <x v="1"/>
    <n v="2"/>
    <n v="3"/>
    <n v="0"/>
    <s v="no"/>
    <s v="yes"/>
    <s v="yes"/>
    <s v="no"/>
    <s v="no"/>
    <s v="yes"/>
    <x v="0"/>
    <s v="yes"/>
    <n v="4"/>
    <n v="3"/>
    <n v="3"/>
    <n v="1"/>
    <n v="2"/>
    <n v="4"/>
    <n v="4"/>
    <n v="14"/>
    <n v="14"/>
    <n v="14"/>
    <n v="14"/>
    <x v="0"/>
    <x v="0"/>
  </r>
  <r>
    <x v="0"/>
    <x v="1"/>
    <n v="17"/>
    <s v="R"/>
    <s v="GT3"/>
    <s v="T"/>
    <n v="2"/>
    <n v="4"/>
    <x v="3"/>
    <x v="1"/>
    <s v="course"/>
    <x v="0"/>
    <n v="1"/>
    <n v="3"/>
    <n v="0"/>
    <s v="no"/>
    <s v="yes"/>
    <s v="no"/>
    <s v="no"/>
    <s v="yes"/>
    <s v="yes"/>
    <x v="0"/>
    <s v="yes"/>
    <n v="4"/>
    <n v="4"/>
    <n v="3"/>
    <n v="1"/>
    <n v="1"/>
    <n v="5"/>
    <n v="7"/>
    <n v="12"/>
    <n v="14"/>
    <n v="14"/>
    <n v="13.333333333333334"/>
    <x v="0"/>
    <x v="0"/>
  </r>
  <r>
    <x v="0"/>
    <x v="1"/>
    <n v="17"/>
    <s v="U"/>
    <s v="GT3"/>
    <s v="T"/>
    <n v="3"/>
    <n v="4"/>
    <x v="1"/>
    <x v="1"/>
    <s v="course"/>
    <x v="1"/>
    <n v="1"/>
    <n v="3"/>
    <n v="0"/>
    <s v="no"/>
    <s v="no"/>
    <s v="no"/>
    <s v="no"/>
    <s v="yes"/>
    <s v="yes"/>
    <x v="0"/>
    <s v="no"/>
    <n v="4"/>
    <n v="4"/>
    <n v="5"/>
    <n v="1"/>
    <n v="3"/>
    <n v="5"/>
    <n v="16"/>
    <n v="16"/>
    <n v="15"/>
    <n v="15"/>
    <n v="15.333333333333334"/>
    <x v="2"/>
    <x v="0"/>
  </r>
  <r>
    <x v="0"/>
    <x v="1"/>
    <n v="19"/>
    <s v="R"/>
    <s v="GT3"/>
    <s v="A"/>
    <n v="3"/>
    <n v="1"/>
    <x v="1"/>
    <x v="4"/>
    <s v="home"/>
    <x v="2"/>
    <n v="1"/>
    <n v="3"/>
    <n v="1"/>
    <s v="no"/>
    <s v="no"/>
    <s v="yes"/>
    <s v="no"/>
    <s v="yes"/>
    <s v="yes"/>
    <x v="1"/>
    <s v="no"/>
    <n v="5"/>
    <n v="4"/>
    <n v="3"/>
    <n v="1"/>
    <n v="2"/>
    <n v="5"/>
    <n v="12"/>
    <n v="14"/>
    <n v="13"/>
    <n v="13"/>
    <n v="13.333333333333334"/>
    <x v="0"/>
    <x v="0"/>
  </r>
  <r>
    <x v="0"/>
    <x v="1"/>
    <n v="19"/>
    <s v="U"/>
    <s v="GT3"/>
    <s v="T"/>
    <n v="2"/>
    <n v="1"/>
    <x v="1"/>
    <x v="0"/>
    <s v="home"/>
    <x v="2"/>
    <n v="1"/>
    <n v="3"/>
    <n v="1"/>
    <s v="no"/>
    <s v="no"/>
    <s v="yes"/>
    <s v="yes"/>
    <s v="yes"/>
    <s v="yes"/>
    <x v="0"/>
    <s v="yes"/>
    <n v="4"/>
    <n v="3"/>
    <n v="4"/>
    <n v="1"/>
    <n v="3"/>
    <n v="3"/>
    <n v="4"/>
    <n v="11"/>
    <n v="12"/>
    <n v="11"/>
    <n v="11.333333333333334"/>
    <x v="0"/>
    <x v="0"/>
  </r>
  <r>
    <x v="0"/>
    <x v="1"/>
    <n v="18"/>
    <s v="U"/>
    <s v="GT3"/>
    <s v="T"/>
    <n v="2"/>
    <n v="3"/>
    <x v="3"/>
    <x v="1"/>
    <s v="course"/>
    <x v="1"/>
    <n v="1"/>
    <n v="3"/>
    <n v="0"/>
    <s v="no"/>
    <s v="yes"/>
    <s v="no"/>
    <s v="no"/>
    <s v="yes"/>
    <s v="yes"/>
    <x v="0"/>
    <s v="no"/>
    <n v="4"/>
    <n v="3"/>
    <n v="3"/>
    <n v="1"/>
    <n v="2"/>
    <n v="3"/>
    <n v="4"/>
    <n v="11"/>
    <n v="10"/>
    <n v="10"/>
    <n v="10.333333333333334"/>
    <x v="0"/>
    <x v="0"/>
  </r>
  <r>
    <x v="0"/>
    <x v="1"/>
    <n v="18"/>
    <s v="U"/>
    <s v="GT3"/>
    <s v="T"/>
    <n v="3"/>
    <n v="2"/>
    <x v="2"/>
    <x v="0"/>
    <s v="other"/>
    <x v="1"/>
    <n v="1"/>
    <n v="3"/>
    <n v="0"/>
    <s v="no"/>
    <s v="no"/>
    <s v="no"/>
    <s v="no"/>
    <s v="yes"/>
    <s v="yes"/>
    <x v="0"/>
    <s v="yes"/>
    <n v="5"/>
    <n v="4"/>
    <n v="3"/>
    <n v="2"/>
    <n v="3"/>
    <n v="1"/>
    <n v="7"/>
    <n v="13"/>
    <n v="13"/>
    <n v="14"/>
    <n v="13.333333333333334"/>
    <x v="0"/>
    <x v="0"/>
  </r>
  <r>
    <x v="0"/>
    <x v="0"/>
    <n v="18"/>
    <s v="R"/>
    <s v="GT3"/>
    <s v="T"/>
    <n v="4"/>
    <n v="3"/>
    <x v="4"/>
    <x v="0"/>
    <s v="course"/>
    <x v="1"/>
    <n v="1"/>
    <n v="3"/>
    <n v="0"/>
    <s v="no"/>
    <s v="no"/>
    <s v="no"/>
    <s v="no"/>
    <s v="yes"/>
    <s v="yes"/>
    <x v="0"/>
    <s v="yes"/>
    <n v="5"/>
    <n v="3"/>
    <n v="2"/>
    <n v="1"/>
    <n v="2"/>
    <n v="4"/>
    <n v="9"/>
    <n v="16"/>
    <n v="15"/>
    <n v="16"/>
    <n v="15.666666666666666"/>
    <x v="2"/>
    <x v="0"/>
  </r>
  <r>
    <x v="0"/>
    <x v="0"/>
    <n v="18"/>
    <s v="U"/>
    <s v="GT3"/>
    <s v="T"/>
    <n v="4"/>
    <n v="3"/>
    <x v="4"/>
    <x v="1"/>
    <s v="course"/>
    <x v="1"/>
    <n v="1"/>
    <n v="3"/>
    <n v="0"/>
    <s v="no"/>
    <s v="yes"/>
    <s v="yes"/>
    <s v="no"/>
    <s v="yes"/>
    <s v="yes"/>
    <x v="0"/>
    <s v="yes"/>
    <n v="5"/>
    <n v="4"/>
    <n v="5"/>
    <n v="2"/>
    <n v="3"/>
    <n v="5"/>
    <n v="0"/>
    <n v="10"/>
    <n v="10"/>
    <n v="9"/>
    <n v="9.6666666666666661"/>
    <x v="1"/>
    <x v="1"/>
  </r>
  <r>
    <x v="0"/>
    <x v="1"/>
    <n v="17"/>
    <s v="U"/>
    <s v="GT3"/>
    <s v="T"/>
    <n v="4"/>
    <n v="3"/>
    <x v="0"/>
    <x v="1"/>
    <s v="reputation"/>
    <x v="1"/>
    <n v="1"/>
    <n v="3"/>
    <n v="0"/>
    <s v="no"/>
    <s v="yes"/>
    <s v="yes"/>
    <s v="yes"/>
    <s v="yes"/>
    <s v="yes"/>
    <x v="0"/>
    <s v="yes"/>
    <n v="4"/>
    <n v="4"/>
    <n v="3"/>
    <n v="1"/>
    <n v="3"/>
    <n v="4"/>
    <n v="0"/>
    <n v="13"/>
    <n v="15"/>
    <n v="15"/>
    <n v="14.333333333333334"/>
    <x v="2"/>
    <x v="0"/>
  </r>
  <r>
    <x v="1"/>
    <x v="1"/>
    <n v="18"/>
    <s v="U"/>
    <s v="LE3"/>
    <s v="T"/>
    <n v="1"/>
    <n v="1"/>
    <x v="3"/>
    <x v="0"/>
    <s v="course"/>
    <x v="0"/>
    <n v="2"/>
    <n v="3"/>
    <n v="0"/>
    <s v="no"/>
    <s v="no"/>
    <s v="no"/>
    <s v="no"/>
    <s v="yes"/>
    <s v="yes"/>
    <x v="0"/>
    <s v="no"/>
    <n v="5"/>
    <n v="3"/>
    <n v="2"/>
    <n v="1"/>
    <n v="1"/>
    <n v="4"/>
    <n v="0"/>
    <n v="18"/>
    <n v="16"/>
    <n v="16"/>
    <n v="16.666666666666668"/>
    <x v="2"/>
    <x v="0"/>
  </r>
  <r>
    <x v="1"/>
    <x v="0"/>
    <n v="18"/>
    <s v="U"/>
    <s v="LE3"/>
    <s v="T"/>
    <n v="4"/>
    <n v="4"/>
    <x v="4"/>
    <x v="0"/>
    <s v="other"/>
    <x v="1"/>
    <n v="2"/>
    <n v="3"/>
    <n v="0"/>
    <s v="no"/>
    <s v="no"/>
    <s v="yes"/>
    <s v="no"/>
    <s v="yes"/>
    <s v="yes"/>
    <x v="0"/>
    <s v="yes"/>
    <n v="4"/>
    <n v="2"/>
    <n v="2"/>
    <n v="2"/>
    <n v="2"/>
    <n v="5"/>
    <n v="0"/>
    <n v="13"/>
    <n v="13"/>
    <n v="13"/>
    <n v="13"/>
    <x v="0"/>
    <x v="0"/>
  </r>
  <r>
    <x v="1"/>
    <x v="1"/>
    <n v="17"/>
    <s v="U"/>
    <s v="GT3"/>
    <s v="T"/>
    <n v="2"/>
    <n v="2"/>
    <x v="2"/>
    <x v="4"/>
    <s v="home"/>
    <x v="1"/>
    <n v="1"/>
    <n v="3"/>
    <n v="0"/>
    <s v="no"/>
    <s v="no"/>
    <s v="no"/>
    <s v="yes"/>
    <s v="yes"/>
    <s v="yes"/>
    <x v="1"/>
    <s v="yes"/>
    <n v="3"/>
    <n v="4"/>
    <n v="3"/>
    <n v="1"/>
    <n v="1"/>
    <n v="3"/>
    <n v="8"/>
    <n v="13"/>
    <n v="11"/>
    <n v="11"/>
    <n v="11.666666666666666"/>
    <x v="0"/>
    <x v="0"/>
  </r>
  <r>
    <x v="1"/>
    <x v="1"/>
    <n v="18"/>
    <s v="R"/>
    <s v="LE3"/>
    <s v="T"/>
    <n v="4"/>
    <n v="4"/>
    <x v="2"/>
    <x v="1"/>
    <s v="reputation"/>
    <x v="1"/>
    <n v="2"/>
    <n v="3"/>
    <n v="0"/>
    <s v="no"/>
    <s v="no"/>
    <s v="no"/>
    <s v="no"/>
    <s v="yes"/>
    <s v="yes"/>
    <x v="0"/>
    <s v="no"/>
    <n v="5"/>
    <n v="4"/>
    <n v="4"/>
    <n v="1"/>
    <n v="1"/>
    <n v="1"/>
    <n v="0"/>
    <n v="19"/>
    <n v="18"/>
    <n v="19"/>
    <n v="18.666666666666668"/>
    <x v="2"/>
    <x v="0"/>
  </r>
  <r>
    <x v="1"/>
    <x v="1"/>
    <n v="18"/>
    <s v="R"/>
    <s v="GT3"/>
    <s v="T"/>
    <n v="1"/>
    <n v="1"/>
    <x v="2"/>
    <x v="1"/>
    <s v="home"/>
    <x v="1"/>
    <n v="4"/>
    <n v="3"/>
    <n v="0"/>
    <s v="no"/>
    <s v="no"/>
    <s v="no"/>
    <s v="no"/>
    <s v="yes"/>
    <s v="yes"/>
    <x v="0"/>
    <s v="no"/>
    <n v="4"/>
    <n v="3"/>
    <n v="2"/>
    <n v="1"/>
    <n v="2"/>
    <n v="4"/>
    <n v="2"/>
    <n v="8"/>
    <n v="8"/>
    <n v="10"/>
    <n v="8.6666666666666661"/>
    <x v="0"/>
    <x v="0"/>
  </r>
  <r>
    <x v="1"/>
    <x v="1"/>
    <n v="20"/>
    <s v="U"/>
    <s v="GT3"/>
    <s v="T"/>
    <n v="4"/>
    <n v="2"/>
    <x v="0"/>
    <x v="1"/>
    <s v="course"/>
    <x v="2"/>
    <n v="2"/>
    <n v="3"/>
    <n v="2"/>
    <s v="no"/>
    <s v="yes"/>
    <s v="yes"/>
    <s v="no"/>
    <s v="no"/>
    <s v="yes"/>
    <x v="0"/>
    <s v="yes"/>
    <n v="5"/>
    <n v="4"/>
    <n v="3"/>
    <n v="1"/>
    <n v="1"/>
    <n v="3"/>
    <n v="4"/>
    <n v="15"/>
    <n v="14"/>
    <n v="15"/>
    <n v="14.666666666666666"/>
    <x v="2"/>
    <x v="0"/>
  </r>
  <r>
    <x v="1"/>
    <x v="1"/>
    <n v="18"/>
    <s v="R"/>
    <s v="GT3"/>
    <s v="T"/>
    <n v="2"/>
    <n v="2"/>
    <x v="3"/>
    <x v="1"/>
    <s v="other"/>
    <x v="1"/>
    <n v="2"/>
    <n v="3"/>
    <n v="0"/>
    <s v="no"/>
    <s v="no"/>
    <s v="yes"/>
    <s v="no"/>
    <s v="yes"/>
    <s v="yes"/>
    <x v="1"/>
    <s v="no"/>
    <n v="5"/>
    <n v="3"/>
    <n v="3"/>
    <n v="1"/>
    <n v="3"/>
    <n v="4"/>
    <n v="2"/>
    <n v="10"/>
    <n v="9"/>
    <n v="10"/>
    <n v="9.6666666666666661"/>
    <x v="0"/>
    <x v="0"/>
  </r>
  <r>
    <x v="1"/>
    <x v="1"/>
    <n v="19"/>
    <s v="R"/>
    <s v="GT3"/>
    <s v="T"/>
    <n v="2"/>
    <n v="3"/>
    <x v="1"/>
    <x v="1"/>
    <s v="course"/>
    <x v="1"/>
    <n v="1"/>
    <n v="3"/>
    <n v="1"/>
    <s v="no"/>
    <s v="no"/>
    <s v="no"/>
    <s v="yes"/>
    <s v="no"/>
    <s v="yes"/>
    <x v="0"/>
    <s v="no"/>
    <n v="5"/>
    <n v="4"/>
    <n v="2"/>
    <n v="1"/>
    <n v="2"/>
    <n v="5"/>
    <n v="0"/>
    <n v="7"/>
    <n v="5"/>
    <n v="0"/>
    <n v="4"/>
    <x v="1"/>
    <x v="1"/>
  </r>
  <r>
    <x v="0"/>
    <x v="0"/>
    <n v="16"/>
    <s v="U"/>
    <s v="GT3"/>
    <s v="T"/>
    <n v="4"/>
    <n v="3"/>
    <x v="0"/>
    <x v="0"/>
    <s v="reputation"/>
    <x v="1"/>
    <n v="1"/>
    <n v="4"/>
    <n v="0"/>
    <s v="no"/>
    <s v="no"/>
    <s v="no"/>
    <s v="yes"/>
    <s v="yes"/>
    <s v="yes"/>
    <x v="0"/>
    <s v="no"/>
    <n v="4"/>
    <n v="2"/>
    <n v="2"/>
    <n v="1"/>
    <n v="1"/>
    <n v="2"/>
    <n v="4"/>
    <n v="19"/>
    <n v="19"/>
    <n v="20"/>
    <n v="19.333333333333332"/>
    <x v="2"/>
    <x v="0"/>
  </r>
  <r>
    <x v="0"/>
    <x v="0"/>
    <n v="15"/>
    <s v="U"/>
    <s v="GT3"/>
    <s v="A"/>
    <n v="4"/>
    <n v="4"/>
    <x v="2"/>
    <x v="0"/>
    <s v="reputation"/>
    <x v="1"/>
    <n v="1"/>
    <n v="4"/>
    <n v="0"/>
    <s v="no"/>
    <s v="yes"/>
    <s v="no"/>
    <s v="yes"/>
    <s v="no"/>
    <s v="yes"/>
    <x v="0"/>
    <s v="yes"/>
    <n v="1"/>
    <n v="3"/>
    <n v="3"/>
    <n v="5"/>
    <n v="5"/>
    <n v="3"/>
    <n v="4"/>
    <n v="13"/>
    <n v="13"/>
    <n v="12"/>
    <n v="12.666666666666666"/>
    <x v="0"/>
    <x v="0"/>
  </r>
  <r>
    <x v="0"/>
    <x v="1"/>
    <n v="16"/>
    <s v="U"/>
    <s v="GT3"/>
    <s v="T"/>
    <n v="3"/>
    <n v="1"/>
    <x v="1"/>
    <x v="1"/>
    <s v="course"/>
    <x v="1"/>
    <n v="1"/>
    <n v="4"/>
    <n v="0"/>
    <s v="yes"/>
    <s v="yes"/>
    <s v="yes"/>
    <s v="no"/>
    <s v="yes"/>
    <s v="yes"/>
    <x v="0"/>
    <s v="no"/>
    <n v="4"/>
    <n v="3"/>
    <n v="3"/>
    <n v="1"/>
    <n v="2"/>
    <n v="5"/>
    <n v="4"/>
    <n v="7"/>
    <n v="7"/>
    <n v="6"/>
    <n v="6.666666666666667"/>
    <x v="1"/>
    <x v="1"/>
  </r>
  <r>
    <x v="0"/>
    <x v="1"/>
    <n v="15"/>
    <s v="R"/>
    <s v="LE3"/>
    <s v="T"/>
    <n v="3"/>
    <n v="1"/>
    <x v="2"/>
    <x v="1"/>
    <s v="reputation"/>
    <x v="0"/>
    <n v="2"/>
    <n v="4"/>
    <n v="0"/>
    <s v="no"/>
    <s v="yes"/>
    <s v="no"/>
    <s v="no"/>
    <s v="no"/>
    <s v="yes"/>
    <x v="0"/>
    <s v="no"/>
    <n v="4"/>
    <n v="4"/>
    <n v="2"/>
    <n v="2"/>
    <n v="3"/>
    <n v="3"/>
    <n v="12"/>
    <n v="16"/>
    <n v="16"/>
    <n v="16"/>
    <n v="16"/>
    <x v="2"/>
    <x v="0"/>
  </r>
  <r>
    <x v="0"/>
    <x v="0"/>
    <n v="16"/>
    <s v="U"/>
    <s v="GT3"/>
    <s v="T"/>
    <n v="3"/>
    <n v="1"/>
    <x v="2"/>
    <x v="1"/>
    <s v="reputation"/>
    <x v="0"/>
    <n v="2"/>
    <n v="4"/>
    <n v="0"/>
    <s v="no"/>
    <s v="yes"/>
    <s v="yes"/>
    <s v="no"/>
    <s v="yes"/>
    <s v="yes"/>
    <x v="0"/>
    <s v="no"/>
    <n v="4"/>
    <n v="3"/>
    <n v="2"/>
    <n v="1"/>
    <n v="1"/>
    <n v="5"/>
    <n v="0"/>
    <n v="13"/>
    <n v="15"/>
    <n v="15"/>
    <n v="14.333333333333334"/>
    <x v="2"/>
    <x v="0"/>
  </r>
  <r>
    <x v="0"/>
    <x v="0"/>
    <n v="15"/>
    <s v="U"/>
    <s v="GT3"/>
    <s v="T"/>
    <n v="4"/>
    <n v="2"/>
    <x v="2"/>
    <x v="1"/>
    <s v="course"/>
    <x v="1"/>
    <n v="1"/>
    <n v="4"/>
    <n v="0"/>
    <s v="no"/>
    <s v="no"/>
    <s v="no"/>
    <s v="no"/>
    <s v="yes"/>
    <s v="yes"/>
    <x v="0"/>
    <s v="no"/>
    <n v="3"/>
    <n v="3"/>
    <n v="3"/>
    <n v="1"/>
    <n v="1"/>
    <n v="3"/>
    <n v="0"/>
    <n v="10"/>
    <n v="10"/>
    <n v="10"/>
    <n v="10"/>
    <x v="0"/>
    <x v="0"/>
  </r>
  <r>
    <x v="0"/>
    <x v="0"/>
    <n v="15"/>
    <s v="U"/>
    <s v="GT3"/>
    <s v="T"/>
    <n v="4"/>
    <n v="0"/>
    <x v="4"/>
    <x v="1"/>
    <s v="course"/>
    <x v="1"/>
    <n v="2"/>
    <n v="4"/>
    <n v="0"/>
    <s v="no"/>
    <s v="no"/>
    <s v="no"/>
    <s v="yes"/>
    <s v="yes"/>
    <s v="yes"/>
    <x v="0"/>
    <s v="no"/>
    <n v="3"/>
    <n v="4"/>
    <n v="3"/>
    <n v="1"/>
    <n v="1"/>
    <n v="1"/>
    <n v="8"/>
    <n v="11"/>
    <n v="11"/>
    <n v="10"/>
    <n v="10.666666666666666"/>
    <x v="0"/>
    <x v="0"/>
  </r>
  <r>
    <x v="0"/>
    <x v="1"/>
    <n v="16"/>
    <s v="U"/>
    <s v="GT3"/>
    <s v="T"/>
    <n v="2"/>
    <n v="2"/>
    <x v="2"/>
    <x v="1"/>
    <s v="reputation"/>
    <x v="1"/>
    <n v="1"/>
    <n v="4"/>
    <n v="0"/>
    <s v="no"/>
    <s v="no"/>
    <s v="yes"/>
    <s v="no"/>
    <s v="yes"/>
    <s v="yes"/>
    <x v="0"/>
    <s v="yes"/>
    <n v="5"/>
    <n v="2"/>
    <n v="3"/>
    <n v="1"/>
    <n v="3"/>
    <n v="3"/>
    <n v="0"/>
    <n v="11"/>
    <n v="11"/>
    <n v="11"/>
    <n v="11"/>
    <x v="0"/>
    <x v="0"/>
  </r>
  <r>
    <x v="0"/>
    <x v="0"/>
    <n v="15"/>
    <s v="U"/>
    <s v="LE3"/>
    <s v="T"/>
    <n v="2"/>
    <n v="2"/>
    <x v="1"/>
    <x v="2"/>
    <s v="reputation"/>
    <x v="1"/>
    <n v="1"/>
    <n v="4"/>
    <n v="0"/>
    <s v="no"/>
    <s v="yes"/>
    <s v="no"/>
    <s v="yes"/>
    <s v="yes"/>
    <s v="yes"/>
    <x v="0"/>
    <s v="no"/>
    <n v="4"/>
    <n v="3"/>
    <n v="4"/>
    <n v="1"/>
    <n v="1"/>
    <n v="4"/>
    <n v="6"/>
    <n v="11"/>
    <n v="13"/>
    <n v="14"/>
    <n v="12.666666666666666"/>
    <x v="0"/>
    <x v="0"/>
  </r>
  <r>
    <x v="0"/>
    <x v="1"/>
    <n v="15"/>
    <s v="R"/>
    <s v="GT3"/>
    <s v="T"/>
    <n v="1"/>
    <n v="1"/>
    <x v="3"/>
    <x v="1"/>
    <s v="home"/>
    <x v="1"/>
    <n v="2"/>
    <n v="4"/>
    <n v="1"/>
    <s v="yes"/>
    <s v="yes"/>
    <s v="yes"/>
    <s v="yes"/>
    <s v="yes"/>
    <s v="yes"/>
    <x v="0"/>
    <s v="no"/>
    <n v="3"/>
    <n v="1"/>
    <n v="2"/>
    <n v="1"/>
    <n v="1"/>
    <n v="1"/>
    <n v="2"/>
    <n v="7"/>
    <n v="10"/>
    <n v="10"/>
    <n v="9"/>
    <x v="0"/>
    <x v="0"/>
  </r>
  <r>
    <x v="0"/>
    <x v="1"/>
    <n v="15"/>
    <s v="U"/>
    <s v="GT3"/>
    <s v="A"/>
    <n v="3"/>
    <n v="3"/>
    <x v="2"/>
    <x v="2"/>
    <s v="reputation"/>
    <x v="0"/>
    <n v="1"/>
    <n v="4"/>
    <n v="0"/>
    <s v="yes"/>
    <s v="no"/>
    <s v="no"/>
    <s v="no"/>
    <s v="yes"/>
    <s v="yes"/>
    <x v="1"/>
    <s v="no"/>
    <n v="4"/>
    <n v="3"/>
    <n v="3"/>
    <n v="1"/>
    <n v="1"/>
    <n v="4"/>
    <n v="10"/>
    <n v="10"/>
    <n v="11"/>
    <n v="11"/>
    <n v="10.666666666666666"/>
    <x v="0"/>
    <x v="0"/>
  </r>
  <r>
    <x v="0"/>
    <x v="1"/>
    <n v="15"/>
    <s v="U"/>
    <s v="GT3"/>
    <s v="T"/>
    <n v="2"/>
    <n v="2"/>
    <x v="2"/>
    <x v="1"/>
    <s v="course"/>
    <x v="1"/>
    <n v="1"/>
    <n v="4"/>
    <n v="0"/>
    <s v="yes"/>
    <s v="yes"/>
    <s v="yes"/>
    <s v="no"/>
    <s v="yes"/>
    <s v="yes"/>
    <x v="0"/>
    <s v="no"/>
    <n v="5"/>
    <n v="1"/>
    <n v="2"/>
    <n v="1"/>
    <n v="1"/>
    <n v="3"/>
    <n v="8"/>
    <n v="7"/>
    <n v="8"/>
    <n v="8"/>
    <n v="7.666666666666667"/>
    <x v="1"/>
    <x v="1"/>
  </r>
  <r>
    <x v="0"/>
    <x v="0"/>
    <n v="15"/>
    <s v="R"/>
    <s v="GT3"/>
    <s v="T"/>
    <n v="4"/>
    <n v="4"/>
    <x v="2"/>
    <x v="1"/>
    <s v="home"/>
    <x v="0"/>
    <n v="4"/>
    <n v="4"/>
    <n v="0"/>
    <s v="no"/>
    <s v="yes"/>
    <s v="yes"/>
    <s v="yes"/>
    <s v="yes"/>
    <s v="yes"/>
    <x v="0"/>
    <s v="yes"/>
    <n v="1"/>
    <n v="3"/>
    <n v="5"/>
    <n v="3"/>
    <n v="5"/>
    <n v="1"/>
    <n v="6"/>
    <n v="10"/>
    <n v="13"/>
    <n v="13"/>
    <n v="12"/>
    <x v="0"/>
    <x v="0"/>
  </r>
  <r>
    <x v="0"/>
    <x v="0"/>
    <n v="15"/>
    <s v="U"/>
    <s v="GT3"/>
    <s v="T"/>
    <n v="2"/>
    <n v="2"/>
    <x v="1"/>
    <x v="0"/>
    <s v="home"/>
    <x v="0"/>
    <n v="1"/>
    <n v="4"/>
    <n v="0"/>
    <s v="no"/>
    <s v="yes"/>
    <s v="yes"/>
    <s v="yes"/>
    <s v="yes"/>
    <s v="yes"/>
    <x v="0"/>
    <s v="no"/>
    <n v="5"/>
    <n v="5"/>
    <n v="4"/>
    <n v="1"/>
    <n v="2"/>
    <n v="5"/>
    <n v="6"/>
    <n v="16"/>
    <n v="14"/>
    <n v="15"/>
    <n v="15"/>
    <x v="2"/>
    <x v="0"/>
  </r>
  <r>
    <x v="0"/>
    <x v="0"/>
    <n v="15"/>
    <s v="U"/>
    <s v="GT3"/>
    <s v="T"/>
    <n v="4"/>
    <n v="3"/>
    <x v="4"/>
    <x v="0"/>
    <s v="course"/>
    <x v="0"/>
    <n v="2"/>
    <n v="4"/>
    <n v="0"/>
    <s v="yes"/>
    <s v="yes"/>
    <s v="no"/>
    <s v="no"/>
    <s v="yes"/>
    <s v="yes"/>
    <x v="0"/>
    <s v="no"/>
    <n v="2"/>
    <n v="2"/>
    <n v="2"/>
    <n v="1"/>
    <n v="1"/>
    <n v="3"/>
    <n v="0"/>
    <n v="7"/>
    <n v="9"/>
    <n v="0"/>
    <n v="5.333333333333333"/>
    <x v="1"/>
    <x v="1"/>
  </r>
  <r>
    <x v="0"/>
    <x v="1"/>
    <n v="16"/>
    <s v="R"/>
    <s v="GT3"/>
    <s v="T"/>
    <n v="2"/>
    <n v="2"/>
    <x v="1"/>
    <x v="0"/>
    <s v="reputation"/>
    <x v="1"/>
    <n v="2"/>
    <n v="4"/>
    <n v="0"/>
    <s v="no"/>
    <s v="yes"/>
    <s v="yes"/>
    <s v="yes"/>
    <s v="no"/>
    <s v="yes"/>
    <x v="0"/>
    <s v="no"/>
    <n v="5"/>
    <n v="3"/>
    <n v="5"/>
    <n v="1"/>
    <n v="1"/>
    <n v="5"/>
    <n v="6"/>
    <n v="10"/>
    <n v="10"/>
    <n v="11"/>
    <n v="10.333333333333334"/>
    <x v="0"/>
    <x v="0"/>
  </r>
  <r>
    <x v="0"/>
    <x v="1"/>
    <n v="19"/>
    <s v="U"/>
    <s v="GT3"/>
    <s v="T"/>
    <n v="3"/>
    <n v="3"/>
    <x v="2"/>
    <x v="1"/>
    <s v="reputation"/>
    <x v="2"/>
    <n v="1"/>
    <n v="4"/>
    <n v="0"/>
    <s v="no"/>
    <s v="yes"/>
    <s v="yes"/>
    <s v="yes"/>
    <s v="yes"/>
    <s v="yes"/>
    <x v="0"/>
    <s v="no"/>
    <n v="4"/>
    <n v="3"/>
    <n v="3"/>
    <n v="1"/>
    <n v="2"/>
    <n v="3"/>
    <n v="10"/>
    <n v="8"/>
    <n v="8"/>
    <n v="8"/>
    <n v="8"/>
    <x v="1"/>
    <x v="1"/>
  </r>
  <r>
    <x v="0"/>
    <x v="1"/>
    <n v="17"/>
    <s v="U"/>
    <s v="LE3"/>
    <s v="T"/>
    <n v="4"/>
    <n v="2"/>
    <x v="4"/>
    <x v="0"/>
    <s v="reputation"/>
    <x v="1"/>
    <n v="1"/>
    <n v="4"/>
    <n v="0"/>
    <s v="no"/>
    <s v="yes"/>
    <s v="yes"/>
    <s v="yes"/>
    <s v="yes"/>
    <s v="yes"/>
    <x v="0"/>
    <s v="no"/>
    <n v="4"/>
    <n v="2"/>
    <n v="3"/>
    <n v="1"/>
    <n v="1"/>
    <n v="4"/>
    <n v="6"/>
    <n v="14"/>
    <n v="12"/>
    <n v="13"/>
    <n v="13"/>
    <x v="0"/>
    <x v="0"/>
  </r>
  <r>
    <x v="0"/>
    <x v="1"/>
    <n v="17"/>
    <s v="U"/>
    <s v="LE3"/>
    <s v="T"/>
    <n v="2"/>
    <n v="2"/>
    <x v="1"/>
    <x v="0"/>
    <s v="course"/>
    <x v="0"/>
    <n v="1"/>
    <n v="4"/>
    <n v="0"/>
    <s v="no"/>
    <s v="no"/>
    <s v="yes"/>
    <s v="yes"/>
    <s v="yes"/>
    <s v="yes"/>
    <x v="0"/>
    <s v="yes"/>
    <n v="3"/>
    <n v="4"/>
    <n v="1"/>
    <n v="1"/>
    <n v="1"/>
    <n v="2"/>
    <n v="0"/>
    <n v="10"/>
    <n v="9"/>
    <n v="0"/>
    <n v="6.333333333333333"/>
    <x v="1"/>
    <x v="1"/>
  </r>
  <r>
    <x v="0"/>
    <x v="1"/>
    <n v="18"/>
    <s v="U"/>
    <s v="GT3"/>
    <s v="T"/>
    <n v="2"/>
    <n v="3"/>
    <x v="2"/>
    <x v="0"/>
    <s v="reputation"/>
    <x v="0"/>
    <n v="1"/>
    <n v="4"/>
    <n v="0"/>
    <s v="no"/>
    <s v="yes"/>
    <s v="yes"/>
    <s v="yes"/>
    <s v="yes"/>
    <s v="yes"/>
    <x v="0"/>
    <s v="yes"/>
    <n v="4"/>
    <n v="5"/>
    <n v="5"/>
    <n v="1"/>
    <n v="3"/>
    <n v="2"/>
    <n v="4"/>
    <n v="15"/>
    <n v="14"/>
    <n v="14"/>
    <n v="14.333333333333334"/>
    <x v="0"/>
    <x v="0"/>
  </r>
  <r>
    <x v="0"/>
    <x v="1"/>
    <n v="18"/>
    <s v="R"/>
    <s v="LE3"/>
    <s v="T"/>
    <n v="1"/>
    <n v="1"/>
    <x v="3"/>
    <x v="1"/>
    <s v="reputation"/>
    <x v="1"/>
    <n v="2"/>
    <n v="4"/>
    <n v="0"/>
    <s v="no"/>
    <s v="yes"/>
    <s v="yes"/>
    <s v="yes"/>
    <s v="yes"/>
    <s v="yes"/>
    <x v="1"/>
    <s v="no"/>
    <n v="5"/>
    <n v="2"/>
    <n v="2"/>
    <n v="1"/>
    <n v="1"/>
    <n v="3"/>
    <n v="1"/>
    <n v="12"/>
    <n v="12"/>
    <n v="12"/>
    <n v="12"/>
    <x v="0"/>
    <x v="0"/>
  </r>
  <r>
    <x v="0"/>
    <x v="1"/>
    <n v="17"/>
    <s v="R"/>
    <s v="LE3"/>
    <s v="T"/>
    <n v="3"/>
    <n v="1"/>
    <x v="1"/>
    <x v="1"/>
    <s v="reputation"/>
    <x v="1"/>
    <n v="2"/>
    <n v="4"/>
    <n v="0"/>
    <s v="no"/>
    <s v="yes"/>
    <s v="yes"/>
    <s v="no"/>
    <s v="yes"/>
    <s v="yes"/>
    <x v="1"/>
    <s v="no"/>
    <n v="3"/>
    <n v="1"/>
    <n v="2"/>
    <n v="1"/>
    <n v="1"/>
    <n v="3"/>
    <n v="6"/>
    <n v="18"/>
    <n v="18"/>
    <n v="18"/>
    <n v="18"/>
    <x v="2"/>
    <x v="0"/>
  </r>
  <r>
    <x v="0"/>
    <x v="1"/>
    <n v="18"/>
    <s v="U"/>
    <s v="GT3"/>
    <s v="T"/>
    <n v="4"/>
    <n v="3"/>
    <x v="2"/>
    <x v="1"/>
    <s v="reputation"/>
    <x v="0"/>
    <n v="1"/>
    <n v="4"/>
    <n v="0"/>
    <s v="no"/>
    <s v="yes"/>
    <s v="yes"/>
    <s v="no"/>
    <s v="yes"/>
    <s v="yes"/>
    <x v="0"/>
    <s v="no"/>
    <n v="4"/>
    <n v="3"/>
    <n v="3"/>
    <n v="1"/>
    <n v="1"/>
    <n v="3"/>
    <n v="0"/>
    <n v="14"/>
    <n v="13"/>
    <n v="14"/>
    <n v="13.666666666666666"/>
    <x v="0"/>
    <x v="0"/>
  </r>
  <r>
    <x v="0"/>
    <x v="1"/>
    <n v="17"/>
    <s v="U"/>
    <s v="GT3"/>
    <s v="T"/>
    <n v="3"/>
    <n v="2"/>
    <x v="0"/>
    <x v="2"/>
    <s v="reputation"/>
    <x v="0"/>
    <n v="1"/>
    <n v="4"/>
    <n v="0"/>
    <s v="no"/>
    <s v="yes"/>
    <s v="yes"/>
    <s v="yes"/>
    <s v="no"/>
    <s v="yes"/>
    <x v="0"/>
    <s v="no"/>
    <n v="5"/>
    <n v="2"/>
    <n v="2"/>
    <n v="1"/>
    <n v="2"/>
    <n v="5"/>
    <n v="0"/>
    <n v="17"/>
    <n v="17"/>
    <n v="18"/>
    <n v="17.333333333333332"/>
    <x v="2"/>
    <x v="0"/>
  </r>
  <r>
    <x v="0"/>
    <x v="0"/>
    <n v="18"/>
    <s v="U"/>
    <s v="LE3"/>
    <s v="T"/>
    <n v="2"/>
    <n v="2"/>
    <x v="2"/>
    <x v="1"/>
    <s v="course"/>
    <x v="1"/>
    <n v="1"/>
    <n v="4"/>
    <n v="0"/>
    <s v="no"/>
    <s v="yes"/>
    <s v="no"/>
    <s v="yes"/>
    <s v="yes"/>
    <s v="yes"/>
    <x v="0"/>
    <s v="no"/>
    <n v="4"/>
    <n v="5"/>
    <n v="5"/>
    <n v="2"/>
    <n v="4"/>
    <n v="5"/>
    <n v="2"/>
    <n v="9"/>
    <n v="8"/>
    <n v="8"/>
    <n v="8.3333333333333339"/>
    <x v="1"/>
    <x v="1"/>
  </r>
  <r>
    <x v="0"/>
    <x v="1"/>
    <n v="18"/>
    <s v="R"/>
    <s v="GT3"/>
    <s v="T"/>
    <n v="2"/>
    <n v="2"/>
    <x v="3"/>
    <x v="1"/>
    <s v="course"/>
    <x v="1"/>
    <n v="2"/>
    <n v="4"/>
    <n v="0"/>
    <s v="no"/>
    <s v="no"/>
    <s v="no"/>
    <s v="yes"/>
    <s v="yes"/>
    <s v="yes"/>
    <x v="1"/>
    <s v="no"/>
    <n v="4"/>
    <n v="4"/>
    <n v="4"/>
    <n v="1"/>
    <n v="1"/>
    <n v="4"/>
    <n v="0"/>
    <n v="10"/>
    <n v="9"/>
    <n v="0"/>
    <n v="6.333333333333333"/>
    <x v="1"/>
    <x v="1"/>
  </r>
  <r>
    <x v="0"/>
    <x v="1"/>
    <n v="18"/>
    <s v="U"/>
    <s v="LE3"/>
    <s v="T"/>
    <n v="3"/>
    <n v="3"/>
    <x v="1"/>
    <x v="0"/>
    <s v="home"/>
    <x v="1"/>
    <n v="1"/>
    <n v="4"/>
    <n v="0"/>
    <s v="no"/>
    <s v="yes"/>
    <s v="no"/>
    <s v="no"/>
    <s v="yes"/>
    <s v="yes"/>
    <x v="0"/>
    <s v="no"/>
    <n v="5"/>
    <n v="3"/>
    <n v="3"/>
    <n v="1"/>
    <n v="1"/>
    <n v="1"/>
    <n v="7"/>
    <n v="16"/>
    <n v="15"/>
    <n v="17"/>
    <n v="1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71D0F-7F44-453D-B704-78C8D386890D}" name="PivotTable49" cacheId="10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B36:D39" firstHeaderRow="1" firstDataRow="2" firstDataCol="1"/>
  <pivotFields count="36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0"/>
  </rowFields>
  <rowItems count="2">
    <i>
      <x/>
    </i>
    <i>
      <x v="1"/>
    </i>
  </rowItems>
  <colFields count="1">
    <field x="35"/>
  </colFields>
  <colItems count="2">
    <i>
      <x/>
    </i>
    <i>
      <x v="1"/>
    </i>
  </colItems>
  <dataFields count="1">
    <dataField name="Count of risk" fld="35" subtotal="count" baseField="0" baseItem="0"/>
  </dataFields>
  <formats count="24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35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0" type="button" dataOnly="0" labelOnly="1" outline="0" axis="axisRow" fieldPosition="0"/>
    </format>
    <format dxfId="22">
      <pivotArea dataOnly="0" labelOnly="1" outline="0" fieldPosition="0">
        <references count="1">
          <reference field="0" count="0"/>
        </references>
      </pivotArea>
    </format>
    <format dxfId="21">
      <pivotArea dataOnly="0" labelOnly="1" outline="0" fieldPosition="0">
        <references count="1">
          <reference field="35" count="0"/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35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0" count="0"/>
        </references>
      </pivotArea>
    </format>
    <format dxfId="8">
      <pivotArea dataOnly="0" labelOnly="1" outline="0" fieldPosition="0">
        <references count="1">
          <reference field="35" count="0"/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35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outline="0" fieldPosition="0">
        <references count="1">
          <reference field="35" count="0"/>
        </references>
      </pivotArea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CF370-0348-4AC1-AE33-59C32476ED93}" name="familysupport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B15:C17" firstHeaderRow="1" firstDataRow="1" firstDataCol="1"/>
  <pivotFields count="33">
    <pivotField compact="0" outline="0" showAll="0" defaultSubtotal="0"/>
    <pivotField compact="0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dataField="1" compact="0" numFmtId="1" outline="0" showAll="0" defaultSubtotal="0"/>
  </pivotFields>
  <rowFields count="1">
    <field x="16"/>
  </rowFields>
  <rowItems count="2">
    <i>
      <x/>
    </i>
    <i>
      <x v="1"/>
    </i>
  </rowItems>
  <colItems count="1">
    <i/>
  </colItems>
  <dataFields count="1">
    <dataField name="Avg of G3" fld="32" subtotal="average" baseField="16" baseItem="0" numFmtId="1"/>
  </dataFields>
  <formats count="19">
    <format dxfId="233">
      <pivotArea outline="0" collapsedLevelsAreSubtotals="1" fieldPosition="0"/>
    </format>
    <format dxfId="232">
      <pivotArea dataOnly="0" labelOnly="1" outline="0" fieldPosition="0">
        <references count="1">
          <reference field="16" count="0"/>
        </references>
      </pivotArea>
    </format>
    <format dxfId="231">
      <pivotArea outline="0" collapsedLevelsAreSubtotals="1" fieldPosition="0"/>
    </format>
    <format dxfId="230">
      <pivotArea dataOnly="0" labelOnly="1" outline="0" fieldPosition="0">
        <references count="1">
          <reference field="16" count="0"/>
        </references>
      </pivotArea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16" type="button" dataOnly="0" labelOnly="1" outline="0" axis="axisRow" fieldPosition="0"/>
    </format>
    <format dxfId="184">
      <pivotArea dataOnly="0" labelOnly="1" outline="0" fieldPosition="0">
        <references count="1">
          <reference field="16" count="0"/>
        </references>
      </pivotArea>
    </format>
    <format dxfId="183">
      <pivotArea dataOnly="0" labelOnly="1" outline="0" axis="axisValues" fieldPosition="0"/>
    </format>
    <format dxfId="182">
      <pivotArea field="16" type="button" dataOnly="0" labelOnly="1" outline="0" axis="axisRow" fieldPosition="0"/>
    </format>
    <format dxfId="181">
      <pivotArea dataOnly="0" labelOnly="1" outline="0" axis="axisValues" fieldPosition="0"/>
    </format>
    <format dxfId="180">
      <pivotArea field="16" type="button" dataOnly="0" labelOnly="1" outline="0" axis="axisRow" fieldPosition="0"/>
    </format>
    <format dxfId="179">
      <pivotArea dataOnly="0" labelOnly="1" outline="0" axis="axisValues" fieldPosition="0"/>
    </format>
    <format dxfId="178">
      <pivotArea field="16" type="button" dataOnly="0" labelOnly="1" outline="0" axis="axisRow" fieldPosition="0"/>
    </format>
    <format dxfId="177">
      <pivotArea dataOnly="0" labelOnly="1" outline="0" axis="axisValues" fieldPosition="0"/>
    </format>
    <format dxfId="176">
      <pivotArea dataOnly="0" labelOnly="1" outline="0" fieldPosition="0">
        <references count="1">
          <reference field="16" count="0"/>
        </references>
      </pivotArea>
    </format>
    <format dxfId="175">
      <pivotArea outline="0" collapsedLevelsAreSubtotals="1" fieldPosition="0"/>
    </format>
    <format dxfId="153">
      <pivotArea field="16" type="button" dataOnly="0" labelOnly="1" outline="0" axis="axisRow" fieldPosition="0"/>
    </format>
    <format dxfId="152">
      <pivotArea dataOnly="0" labelOnly="1" outline="0" axis="axisValues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922F6-63C5-44A0-AD3B-739965130F40}" name="studytime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B8:C12" firstHeaderRow="1" firstDataRow="1" firstDataCol="1"/>
  <pivotFields count="33"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Row" compact="0" numFmtId="1" outline="0" showAll="0">
      <items count="5">
        <item x="0"/>
        <item x="1"/>
        <item x="2"/>
        <item x="3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dataField="1" compact="0" numFmtId="1" outline="0" showAll="0"/>
  </pivotFields>
  <rowFields count="1">
    <field x="13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g of G3" fld="32" subtotal="average" baseField="13" baseItem="0" numFmtId="1"/>
  </dataFields>
  <formats count="19">
    <format dxfId="239">
      <pivotArea outline="0" collapsedLevelsAreSubtotals="1" fieldPosition="0"/>
    </format>
    <format dxfId="238">
      <pivotArea dataOnly="0" labelOnly="1" outline="0" fieldPosition="0">
        <references count="1">
          <reference field="13" count="0"/>
        </references>
      </pivotArea>
    </format>
    <format dxfId="237">
      <pivotArea outline="0" collapsedLevelsAreSubtotals="1" fieldPosition="0"/>
    </format>
    <format dxfId="236">
      <pivotArea dataOnly="0" labelOnly="1" outline="0" fieldPosition="0">
        <references count="1">
          <reference field="13" count="0"/>
        </references>
      </pivotArea>
    </format>
    <format dxfId="200">
      <pivotArea type="all" dataOnly="0" outline="0" fieldPosition="0"/>
    </format>
    <format dxfId="199">
      <pivotArea outline="0" collapsedLevelsAreSubtotals="1" fieldPosition="0"/>
    </format>
    <format dxfId="198">
      <pivotArea field="13" type="button" dataOnly="0" labelOnly="1" outline="0" axis="axisRow" fieldPosition="0"/>
    </format>
    <format dxfId="197">
      <pivotArea dataOnly="0" labelOnly="1" outline="0" fieldPosition="0">
        <references count="1">
          <reference field="13" count="0"/>
        </references>
      </pivotArea>
    </format>
    <format dxfId="196">
      <pivotArea dataOnly="0" labelOnly="1" outline="0" axis="axisValues" fieldPosition="0"/>
    </format>
    <format dxfId="195">
      <pivotArea field="13" type="button" dataOnly="0" labelOnly="1" outline="0" axis="axisRow" fieldPosition="0"/>
    </format>
    <format dxfId="194">
      <pivotArea dataOnly="0" labelOnly="1" outline="0" axis="axisValues" fieldPosition="0"/>
    </format>
    <format dxfId="193">
      <pivotArea field="13" type="button" dataOnly="0" labelOnly="1" outline="0" axis="axisRow" fieldPosition="0"/>
    </format>
    <format dxfId="192">
      <pivotArea dataOnly="0" labelOnly="1" outline="0" axis="axisValues" fieldPosition="0"/>
    </format>
    <format dxfId="191">
      <pivotArea field="13" type="button" dataOnly="0" labelOnly="1" outline="0" axis="axisRow" fieldPosition="0"/>
    </format>
    <format dxfId="190">
      <pivotArea dataOnly="0" labelOnly="1" outline="0" fieldPosition="0">
        <references count="1">
          <reference field="13" count="0"/>
        </references>
      </pivotArea>
    </format>
    <format dxfId="189">
      <pivotArea outline="0" collapsedLevelsAreSubtotals="1" fieldPosition="0"/>
    </format>
    <format dxfId="188">
      <pivotArea dataOnly="0" labelOnly="1" outline="0" axis="axisValues" fieldPosition="0"/>
    </format>
    <format dxfId="151">
      <pivotArea field="13" type="button" dataOnly="0" labelOnly="1" outline="0" axis="axisRow" fieldPosition="0"/>
    </format>
    <format dxfId="1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22674-8BE5-4635-95A4-17BFEE71A89C}" name="sex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B3:C5" firstHeaderRow="1" firstDataRow="1" firstDataCol="1"/>
  <pivotFields count="33"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dataField="1" compact="0" numFmtId="1" outline="0" showAll="0" defaultSubtotal="0"/>
  </pivotFields>
  <rowFields count="1">
    <field x="1"/>
  </rowFields>
  <rowItems count="2">
    <i>
      <x/>
    </i>
    <i>
      <x v="1"/>
    </i>
  </rowItems>
  <colItems count="1">
    <i/>
  </colItems>
  <dataFields count="1">
    <dataField name="Avg of G3" fld="32" subtotal="average" baseField="1" baseItem="0" numFmtId="1"/>
  </dataFields>
  <formats count="20">
    <format dxfId="241">
      <pivotArea collapsedLevelsAreSubtotals="1" fieldPosition="0">
        <references count="1">
          <reference field="1" count="0"/>
        </references>
      </pivotArea>
    </format>
    <format dxfId="240">
      <pivotArea collapsedLevelsAreSubtotals="1" fieldPosition="0">
        <references count="1">
          <reference field="1" count="0"/>
        </references>
      </pivotArea>
    </format>
    <format dxfId="235">
      <pivotArea dataOnly="0" labelOnly="1" outline="0" fieldPosition="0">
        <references count="1">
          <reference field="1" count="0"/>
        </references>
      </pivotArea>
    </format>
    <format dxfId="234">
      <pivotArea dataOnly="0" labelOnly="1" outline="0" fieldPosition="0">
        <references count="1">
          <reference field="1" count="0"/>
        </references>
      </pivotArea>
    </format>
    <format dxfId="215">
      <pivotArea dataOnly="0" outline="0" axis="axisValues" fieldPosition="0"/>
    </format>
    <format dxfId="214">
      <pivotArea dataOnly="0" labelOnly="1" outline="0" axis="axisValues" fieldPosition="0"/>
    </format>
    <format dxfId="213">
      <pivotArea field="1" type="button" dataOnly="0" labelOnly="1" outline="0" axis="axisRow" fieldPosition="0"/>
    </format>
    <format dxfId="212">
      <pivotArea field="1" type="button" dataOnly="0" labelOnly="1" outline="0" axis="axisRow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1" type="button" dataOnly="0" labelOnly="1" outline="0" axis="axisRow" fieldPosition="0"/>
    </format>
    <format dxfId="208">
      <pivotArea dataOnly="0" labelOnly="1" outline="0" fieldPosition="0">
        <references count="1">
          <reference field="1" count="0"/>
        </references>
      </pivotArea>
    </format>
    <format dxfId="207">
      <pivotArea dataOnly="0" labelOnly="1" outline="0" axis="axisValues" fieldPosition="0"/>
    </format>
    <format dxfId="206">
      <pivotArea field="1" type="button" dataOnly="0" labelOnly="1" outline="0" axis="axisRow" fieldPosition="0"/>
    </format>
    <format dxfId="205">
      <pivotArea dataOnly="0" labelOnly="1" outline="0" fieldPosition="0">
        <references count="1">
          <reference field="1" count="0"/>
        </references>
      </pivotArea>
    </format>
    <format dxfId="204">
      <pivotArea outline="0" collapsedLevelsAreSubtotals="1" fieldPosition="0"/>
    </format>
    <format dxfId="203">
      <pivotArea field="1" type="button" dataOnly="0" labelOnly="1" outline="0" axis="axisRow" fieldPosition="0"/>
    </format>
    <format dxfId="202">
      <pivotArea dataOnly="0" labelOnly="1" outline="0" axis="axisValues" fieldPosition="0"/>
    </format>
    <format dxfId="201">
      <pivotArea dataOnly="0" labelOnly="1" outline="0" fieldPosition="0">
        <references count="1">
          <reference field="1" count="0"/>
        </references>
      </pivotArea>
    </format>
    <format dxfId="149">
      <pivotArea dataOnly="0" labelOnly="1" outline="0" axis="axisValues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B9353-AA5E-46A1-85B5-324CBE901C9A}" name="PivotTable48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L22:M27" firstHeaderRow="1" firstDataRow="1" firstDataCol="1"/>
  <pivotFields count="33"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Row" compact="0" numFmtId="1" outline="0" showAll="0" sortType="ascending">
      <items count="6">
        <item x="4"/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dataField="1" compact="0" numFmtId="1" outline="0" showAll="0"/>
  </pivotFields>
  <rowFields count="1">
    <field x="7"/>
  </rowFields>
  <rowItems count="5">
    <i>
      <x v="1"/>
    </i>
    <i>
      <x v="2"/>
    </i>
    <i>
      <x v="3"/>
    </i>
    <i>
      <x v="4"/>
    </i>
    <i>
      <x/>
    </i>
  </rowItems>
  <colItems count="1">
    <i/>
  </colItems>
  <dataFields count="1">
    <dataField name="Average of G3" fld="32" subtotal="average" baseField="7" baseItem="0" numFmtId="1"/>
  </dataFields>
  <formats count="10">
    <format dxfId="48">
      <pivotArea field="7" type="button" dataOnly="0" labelOnly="1" outline="0" axis="axisRow" fieldPosition="0"/>
    </format>
    <format dxfId="47">
      <pivotArea dataOnly="0" labelOnly="1" outline="0" axis="axisValues" fieldPosition="0"/>
    </format>
    <format dxfId="44">
      <pivotArea field="7" type="button" dataOnly="0" labelOnly="1" outline="0" axis="axisRow" fieldPosition="0"/>
    </format>
    <format dxfId="43">
      <pivotArea dataOnly="0" labelOnly="1" outline="0" axis="axisValues" fieldPosition="0"/>
    </format>
    <format dxfId="40">
      <pivotArea field="7" type="button" dataOnly="0" labelOnly="1" outline="0" axis="axisRow" fieldPosition="0"/>
    </format>
    <format dxfId="39">
      <pivotArea dataOnly="0" labelOnly="1" outline="0" axis="axisValues" fieldPosition="0"/>
    </format>
    <format dxfId="36">
      <pivotArea collapsedLevelsAreSubtotals="1" fieldPosition="0">
        <references count="1">
          <reference field="7" count="0"/>
        </references>
      </pivotArea>
    </format>
    <format dxfId="35">
      <pivotArea dataOnly="0" labelOnly="1" fieldPosition="0">
        <references count="1">
          <reference field="7" count="0"/>
        </references>
      </pivotArea>
    </format>
    <format dxfId="32">
      <pivotArea collapsedLevelsAreSubtotals="1" fieldPosition="0">
        <references count="1">
          <reference field="7" count="0"/>
        </references>
      </pivotArea>
    </format>
    <format dxfId="31">
      <pivotArea dataOnly="0" labelOnly="1" fieldPosition="0">
        <references count="1">
          <reference field="7" count="0"/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C25D4-707F-4B83-A390-52E71E4374A8}" name="PivotTable47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I22:J27" firstHeaderRow="1" firstDataRow="1" firstDataCol="1"/>
  <pivotFields count="33"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axis="axisRow" compact="0" numFmtId="1" outline="0" showAll="0" sortType="a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dataField="1" compact="0" numFmtId="1" outline="0" showAll="0"/>
  </pivotFields>
  <rowFields count="1">
    <field x="6"/>
  </rowFields>
  <rowItems count="5">
    <i>
      <x v="1"/>
    </i>
    <i>
      <x v="2"/>
    </i>
    <i>
      <x v="3"/>
    </i>
    <i>
      <x v="4"/>
    </i>
    <i>
      <x/>
    </i>
  </rowItems>
  <colItems count="1">
    <i/>
  </colItems>
  <dataFields count="1">
    <dataField name="Average of G3" fld="32" subtotal="average" baseField="6" baseItem="0" numFmtId="1"/>
  </dataFields>
  <formats count="10">
    <format dxfId="46">
      <pivotArea field="6" type="button" dataOnly="0" labelOnly="1" outline="0" axis="axisRow" fieldPosition="0"/>
    </format>
    <format dxfId="45">
      <pivotArea dataOnly="0" labelOnly="1" outline="0" axis="axisValues" fieldPosition="0"/>
    </format>
    <format dxfId="42">
      <pivotArea field="6" type="button" dataOnly="0" labelOnly="1" outline="0" axis="axisRow" fieldPosition="0"/>
    </format>
    <format dxfId="41">
      <pivotArea dataOnly="0" labelOnly="1" outline="0" axis="axisValues" fieldPosition="0"/>
    </format>
    <format dxfId="38">
      <pivotArea field="6" type="button" dataOnly="0" labelOnly="1" outline="0" axis="axisRow" fieldPosition="0"/>
    </format>
    <format dxfId="37">
      <pivotArea dataOnly="0" labelOnly="1" outline="0" axis="axisValues" fieldPosition="0"/>
    </format>
    <format dxfId="34">
      <pivotArea outline="0" collapsedLevelsAreSubtotals="1" fieldPosition="0"/>
    </format>
    <format dxfId="33">
      <pivotArea dataOnly="0" labelOnly="1" outline="0" fieldPosition="0">
        <references count="1">
          <reference field="6" count="0"/>
        </references>
      </pivotArea>
    </format>
    <format dxfId="30">
      <pivotArea outline="0" collapsedLevelsAreSubtotals="1" fieldPosition="0"/>
    </format>
    <format dxfId="29">
      <pivotArea dataOnly="0" labelOnly="1" outline="0" fieldPosition="0">
        <references count="1">
          <reference field="6" count="0"/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9DE84-77CF-43A7-A525-FADF896D76A1}" name="PivotTable46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B31:C33" firstHeaderRow="1" firstDataRow="1" firstDataCol="1"/>
  <pivotFields count="33"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dataField="1" compact="0" numFmtId="1" outline="0" showAll="0"/>
  </pivotFields>
  <rowFields count="1">
    <field x="21"/>
  </rowFields>
  <rowItems count="2">
    <i>
      <x/>
    </i>
    <i>
      <x v="1"/>
    </i>
  </rowItems>
  <colItems count="1">
    <i/>
  </colItems>
  <dataFields count="1">
    <dataField name="Avg of G3" fld="32" subtotal="average" baseField="21" baseItem="0" numFmtId="1"/>
  </dataFields>
  <formats count="25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21" type="button" dataOnly="0" labelOnly="1" outline="0" axis="axisRow" fieldPosition="0"/>
    </format>
    <format dxfId="70">
      <pivotArea dataOnly="0" labelOnly="1" outline="0" fieldPosition="0">
        <references count="1">
          <reference field="21" count="0"/>
        </references>
      </pivotArea>
    </format>
    <format dxfId="69">
      <pivotArea dataOnly="0" labelOnly="1" outline="0" axis="axisValues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21" type="button" dataOnly="0" labelOnly="1" outline="0" axis="axisRow" fieldPosition="0"/>
    </format>
    <format dxfId="65">
      <pivotArea dataOnly="0" labelOnly="1" outline="0" fieldPosition="0">
        <references count="1">
          <reference field="21" count="0"/>
        </references>
      </pivotArea>
    </format>
    <format dxfId="64">
      <pivotArea dataOnly="0" labelOnly="1" outline="0" axis="axisValues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21" type="button" dataOnly="0" labelOnly="1" outline="0" axis="axisRow" fieldPosition="0"/>
    </format>
    <format dxfId="60">
      <pivotArea dataOnly="0" labelOnly="1" outline="0" fieldPosition="0">
        <references count="1">
          <reference field="21" count="0"/>
        </references>
      </pivotArea>
    </format>
    <format dxfId="59">
      <pivotArea dataOnly="0" labelOnly="1" outline="0" axis="axisValues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21" type="button" dataOnly="0" labelOnly="1" outline="0" axis="axisRow" fieldPosition="0"/>
    </format>
    <format dxfId="55">
      <pivotArea dataOnly="0" labelOnly="1" outline="0" fieldPosition="0">
        <references count="1">
          <reference field="21" count="0"/>
        </references>
      </pivotArea>
    </format>
    <format dxfId="54">
      <pivotArea dataOnly="0" labelOnly="1" outline="0" axis="axisValues" fieldPosition="0"/>
    </format>
    <format dxfId="53">
      <pivotArea outline="0" fieldPosition="0">
        <references count="1">
          <reference field="21" count="0" selected="0"/>
        </references>
      </pivotArea>
    </format>
    <format dxfId="52">
      <pivotArea field="21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outline="0" fieldPosition="0">
        <references count="1">
          <reference field="21" count="0"/>
        </references>
      </pivotArea>
    </format>
    <format dxfId="49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6D0CB-D7FC-46ED-8FBD-8ABE1566F0B5}" name="PivotTable43" cacheId="10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L14:M19" firstHeaderRow="1" firstDataRow="1" firstDataCol="1" rowPageCount="1" colPageCount="1"/>
  <pivotFields count="36"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axis="axisRow" compact="0" outline="0" showAll="0" sortType="ascending">
      <items count="6">
        <item x="3"/>
        <item x="0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dataField="1" compact="0" numFmtId="1" outline="0" showAll="0"/>
    <pivotField compact="0" outline="0" showAll="0"/>
    <pivotField compact="0" outline="0" showAll="0"/>
  </pivotFields>
  <rowFields count="1">
    <field x="8"/>
  </rowFields>
  <rowItems count="5">
    <i>
      <x/>
    </i>
    <i>
      <x v="2"/>
    </i>
    <i>
      <x v="3"/>
    </i>
    <i>
      <x v="4"/>
    </i>
    <i>
      <x v="1"/>
    </i>
  </rowItems>
  <colItems count="1">
    <i/>
  </colItems>
  <pageFields count="1">
    <pageField fld="11" item="1" hier="-1"/>
  </pageFields>
  <dataFields count="1">
    <dataField name="Avg of G1-G3" fld="33" subtotal="average" baseField="8" baseItem="0" numFmtId="1"/>
  </dataFields>
  <formats count="6">
    <format dxfId="79">
      <pivotArea dataOnly="0" outline="0" axis="axisValues" fieldPosition="0"/>
    </format>
    <format dxfId="78">
      <pivotArea dataOnly="0" outline="0" axis="axisValues" fieldPosition="0"/>
    </format>
    <format dxfId="77">
      <pivotArea field="8" type="button" dataOnly="0" labelOnly="1" outline="0" axis="axisRow" fieldPosition="0"/>
    </format>
    <format dxfId="76">
      <pivotArea field="8" type="button" dataOnly="0" labelOnly="1" outline="0" axis="axisRow" fieldPosition="0"/>
    </format>
    <format dxfId="75">
      <pivotArea outline="0" collapsedLevelsAreSubtotals="1" fieldPosition="0"/>
    </format>
    <format dxfId="74">
      <pivotArea outline="0" collapsedLevelsAreSubtotals="1" fieldPosition="0"/>
    </format>
  </format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38EE2-3087-4ECD-A52F-C87C5071378F}" name="PivotTable42" cacheId="10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I14:J19" firstHeaderRow="1" firstDataRow="1" firstDataCol="1" rowPageCount="1" colPageCount="1"/>
  <pivotFields count="36"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axis="axisRow" compact="0" outline="0" showAll="0" sortType="ascending">
      <items count="6"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dataField="1" compact="0" numFmtId="1" outline="0" showAll="0"/>
    <pivotField compact="0" outline="0" showAll="0"/>
    <pivotField compact="0" outline="0" showAll="0"/>
  </pivotFields>
  <rowFields count="1">
    <field x="9"/>
  </rowFields>
  <rowItems count="5">
    <i>
      <x/>
    </i>
    <i>
      <x v="2"/>
    </i>
    <i>
      <x v="3"/>
    </i>
    <i>
      <x v="1"/>
    </i>
    <i>
      <x v="4"/>
    </i>
  </rowItems>
  <colItems count="1">
    <i/>
  </colItems>
  <pageFields count="1">
    <pageField fld="11" item="0" hier="-1"/>
  </pageFields>
  <dataFields count="1">
    <dataField name="Avg of G1-G3" fld="33" subtotal="average" baseField="9" baseItem="0" numFmtId="1"/>
  </dataFields>
  <formats count="10">
    <format dxfId="89">
      <pivotArea type="all" dataOnly="0" outline="0" fieldPosition="0"/>
    </format>
    <format dxfId="88">
      <pivotArea outline="0" collapsedLevelsAreSubtotals="1" fieldPosition="0"/>
    </format>
    <format dxfId="87">
      <pivotArea dataOnly="0" labelOnly="1" outline="0" axis="axisValues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9" type="button" dataOnly="0" labelOnly="1" outline="0" axis="axisRow" fieldPosition="0"/>
    </format>
    <format dxfId="83">
      <pivotArea dataOnly="0" labelOnly="1" outline="0" fieldPosition="0">
        <references count="1">
          <reference field="9" count="0"/>
        </references>
      </pivotArea>
    </format>
    <format dxfId="82">
      <pivotArea dataOnly="0" labelOnly="1" outline="0" axis="axisValues" fieldPosition="0"/>
    </format>
    <format dxfId="81">
      <pivotArea dataOnly="0" labelOnly="1" outline="0" fieldPosition="0">
        <references count="1">
          <reference field="9" count="0"/>
        </references>
      </pivotArea>
    </format>
    <format dxfId="80">
      <pivotArea field="9" type="button" dataOnly="0" labelOnly="1" outline="0" axis="axisRow" fieldPosition="0"/>
    </format>
  </format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F9338-EB1E-4350-9C47-B1884AD6CA2D}" name="PivotTable40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 rowHeaderCaption="SchoolSuo">
  <location ref="B26:C28" firstHeaderRow="1" firstDataRow="1" firstDataCol="1"/>
  <pivotFields count="33"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dataField="1" compact="0" numFmtId="1" outline="0" showAll="0"/>
  </pivotFields>
  <rowFields count="1">
    <field x="15"/>
  </rowFields>
  <rowItems count="2">
    <i>
      <x/>
    </i>
    <i>
      <x v="1"/>
    </i>
  </rowItems>
  <colItems count="1">
    <i/>
  </colItems>
  <dataFields count="1">
    <dataField name="Avg of G3" fld="32" subtotal="average" baseField="15" baseItem="0" numFmtId="1"/>
  </dataFields>
  <formats count="23">
    <format dxfId="107">
      <pivotArea field="15" type="button" dataOnly="0" labelOnly="1" outline="0" axis="axisRow" fieldPosition="0"/>
    </format>
    <format dxfId="108">
      <pivotArea dataOnly="0" labelOnly="1" outline="0" axis="axisValues" fieldPosition="0"/>
    </format>
    <format dxfId="109">
      <pivotArea outline="0" collapsedLevelsAreSubtotals="1" fieldPosition="0"/>
    </format>
    <format dxfId="110">
      <pivotArea dataOnly="0" labelOnly="1" outline="0" fieldPosition="0">
        <references count="1">
          <reference field="15" count="0"/>
        </references>
      </pivotArea>
    </format>
    <format dxfId="111">
      <pivotArea field="15" type="button" dataOnly="0" labelOnly="1" outline="0" axis="axisRow" fieldPosition="0"/>
    </format>
    <format dxfId="112">
      <pivotArea dataOnly="0" labelOnly="1" outline="0" axis="axisValues" fieldPosition="0"/>
    </format>
    <format dxfId="106">
      <pivotArea outline="0" collapsedLevelsAreSubtotals="1" fieldPosition="0"/>
    </format>
    <format dxfId="105">
      <pivotArea outline="0" collapsedLevelsAreSubtotals="1" fieldPosition="0"/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15" type="button" dataOnly="0" labelOnly="1" outline="0" axis="axisRow" fieldPosition="0"/>
    </format>
    <format dxfId="101">
      <pivotArea dataOnly="0" labelOnly="1" outline="0" fieldPosition="0">
        <references count="1">
          <reference field="15" count="0"/>
        </references>
      </pivotArea>
    </format>
    <format dxfId="100">
      <pivotArea dataOnly="0" labelOnly="1" outline="0" axis="axisValues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15" type="button" dataOnly="0" labelOnly="1" outline="0" axis="axisRow" fieldPosition="0"/>
    </format>
    <format dxfId="96">
      <pivotArea dataOnly="0" labelOnly="1" outline="0" fieldPosition="0">
        <references count="1">
          <reference field="15" count="0"/>
        </references>
      </pivotArea>
    </format>
    <format dxfId="95">
      <pivotArea dataOnly="0" labelOnly="1" outline="0" axis="axisValues" fieldPosition="0"/>
    </format>
    <format dxfId="94">
      <pivotArea field="15" type="button" dataOnly="0" labelOnly="1" outline="0" axis="axisRow" fieldPosition="0"/>
    </format>
    <format dxfId="93">
      <pivotArea dataOnly="0" labelOnly="1" outline="0" axis="axisValues" fieldPosition="0"/>
    </format>
    <format dxfId="92">
      <pivotArea dataOnly="0" labelOnly="1" outline="0" fieldPosition="0">
        <references count="1">
          <reference field="15" count="0"/>
        </references>
      </pivotArea>
    </format>
    <format dxfId="91">
      <pivotArea dataOnly="0" labelOnly="1" outline="0" fieldPosition="0">
        <references count="1">
          <reference field="15" count="0"/>
        </references>
      </pivotArea>
    </format>
    <format dxfId="90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0556D-8DCC-4473-B717-29D2DE9CCF29}" name="PivotTable25" cacheId="10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2">
  <location ref="B20:E23" firstHeaderRow="1" firstDataRow="2" firstDataCol="1"/>
  <pivotFields count="36">
    <pivotField dataField="1" compact="0" outline="0" showAll="0" defaultSubtotal="0"/>
    <pivotField axis="axisRow" compact="0" outline="0" showAll="0" defaultSubtotal="0">
      <items count="2">
        <item x="1"/>
        <item x="0"/>
      </items>
    </pivotField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axis="axisCol" compact="0" outline="0" showAll="0" defaultSubtotal="0">
      <items count="3">
        <item x="0"/>
        <item x="2"/>
        <item x="1"/>
      </items>
    </pivotField>
    <pivotField compact="0" outline="0" showAll="0" defaultSubtotal="0"/>
  </pivotFields>
  <rowFields count="1">
    <field x="1"/>
  </rowFields>
  <rowItems count="2">
    <i>
      <x/>
    </i>
    <i>
      <x v="1"/>
    </i>
  </rowItems>
  <colFields count="1">
    <field x="34"/>
  </colFields>
  <colItems count="3">
    <i>
      <x/>
    </i>
    <i>
      <x v="1"/>
    </i>
    <i>
      <x v="2"/>
    </i>
  </colItems>
  <dataFields count="1">
    <dataField name="TOTAL" fld="0" subtotal="count" baseField="0" baseItem="0"/>
  </dataFields>
  <formats count="36">
    <format dxfId="141">
      <pivotArea outline="0" collapsedLevelsAreSubtotals="1" fieldPosition="0"/>
    </format>
    <format dxfId="142">
      <pivotArea dataOnly="0" labelOnly="1" outline="0" fieldPosition="0">
        <references count="1">
          <reference field="34" count="0"/>
        </references>
      </pivotArea>
    </format>
    <format dxfId="143">
      <pivotArea outline="0" collapsedLevelsAreSubtotals="1" fieldPosition="0"/>
    </format>
    <format dxfId="144">
      <pivotArea dataOnly="0" labelOnly="1" outline="0" fieldPosition="0">
        <references count="1">
          <reference field="34" count="0"/>
        </references>
      </pivotArea>
    </format>
    <format dxfId="145">
      <pivotArea field="1" type="button" dataOnly="0" labelOnly="1" outline="0" axis="axisRow" fieldPosition="0"/>
    </format>
    <format dxfId="146">
      <pivotArea dataOnly="0" labelOnly="1" outline="0" fieldPosition="0">
        <references count="1">
          <reference field="1" count="0"/>
        </references>
      </pivotArea>
    </format>
    <format dxfId="147">
      <pivotArea field="1" type="button" dataOnly="0" labelOnly="1" outline="0" axis="axisRow" fieldPosition="0"/>
    </format>
    <format dxfId="148">
      <pivotArea dataOnly="0" labelOnly="1" outline="0" fieldPosition="0">
        <references count="1">
          <reference field="1" count="0"/>
        </references>
      </pivotArea>
    </format>
    <format dxfId="140">
      <pivotArea outline="0" collapsedLevelsAreSubtotals="1" fieldPosition="0"/>
    </format>
    <format dxfId="139">
      <pivotArea field="1" type="button" dataOnly="0" labelOnly="1" outline="0" axis="axisRow" fieldPosition="0"/>
    </format>
    <format dxfId="138">
      <pivotArea dataOnly="0" labelOnly="1" outline="0" fieldPosition="0">
        <references count="1">
          <reference field="1" count="0"/>
        </references>
      </pivotArea>
    </format>
    <format dxfId="137">
      <pivotArea dataOnly="0" labelOnly="1" outline="0" fieldPosition="0">
        <references count="1">
          <reference field="34" count="0"/>
        </references>
      </pivotArea>
    </format>
    <format dxfId="136">
      <pivotArea type="origin" dataOnly="0" labelOnly="1" outline="0" fieldPosition="0"/>
    </format>
    <format dxfId="135">
      <pivotArea type="topRight" dataOnly="0" labelOnly="1" outline="0" fieldPosition="0"/>
    </format>
    <format dxfId="134">
      <pivotArea field="34" type="button" dataOnly="0" labelOnly="1" outline="0" axis="axisCol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34" type="button" dataOnly="0" labelOnly="1" outline="0" axis="axisCol" fieldPosition="0"/>
    </format>
    <format dxfId="129">
      <pivotArea type="topRight" dataOnly="0" labelOnly="1" outline="0" fieldPosition="0"/>
    </format>
    <format dxfId="128">
      <pivotArea field="1" type="button" dataOnly="0" labelOnly="1" outline="0" axis="axisRow" fieldPosition="0"/>
    </format>
    <format dxfId="127">
      <pivotArea dataOnly="0" labelOnly="1" outline="0" fieldPosition="0">
        <references count="1">
          <reference field="1" count="0"/>
        </references>
      </pivotArea>
    </format>
    <format dxfId="126">
      <pivotArea dataOnly="0" labelOnly="1" outline="0" fieldPosition="0">
        <references count="1">
          <reference field="34" count="0"/>
        </references>
      </pivotArea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34" type="button" dataOnly="0" labelOnly="1" outline="0" axis="axisCol" fieldPosition="0"/>
    </format>
    <format dxfId="121">
      <pivotArea type="topRight" dataOnly="0" labelOnly="1" outline="0" fieldPosition="0"/>
    </format>
    <format dxfId="120">
      <pivotArea field="1" type="button" dataOnly="0" labelOnly="1" outline="0" axis="axisRow" fieldPosition="0"/>
    </format>
    <format dxfId="119">
      <pivotArea dataOnly="0" labelOnly="1" outline="0" fieldPosition="0">
        <references count="1">
          <reference field="1" count="0"/>
        </references>
      </pivotArea>
    </format>
    <format dxfId="118">
      <pivotArea dataOnly="0" labelOnly="1" outline="0" fieldPosition="0">
        <references count="1">
          <reference field="34" count="0"/>
        </references>
      </pivotArea>
    </format>
    <format dxfId="117">
      <pivotArea field="1" type="button" dataOnly="0" labelOnly="1" outline="0" axis="axisRow" fieldPosition="0"/>
    </format>
    <format dxfId="116">
      <pivotArea dataOnly="0" labelOnly="1" outline="0" fieldPosition="0">
        <references count="1">
          <reference field="34" count="0"/>
        </references>
      </pivotArea>
    </format>
    <format dxfId="115">
      <pivotArea dataOnly="0" labelOnly="1" outline="0" fieldPosition="0">
        <references count="1">
          <reference field="1" count="0"/>
        </references>
      </pivotArea>
    </format>
    <format dxfId="114">
      <pivotArea outline="0" collapsedLevelsAreSubtotals="1" fieldPosition="0"/>
    </format>
    <format dxfId="113">
      <pivotArea dataOnly="0" labelOnly="1" outline="0" fieldPosition="0">
        <references count="1">
          <reference field="1" count="0"/>
        </references>
      </pivotArea>
    </format>
  </formats>
  <chartFormats count="4"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85A9E-3D7B-454C-A04C-431FEF18C410}" name="alcohol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I3:N9" firstHeaderRow="1" firstDataRow="2" firstDataCol="1"/>
  <pivotFields count="33">
    <pivotField compact="0" outline="0" showAll="0" defaultSubtotal="0"/>
    <pivotField compact="0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axis="axisRow" compact="0" numFmtId="1" outline="0" showAll="0" defaultSubtotal="0">
      <items count="5">
        <item x="0"/>
        <item x="1"/>
        <item x="2"/>
        <item x="3"/>
        <item x="4"/>
      </items>
    </pivotField>
    <pivotField axis="axisCol" compact="0" numFmtId="1" outline="0" showAll="0" defaultSubtotal="0">
      <items count="5">
        <item x="3"/>
        <item x="1"/>
        <item x="0"/>
        <item x="2"/>
        <item x="4"/>
      </items>
    </pivotField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dataField="1" compact="0" numFmtId="1" outline="0" showAll="0" defaultSubtotal="0"/>
  </pivotFields>
  <rowFields count="1">
    <field x="26"/>
  </rowFields>
  <rowItems count="5">
    <i>
      <x/>
    </i>
    <i>
      <x v="1"/>
    </i>
    <i>
      <x v="2"/>
    </i>
    <i>
      <x v="3"/>
    </i>
    <i>
      <x v="4"/>
    </i>
  </rowItems>
  <colFields count="1">
    <field x="27"/>
  </colFields>
  <colItems count="5">
    <i>
      <x/>
    </i>
    <i>
      <x v="1"/>
    </i>
    <i>
      <x v="2"/>
    </i>
    <i>
      <x v="3"/>
    </i>
    <i>
      <x v="4"/>
    </i>
  </colItems>
  <dataFields count="1">
    <dataField name="Avg of G3" fld="32" subtotal="average" baseField="26" baseItem="0" numFmtId="1"/>
  </dataFields>
  <formats count="35">
    <format dxfId="229">
      <pivotArea outline="0" collapsedLevelsAreSubtotals="1" fieldPosition="0"/>
    </format>
    <format dxfId="228">
      <pivotArea dataOnly="0" labelOnly="1" outline="0" fieldPosition="0">
        <references count="1">
          <reference field="26" count="0"/>
        </references>
      </pivotArea>
    </format>
    <format dxfId="227">
      <pivotArea outline="0" collapsedLevelsAreSubtotals="1" fieldPosition="0"/>
    </format>
    <format dxfId="226">
      <pivotArea dataOnly="0" labelOnly="1" outline="0" fieldPosition="0">
        <references count="1">
          <reference field="26" count="0"/>
        </references>
      </pivotArea>
    </format>
    <format dxfId="225">
      <pivotArea field="26" type="button" dataOnly="0" labelOnly="1" outline="0" axis="axisRow" fieldPosition="0"/>
    </format>
    <format dxfId="224">
      <pivotArea dataOnly="0" labelOnly="1" outline="0" fieldPosition="0">
        <references count="1">
          <reference field="27" count="0"/>
        </references>
      </pivotArea>
    </format>
    <format dxfId="223">
      <pivotArea field="26" type="button" dataOnly="0" labelOnly="1" outline="0" axis="axisRow" fieldPosition="0"/>
    </format>
    <format dxfId="222">
      <pivotArea dataOnly="0" labelOnly="1" outline="0" fieldPosition="0">
        <references count="1">
          <reference field="27" count="0"/>
        </references>
      </pivotArea>
    </format>
    <format dxfId="221">
      <pivotArea type="origin" dataOnly="0" labelOnly="1" outline="0" fieldPosition="0"/>
    </format>
    <format dxfId="220">
      <pivotArea field="27" type="button" dataOnly="0" labelOnly="1" outline="0" axis="axisCol" fieldPosition="0"/>
    </format>
    <format dxfId="219">
      <pivotArea type="topRight" dataOnly="0" labelOnly="1" outline="0" fieldPosition="0"/>
    </format>
    <format dxfId="218">
      <pivotArea type="origin" dataOnly="0" labelOnly="1" outline="0" fieldPosition="0"/>
    </format>
    <format dxfId="217">
      <pivotArea field="27" type="button" dataOnly="0" labelOnly="1" outline="0" axis="axisCol" fieldPosition="0"/>
    </format>
    <format dxfId="216">
      <pivotArea type="topRight" dataOnly="0" labelOnly="1" outline="0" fieldPosition="0"/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type="origin" dataOnly="0" labelOnly="1" outline="0" fieldPosition="0"/>
    </format>
    <format dxfId="171">
      <pivotArea field="26" type="button" dataOnly="0" labelOnly="1" outline="0" axis="axisRow" fieldPosition="0"/>
    </format>
    <format dxfId="170">
      <pivotArea dataOnly="0" labelOnly="1" outline="0" fieldPosition="0">
        <references count="1">
          <reference field="26" count="0"/>
        </references>
      </pivotArea>
    </format>
    <format dxfId="169">
      <pivotArea dataOnly="0" labelOnly="1" outline="0" fieldPosition="0">
        <references count="1">
          <reference field="27" count="0"/>
        </references>
      </pivotArea>
    </format>
    <format dxfId="168">
      <pivotArea field="27" type="button" dataOnly="0" labelOnly="1" outline="0" axis="axisCol" fieldPosition="0"/>
    </format>
    <format dxfId="167">
      <pivotArea type="topRight" dataOnly="0" labelOnly="1" outline="0" fieldPosition="0"/>
    </format>
    <format dxfId="166">
      <pivotArea field="27" type="button" dataOnly="0" labelOnly="1" outline="0" axis="axisCol" fieldPosition="0"/>
    </format>
    <format dxfId="165">
      <pivotArea type="topRight" dataOnly="0" labelOnly="1" outline="0" fieldPosition="0"/>
    </format>
    <format dxfId="164">
      <pivotArea field="27" type="button" dataOnly="0" labelOnly="1" outline="0" axis="axisCol" fieldPosition="0"/>
    </format>
    <format dxfId="163">
      <pivotArea field="27" type="button" dataOnly="0" labelOnly="1" outline="0" axis="axisCol" fieldPosition="0"/>
    </format>
    <format dxfId="162">
      <pivotArea type="topRight" dataOnly="0" labelOnly="1" outline="0" fieldPosition="0"/>
    </format>
    <format dxfId="161">
      <pivotArea outline="0" fieldPosition="0">
        <references count="2">
          <reference field="26" count="3" selected="0">
            <x v="2"/>
            <x v="3"/>
            <x v="4"/>
          </reference>
          <reference field="27" count="1" selected="0">
            <x v="0"/>
          </reference>
        </references>
      </pivotArea>
    </format>
    <format dxfId="160">
      <pivotArea outline="0" fieldPosition="0">
        <references count="2">
          <reference field="26" count="1" selected="0">
            <x v="4"/>
          </reference>
          <reference field="27" count="3" selected="0">
            <x v="1"/>
            <x v="2"/>
            <x v="3"/>
          </reference>
        </references>
      </pivotArea>
    </format>
    <format dxfId="159">
      <pivotArea dataOnly="0" labelOnly="1" outline="0" fieldPosition="0">
        <references count="1">
          <reference field="26" count="0"/>
        </references>
      </pivotArea>
    </format>
    <format dxfId="158">
      <pivotArea type="origin" dataOnly="0" labelOnly="1" outline="0" fieldPosition="0"/>
    </format>
    <format dxfId="157">
      <pivotArea field="27" type="button" dataOnly="0" labelOnly="1" outline="0" axis="axisCol" fieldPosition="0"/>
    </format>
    <format dxfId="156">
      <pivotArea type="topRight" dataOnly="0" labelOnly="1" outline="0" fieldPosition="0"/>
    </format>
    <format dxfId="155">
      <pivotArea field="26" type="button" dataOnly="0" labelOnly="1" outline="0" axis="axisRow" fieldPosition="0"/>
    </format>
    <format dxfId="154">
      <pivotArea dataOnly="0" labelOnly="1" outline="0" fieldPosition="0">
        <references count="1">
          <reference field="27" count="0"/>
        </references>
      </pivotArea>
    </format>
  </formats>
  <conditionalFormats count="2">
    <conditionalFormat priority="1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E92B1-27DF-4985-924B-6F73419C9110}" name="datasets" displayName="datasets" ref="A1:AG396" totalsRowShown="0" headerRowDxfId="248">
  <autoFilter ref="A1:AG396" xr:uid="{C81E92B1-27DF-4985-924B-6F73419C9110}"/>
  <sortState xmlns:xlrd2="http://schemas.microsoft.com/office/spreadsheetml/2017/richdata2" ref="A2:AG396">
    <sortCondition ref="N2:N396"/>
  </sortState>
  <tableColumns count="33">
    <tableColumn id="1" xr3:uid="{FABAA80D-2E36-4D43-B5A1-ABF65E0E6EE9}" name="school"/>
    <tableColumn id="2" xr3:uid="{C723D94A-3DA1-4F65-B37E-4B8D54DD752F}" name="sex"/>
    <tableColumn id="3" xr3:uid="{8F50BE09-0639-4AC8-9BE0-5C2076FA1593}" name="age" dataDxfId="245"/>
    <tableColumn id="4" xr3:uid="{80ACD9BB-A884-4B35-9334-0202036C04FE}" name="address"/>
    <tableColumn id="5" xr3:uid="{2E3C5813-6AA9-4C16-A4CD-52263BFEE134}" name="famsize"/>
    <tableColumn id="6" xr3:uid="{0CD669EA-0B69-4364-A561-2797071621BB}" name="Pstatus"/>
    <tableColumn id="7" xr3:uid="{51291559-D6F2-4DF5-9888-AC1542D236B8}" name="Edu_Mom" dataDxfId="247"/>
    <tableColumn id="8" xr3:uid="{C1BBD45D-0652-421A-A07F-F5DB38489682}" name="Edu_Dad" dataDxfId="246"/>
    <tableColumn id="9" xr3:uid="{F3EF2AD2-06F5-4233-914C-D26F3C6DF97C}" name="Mjob"/>
    <tableColumn id="10" xr3:uid="{20168A95-9BE6-4B15-916A-0566B11EC423}" name="Fjob"/>
    <tableColumn id="11" xr3:uid="{7A99F82F-2FC1-41CF-AE03-4DEB54C92F84}" name="reason"/>
    <tableColumn id="12" xr3:uid="{9EDE2E8C-117F-4A55-A923-A9A297D2E458}" name="guardian"/>
    <tableColumn id="13" xr3:uid="{EDED3ED7-9BD0-47BF-8CCA-A868A61BA073}" name="traveltime" dataDxfId="244"/>
    <tableColumn id="14" xr3:uid="{E00B9CB0-C15C-4CC5-9F8F-B12E72791A54}" name="StudyTime" dataDxfId="243"/>
    <tableColumn id="15" xr3:uid="{C3D71391-466F-45CE-8987-BB0B79478E17}" name="failures" dataDxfId="242"/>
    <tableColumn id="16" xr3:uid="{A7F3B0D1-542D-43BA-918E-F38617D93379}" name="schoolsup"/>
    <tableColumn id="17" xr3:uid="{2C1AF107-47DA-4F8E-9350-79D22D8509D2}" name="FamilySupport"/>
    <tableColumn id="18" xr3:uid="{E06B46D9-3DF0-4588-9C65-9A24DC624307}" name="paid"/>
    <tableColumn id="19" xr3:uid="{BC98B04B-5EBF-49CA-847E-7B03B199AC9D}" name="activities"/>
    <tableColumn id="20" xr3:uid="{EC961CE5-9D79-4EF3-85D5-30CAA295961C}" name="nursery"/>
    <tableColumn id="21" xr3:uid="{9DEF9406-4495-4E25-AB77-8621052C76BF}" name="higher"/>
    <tableColumn id="22" xr3:uid="{DF92866F-4F9E-44C7-821A-CE9882E0B2C4}" name="internet"/>
    <tableColumn id="23" xr3:uid="{53125CE0-3650-4F09-8D57-93F8B1261985}" name="romantic"/>
    <tableColumn id="24" xr3:uid="{7E1C1C53-7211-4BB8-9175-A00BC98825F8}" name="famrel" dataDxfId="255"/>
    <tableColumn id="25" xr3:uid="{2D711BC7-D303-42E4-97EE-E764DC15C253}" name="freetime" dataDxfId="254"/>
    <tableColumn id="26" xr3:uid="{A2F65EB8-A5BB-4092-8B2C-4F60C72F4337}" name="goout" dataDxfId="253"/>
    <tableColumn id="27" xr3:uid="{36837668-AA52-4155-BD1C-8E6BCF937D7C}" name="Dalc" dataDxfId="252"/>
    <tableColumn id="28" xr3:uid="{8A529EC0-D0FE-409B-9BFC-306ABB1D211E}" name="Walc" dataDxfId="251"/>
    <tableColumn id="29" xr3:uid="{4EF01A22-94C8-42E3-A8FE-CD76D0874905}" name="health" dataDxfId="249"/>
    <tableColumn id="30" xr3:uid="{E5C4C53F-CFA1-4D43-AA3F-1F54AE5848E4}" name="absences" dataDxfId="250"/>
    <tableColumn id="31" xr3:uid="{0743D7A6-3D7B-4DE4-8AAC-63022FC62F60}" name="G1" dataDxfId="258"/>
    <tableColumn id="32" xr3:uid="{998530F5-57A8-47F7-AA01-49504C01E66F}" name="G2" dataDxfId="257"/>
    <tableColumn id="33" xr3:uid="{0E5C5E82-72AF-4979-84BD-397DD1879E46}" name="G3" dataDxfId="2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09E7-D321-4A0A-924D-EFB9922AE3EB}">
  <dimension ref="A1:AG396"/>
  <sheetViews>
    <sheetView workbookViewId="0"/>
  </sheetViews>
  <sheetFormatPr defaultRowHeight="15" x14ac:dyDescent="0.25"/>
  <cols>
    <col min="1" max="1" width="7" bestFit="1" customWidth="1"/>
    <col min="2" max="2" width="3.85546875" bestFit="1" customWidth="1"/>
    <col min="3" max="3" width="4.140625" bestFit="1" customWidth="1"/>
    <col min="4" max="4" width="8.140625" bestFit="1" customWidth="1"/>
    <col min="5" max="5" width="7.85546875" bestFit="1" customWidth="1"/>
    <col min="6" max="6" width="7.5703125" bestFit="1" customWidth="1"/>
    <col min="7" max="7" width="5.85546875" bestFit="1" customWidth="1"/>
    <col min="8" max="8" width="5.28515625" bestFit="1" customWidth="1"/>
    <col min="9" max="10" width="8.5703125" bestFit="1" customWidth="1"/>
    <col min="11" max="11" width="10.140625" bestFit="1" customWidth="1"/>
    <col min="12" max="12" width="9" bestFit="1" customWidth="1"/>
    <col min="13" max="13" width="9.7109375" bestFit="1" customWidth="1"/>
    <col min="14" max="14" width="9.5703125" bestFit="1" customWidth="1"/>
    <col min="15" max="15" width="7.7109375" bestFit="1" customWidth="1"/>
    <col min="16" max="16" width="10.28515625" bestFit="1" customWidth="1"/>
    <col min="17" max="17" width="7.7109375" bestFit="1" customWidth="1"/>
    <col min="18" max="18" width="5" bestFit="1" customWidth="1"/>
    <col min="19" max="19" width="8.85546875" bestFit="1" customWidth="1"/>
    <col min="20" max="20" width="7.5703125" bestFit="1" customWidth="1"/>
    <col min="21" max="21" width="6.5703125" bestFit="1" customWidth="1"/>
    <col min="22" max="22" width="7.7109375" bestFit="1" customWidth="1"/>
    <col min="23" max="23" width="9" bestFit="1" customWidth="1"/>
    <col min="24" max="24" width="6.7109375" bestFit="1" customWidth="1"/>
    <col min="25" max="25" width="8.140625" bestFit="1" customWidth="1"/>
    <col min="26" max="26" width="6" bestFit="1" customWidth="1"/>
    <col min="27" max="27" width="5" bestFit="1" customWidth="1"/>
    <col min="28" max="28" width="5.42578125" bestFit="1" customWidth="1"/>
    <col min="29" max="29" width="6.5703125" bestFit="1" customWidth="1"/>
    <col min="30" max="30" width="9.42578125" bestFit="1" customWidth="1"/>
    <col min="31" max="33" width="3.28515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t="s">
        <v>33</v>
      </c>
      <c r="B2" t="s">
        <v>34</v>
      </c>
      <c r="C2">
        <v>18</v>
      </c>
      <c r="D2" t="s">
        <v>35</v>
      </c>
      <c r="E2" t="s">
        <v>36</v>
      </c>
      <c r="F2" t="s">
        <v>37</v>
      </c>
      <c r="G2">
        <v>4</v>
      </c>
      <c r="H2">
        <v>4</v>
      </c>
      <c r="I2" t="s">
        <v>38</v>
      </c>
      <c r="J2" t="s">
        <v>39</v>
      </c>
      <c r="K2" t="s">
        <v>40</v>
      </c>
      <c r="L2" t="s">
        <v>41</v>
      </c>
      <c r="M2">
        <v>2</v>
      </c>
      <c r="N2">
        <v>2</v>
      </c>
      <c r="O2">
        <v>0</v>
      </c>
      <c r="P2" t="s">
        <v>42</v>
      </c>
      <c r="Q2" t="s">
        <v>43</v>
      </c>
      <c r="R2" t="s">
        <v>43</v>
      </c>
      <c r="S2" t="s">
        <v>43</v>
      </c>
      <c r="T2" t="s">
        <v>42</v>
      </c>
      <c r="U2" t="s">
        <v>42</v>
      </c>
      <c r="V2" t="s">
        <v>43</v>
      </c>
      <c r="W2" t="s">
        <v>43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6</v>
      </c>
      <c r="AE2">
        <v>5</v>
      </c>
      <c r="AF2">
        <v>6</v>
      </c>
      <c r="AG2">
        <v>6</v>
      </c>
    </row>
    <row r="3" spans="1:33" x14ac:dyDescent="0.25">
      <c r="A3" t="s">
        <v>33</v>
      </c>
      <c r="B3" t="s">
        <v>34</v>
      </c>
      <c r="C3">
        <v>17</v>
      </c>
      <c r="D3" t="s">
        <v>35</v>
      </c>
      <c r="E3" t="s">
        <v>36</v>
      </c>
      <c r="F3" t="s">
        <v>44</v>
      </c>
      <c r="G3">
        <v>1</v>
      </c>
      <c r="H3">
        <v>1</v>
      </c>
      <c r="I3" t="s">
        <v>38</v>
      </c>
      <c r="J3" t="s">
        <v>45</v>
      </c>
      <c r="K3" t="s">
        <v>40</v>
      </c>
      <c r="L3" t="s">
        <v>46</v>
      </c>
      <c r="M3">
        <v>1</v>
      </c>
      <c r="N3">
        <v>2</v>
      </c>
      <c r="O3">
        <v>0</v>
      </c>
      <c r="P3" t="s">
        <v>43</v>
      </c>
      <c r="Q3" t="s">
        <v>42</v>
      </c>
      <c r="R3" t="s">
        <v>43</v>
      </c>
      <c r="S3" t="s">
        <v>43</v>
      </c>
      <c r="T3" t="s">
        <v>43</v>
      </c>
      <c r="U3" t="s">
        <v>42</v>
      </c>
      <c r="V3" t="s">
        <v>42</v>
      </c>
      <c r="W3" t="s">
        <v>43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4</v>
      </c>
      <c r="AE3">
        <v>5</v>
      </c>
      <c r="AF3">
        <v>5</v>
      </c>
      <c r="AG3">
        <v>6</v>
      </c>
    </row>
    <row r="4" spans="1:33" x14ac:dyDescent="0.25">
      <c r="A4" t="s">
        <v>33</v>
      </c>
      <c r="B4" t="s">
        <v>34</v>
      </c>
      <c r="C4">
        <v>15</v>
      </c>
      <c r="D4" t="s">
        <v>35</v>
      </c>
      <c r="E4" t="s">
        <v>47</v>
      </c>
      <c r="F4" t="s">
        <v>44</v>
      </c>
      <c r="G4">
        <v>1</v>
      </c>
      <c r="H4">
        <v>1</v>
      </c>
      <c r="I4" t="s">
        <v>38</v>
      </c>
      <c r="J4" t="s">
        <v>45</v>
      </c>
      <c r="K4" t="s">
        <v>45</v>
      </c>
      <c r="L4" t="s">
        <v>41</v>
      </c>
      <c r="M4">
        <v>1</v>
      </c>
      <c r="N4">
        <v>2</v>
      </c>
      <c r="O4">
        <v>3</v>
      </c>
      <c r="P4" t="s">
        <v>42</v>
      </c>
      <c r="Q4" t="s">
        <v>43</v>
      </c>
      <c r="R4" t="s">
        <v>42</v>
      </c>
      <c r="S4" t="s">
        <v>43</v>
      </c>
      <c r="T4" t="s">
        <v>42</v>
      </c>
      <c r="U4" t="s">
        <v>42</v>
      </c>
      <c r="V4" t="s">
        <v>42</v>
      </c>
      <c r="W4" t="s">
        <v>43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10</v>
      </c>
      <c r="AE4">
        <v>7</v>
      </c>
      <c r="AF4">
        <v>8</v>
      </c>
      <c r="AG4">
        <v>10</v>
      </c>
    </row>
    <row r="5" spans="1:33" x14ac:dyDescent="0.25">
      <c r="A5" t="s">
        <v>33</v>
      </c>
      <c r="B5" t="s">
        <v>34</v>
      </c>
      <c r="C5">
        <v>15</v>
      </c>
      <c r="D5" t="s">
        <v>35</v>
      </c>
      <c r="E5" t="s">
        <v>36</v>
      </c>
      <c r="F5" t="s">
        <v>44</v>
      </c>
      <c r="G5">
        <v>4</v>
      </c>
      <c r="H5">
        <v>2</v>
      </c>
      <c r="I5" t="s">
        <v>28</v>
      </c>
      <c r="J5" t="s">
        <v>48</v>
      </c>
      <c r="K5" t="s">
        <v>49</v>
      </c>
      <c r="L5" t="s">
        <v>41</v>
      </c>
      <c r="M5">
        <v>1</v>
      </c>
      <c r="N5">
        <v>3</v>
      </c>
      <c r="O5">
        <v>0</v>
      </c>
      <c r="P5" t="s">
        <v>43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2</v>
      </c>
      <c r="AE5">
        <v>15</v>
      </c>
      <c r="AF5">
        <v>14</v>
      </c>
      <c r="AG5">
        <v>15</v>
      </c>
    </row>
    <row r="6" spans="1:33" x14ac:dyDescent="0.25">
      <c r="A6" t="s">
        <v>33</v>
      </c>
      <c r="B6" t="s">
        <v>34</v>
      </c>
      <c r="C6">
        <v>16</v>
      </c>
      <c r="D6" t="s">
        <v>35</v>
      </c>
      <c r="E6" t="s">
        <v>36</v>
      </c>
      <c r="F6" t="s">
        <v>44</v>
      </c>
      <c r="G6">
        <v>3</v>
      </c>
      <c r="H6">
        <v>3</v>
      </c>
      <c r="I6" t="s">
        <v>45</v>
      </c>
      <c r="J6" t="s">
        <v>45</v>
      </c>
      <c r="K6" t="s">
        <v>49</v>
      </c>
      <c r="L6" t="s">
        <v>46</v>
      </c>
      <c r="M6">
        <v>1</v>
      </c>
      <c r="N6">
        <v>2</v>
      </c>
      <c r="O6">
        <v>0</v>
      </c>
      <c r="P6" t="s">
        <v>43</v>
      </c>
      <c r="Q6" t="s">
        <v>42</v>
      </c>
      <c r="R6" t="s">
        <v>42</v>
      </c>
      <c r="S6" t="s">
        <v>43</v>
      </c>
      <c r="T6" t="s">
        <v>42</v>
      </c>
      <c r="U6" t="s">
        <v>42</v>
      </c>
      <c r="V6" t="s">
        <v>43</v>
      </c>
      <c r="W6" t="s">
        <v>43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4</v>
      </c>
      <c r="AE6">
        <v>6</v>
      </c>
      <c r="AF6">
        <v>10</v>
      </c>
      <c r="AG6">
        <v>10</v>
      </c>
    </row>
    <row r="7" spans="1:33" x14ac:dyDescent="0.25">
      <c r="A7" t="s">
        <v>33</v>
      </c>
      <c r="B7" t="s">
        <v>50</v>
      </c>
      <c r="C7">
        <v>16</v>
      </c>
      <c r="D7" t="s">
        <v>35</v>
      </c>
      <c r="E7" t="s">
        <v>47</v>
      </c>
      <c r="F7" t="s">
        <v>44</v>
      </c>
      <c r="G7">
        <v>4</v>
      </c>
      <c r="H7">
        <v>3</v>
      </c>
      <c r="I7" t="s">
        <v>48</v>
      </c>
      <c r="J7" t="s">
        <v>45</v>
      </c>
      <c r="K7" t="s">
        <v>51</v>
      </c>
      <c r="L7" t="s">
        <v>41</v>
      </c>
      <c r="M7">
        <v>1</v>
      </c>
      <c r="N7">
        <v>2</v>
      </c>
      <c r="O7">
        <v>0</v>
      </c>
      <c r="P7" t="s">
        <v>43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43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10</v>
      </c>
      <c r="AE7">
        <v>15</v>
      </c>
      <c r="AF7">
        <v>15</v>
      </c>
      <c r="AG7">
        <v>15</v>
      </c>
    </row>
    <row r="8" spans="1:33" x14ac:dyDescent="0.25">
      <c r="A8" t="s">
        <v>33</v>
      </c>
      <c r="B8" t="s">
        <v>50</v>
      </c>
      <c r="C8">
        <v>16</v>
      </c>
      <c r="D8" t="s">
        <v>35</v>
      </c>
      <c r="E8" t="s">
        <v>47</v>
      </c>
      <c r="F8" t="s">
        <v>44</v>
      </c>
      <c r="G8">
        <v>2</v>
      </c>
      <c r="H8">
        <v>2</v>
      </c>
      <c r="I8" t="s">
        <v>45</v>
      </c>
      <c r="J8" t="s">
        <v>45</v>
      </c>
      <c r="K8" t="s">
        <v>49</v>
      </c>
      <c r="L8" t="s">
        <v>41</v>
      </c>
      <c r="M8">
        <v>1</v>
      </c>
      <c r="N8">
        <v>2</v>
      </c>
      <c r="O8">
        <v>0</v>
      </c>
      <c r="P8" t="s">
        <v>43</v>
      </c>
      <c r="Q8" t="s">
        <v>43</v>
      </c>
      <c r="R8" t="s">
        <v>43</v>
      </c>
      <c r="S8" t="s">
        <v>43</v>
      </c>
      <c r="T8" t="s">
        <v>42</v>
      </c>
      <c r="U8" t="s">
        <v>42</v>
      </c>
      <c r="V8" t="s">
        <v>42</v>
      </c>
      <c r="W8" t="s">
        <v>43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12</v>
      </c>
      <c r="AF8">
        <v>12</v>
      </c>
      <c r="AG8">
        <v>11</v>
      </c>
    </row>
    <row r="9" spans="1:33" x14ac:dyDescent="0.25">
      <c r="A9" t="s">
        <v>33</v>
      </c>
      <c r="B9" t="s">
        <v>34</v>
      </c>
      <c r="C9">
        <v>17</v>
      </c>
      <c r="D9" t="s">
        <v>35</v>
      </c>
      <c r="E9" t="s">
        <v>36</v>
      </c>
      <c r="F9" t="s">
        <v>37</v>
      </c>
      <c r="G9">
        <v>4</v>
      </c>
      <c r="H9">
        <v>4</v>
      </c>
      <c r="I9" t="s">
        <v>45</v>
      </c>
      <c r="J9" t="s">
        <v>39</v>
      </c>
      <c r="K9" t="s">
        <v>49</v>
      </c>
      <c r="L9" t="s">
        <v>41</v>
      </c>
      <c r="M9">
        <v>2</v>
      </c>
      <c r="N9">
        <v>2</v>
      </c>
      <c r="O9">
        <v>0</v>
      </c>
      <c r="P9" t="s">
        <v>42</v>
      </c>
      <c r="Q9" t="s">
        <v>42</v>
      </c>
      <c r="R9" t="s">
        <v>43</v>
      </c>
      <c r="S9" t="s">
        <v>43</v>
      </c>
      <c r="T9" t="s">
        <v>42</v>
      </c>
      <c r="U9" t="s">
        <v>42</v>
      </c>
      <c r="V9" t="s">
        <v>43</v>
      </c>
      <c r="W9" t="s">
        <v>43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6</v>
      </c>
      <c r="AE9">
        <v>6</v>
      </c>
      <c r="AF9">
        <v>5</v>
      </c>
      <c r="AG9">
        <v>6</v>
      </c>
    </row>
    <row r="10" spans="1:33" x14ac:dyDescent="0.25">
      <c r="A10" t="s">
        <v>33</v>
      </c>
      <c r="B10" t="s">
        <v>50</v>
      </c>
      <c r="C10">
        <v>15</v>
      </c>
      <c r="D10" t="s">
        <v>35</v>
      </c>
      <c r="E10" t="s">
        <v>47</v>
      </c>
      <c r="F10" t="s">
        <v>37</v>
      </c>
      <c r="G10">
        <v>3</v>
      </c>
      <c r="H10">
        <v>2</v>
      </c>
      <c r="I10" t="s">
        <v>48</v>
      </c>
      <c r="J10" t="s">
        <v>45</v>
      </c>
      <c r="K10" t="s">
        <v>49</v>
      </c>
      <c r="L10" t="s">
        <v>41</v>
      </c>
      <c r="M10">
        <v>1</v>
      </c>
      <c r="N10">
        <v>2</v>
      </c>
      <c r="O10">
        <v>0</v>
      </c>
      <c r="P10" t="s">
        <v>43</v>
      </c>
      <c r="Q10" t="s">
        <v>42</v>
      </c>
      <c r="R10" t="s">
        <v>42</v>
      </c>
      <c r="S10" t="s">
        <v>43</v>
      </c>
      <c r="T10" t="s">
        <v>42</v>
      </c>
      <c r="U10" t="s">
        <v>42</v>
      </c>
      <c r="V10" t="s">
        <v>42</v>
      </c>
      <c r="W10" t="s">
        <v>43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16</v>
      </c>
      <c r="AF10">
        <v>18</v>
      </c>
      <c r="AG10">
        <v>19</v>
      </c>
    </row>
    <row r="11" spans="1:33" x14ac:dyDescent="0.25">
      <c r="A11" t="s">
        <v>33</v>
      </c>
      <c r="B11" t="s">
        <v>50</v>
      </c>
      <c r="C11">
        <v>15</v>
      </c>
      <c r="D11" t="s">
        <v>35</v>
      </c>
      <c r="E11" t="s">
        <v>36</v>
      </c>
      <c r="F11" t="s">
        <v>44</v>
      </c>
      <c r="G11">
        <v>3</v>
      </c>
      <c r="H11">
        <v>4</v>
      </c>
      <c r="I11" t="s">
        <v>45</v>
      </c>
      <c r="J11" t="s">
        <v>45</v>
      </c>
      <c r="K11" t="s">
        <v>49</v>
      </c>
      <c r="L11" t="s">
        <v>41</v>
      </c>
      <c r="M11">
        <v>1</v>
      </c>
      <c r="N11">
        <v>2</v>
      </c>
      <c r="O11">
        <v>0</v>
      </c>
      <c r="P11" t="s">
        <v>43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43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14</v>
      </c>
      <c r="AF11">
        <v>15</v>
      </c>
      <c r="AG11">
        <v>15</v>
      </c>
    </row>
    <row r="12" spans="1:33" x14ac:dyDescent="0.25">
      <c r="A12" t="s">
        <v>33</v>
      </c>
      <c r="B12" t="s">
        <v>34</v>
      </c>
      <c r="C12">
        <v>15</v>
      </c>
      <c r="D12" t="s">
        <v>35</v>
      </c>
      <c r="E12" t="s">
        <v>36</v>
      </c>
      <c r="F12" t="s">
        <v>44</v>
      </c>
      <c r="G12">
        <v>4</v>
      </c>
      <c r="H12">
        <v>4</v>
      </c>
      <c r="I12" t="s">
        <v>39</v>
      </c>
      <c r="J12" t="s">
        <v>28</v>
      </c>
      <c r="K12" t="s">
        <v>51</v>
      </c>
      <c r="L12" t="s">
        <v>41</v>
      </c>
      <c r="M12">
        <v>1</v>
      </c>
      <c r="N12">
        <v>2</v>
      </c>
      <c r="O12">
        <v>0</v>
      </c>
      <c r="P12" t="s">
        <v>43</v>
      </c>
      <c r="Q12" t="s">
        <v>42</v>
      </c>
      <c r="R12" t="s">
        <v>42</v>
      </c>
      <c r="S12" t="s">
        <v>43</v>
      </c>
      <c r="T12" t="s">
        <v>42</v>
      </c>
      <c r="U12" t="s">
        <v>42</v>
      </c>
      <c r="V12" t="s">
        <v>42</v>
      </c>
      <c r="W12" t="s">
        <v>43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0</v>
      </c>
      <c r="AE12">
        <v>10</v>
      </c>
      <c r="AF12">
        <v>8</v>
      </c>
      <c r="AG12">
        <v>9</v>
      </c>
    </row>
    <row r="13" spans="1:33" x14ac:dyDescent="0.25">
      <c r="A13" t="s">
        <v>33</v>
      </c>
      <c r="B13" t="s">
        <v>34</v>
      </c>
      <c r="C13">
        <v>15</v>
      </c>
      <c r="D13" t="s">
        <v>35</v>
      </c>
      <c r="E13" t="s">
        <v>36</v>
      </c>
      <c r="F13" t="s">
        <v>44</v>
      </c>
      <c r="G13">
        <v>2</v>
      </c>
      <c r="H13">
        <v>1</v>
      </c>
      <c r="I13" t="s">
        <v>48</v>
      </c>
      <c r="J13" t="s">
        <v>45</v>
      </c>
      <c r="K13" t="s">
        <v>51</v>
      </c>
      <c r="L13" t="s">
        <v>46</v>
      </c>
      <c r="M13">
        <v>3</v>
      </c>
      <c r="N13">
        <v>3</v>
      </c>
      <c r="O13">
        <v>0</v>
      </c>
      <c r="P13" t="s">
        <v>43</v>
      </c>
      <c r="Q13" t="s">
        <v>42</v>
      </c>
      <c r="R13" t="s">
        <v>43</v>
      </c>
      <c r="S13" t="s">
        <v>42</v>
      </c>
      <c r="T13" t="s">
        <v>42</v>
      </c>
      <c r="U13" t="s">
        <v>42</v>
      </c>
      <c r="V13" t="s">
        <v>42</v>
      </c>
      <c r="W13" t="s">
        <v>43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4</v>
      </c>
      <c r="AE13">
        <v>10</v>
      </c>
      <c r="AF13">
        <v>12</v>
      </c>
      <c r="AG13">
        <v>12</v>
      </c>
    </row>
    <row r="14" spans="1:33" x14ac:dyDescent="0.25">
      <c r="A14" t="s">
        <v>33</v>
      </c>
      <c r="B14" t="s">
        <v>50</v>
      </c>
      <c r="C14">
        <v>15</v>
      </c>
      <c r="D14" t="s">
        <v>35</v>
      </c>
      <c r="E14" t="s">
        <v>47</v>
      </c>
      <c r="F14" t="s">
        <v>44</v>
      </c>
      <c r="G14">
        <v>4</v>
      </c>
      <c r="H14">
        <v>4</v>
      </c>
      <c r="I14" t="s">
        <v>28</v>
      </c>
      <c r="J14" t="s">
        <v>48</v>
      </c>
      <c r="K14" t="s">
        <v>40</v>
      </c>
      <c r="L14" t="s">
        <v>46</v>
      </c>
      <c r="M14">
        <v>1</v>
      </c>
      <c r="N14">
        <v>1</v>
      </c>
      <c r="O14">
        <v>0</v>
      </c>
      <c r="P14" t="s">
        <v>43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43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2</v>
      </c>
      <c r="AE14">
        <v>14</v>
      </c>
      <c r="AF14">
        <v>14</v>
      </c>
      <c r="AG14">
        <v>14</v>
      </c>
    </row>
    <row r="15" spans="1:33" x14ac:dyDescent="0.25">
      <c r="A15" t="s">
        <v>33</v>
      </c>
      <c r="B15" t="s">
        <v>50</v>
      </c>
      <c r="C15">
        <v>15</v>
      </c>
      <c r="D15" t="s">
        <v>35</v>
      </c>
      <c r="E15" t="s">
        <v>36</v>
      </c>
      <c r="F15" t="s">
        <v>44</v>
      </c>
      <c r="G15">
        <v>4</v>
      </c>
      <c r="H15">
        <v>3</v>
      </c>
      <c r="I15" t="s">
        <v>39</v>
      </c>
      <c r="J15" t="s">
        <v>45</v>
      </c>
      <c r="K15" t="s">
        <v>40</v>
      </c>
      <c r="L15" t="s">
        <v>41</v>
      </c>
      <c r="M15">
        <v>2</v>
      </c>
      <c r="N15">
        <v>2</v>
      </c>
      <c r="O15">
        <v>0</v>
      </c>
      <c r="P15" t="s">
        <v>43</v>
      </c>
      <c r="Q15" t="s">
        <v>42</v>
      </c>
      <c r="R15" t="s">
        <v>42</v>
      </c>
      <c r="S15" t="s">
        <v>43</v>
      </c>
      <c r="T15" t="s">
        <v>42</v>
      </c>
      <c r="U15" t="s">
        <v>42</v>
      </c>
      <c r="V15" t="s">
        <v>42</v>
      </c>
      <c r="W15" t="s">
        <v>43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2</v>
      </c>
      <c r="AE15">
        <v>10</v>
      </c>
      <c r="AF15">
        <v>10</v>
      </c>
      <c r="AG15">
        <v>11</v>
      </c>
    </row>
    <row r="16" spans="1:33" x14ac:dyDescent="0.25">
      <c r="A16" t="s">
        <v>33</v>
      </c>
      <c r="B16" t="s">
        <v>50</v>
      </c>
      <c r="C16">
        <v>15</v>
      </c>
      <c r="D16" t="s">
        <v>35</v>
      </c>
      <c r="E16" t="s">
        <v>36</v>
      </c>
      <c r="F16" t="s">
        <v>37</v>
      </c>
      <c r="G16">
        <v>2</v>
      </c>
      <c r="H16">
        <v>2</v>
      </c>
      <c r="I16" t="s">
        <v>45</v>
      </c>
      <c r="J16" t="s">
        <v>45</v>
      </c>
      <c r="K16" t="s">
        <v>49</v>
      </c>
      <c r="L16" t="s">
        <v>45</v>
      </c>
      <c r="M16">
        <v>1</v>
      </c>
      <c r="N16">
        <v>3</v>
      </c>
      <c r="O16">
        <v>0</v>
      </c>
      <c r="P16" t="s">
        <v>43</v>
      </c>
      <c r="Q16" t="s">
        <v>42</v>
      </c>
      <c r="R16" t="s">
        <v>43</v>
      </c>
      <c r="S16" t="s">
        <v>43</v>
      </c>
      <c r="T16" t="s">
        <v>42</v>
      </c>
      <c r="U16" t="s">
        <v>42</v>
      </c>
      <c r="V16" t="s">
        <v>42</v>
      </c>
      <c r="W16" t="s">
        <v>42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16</v>
      </c>
      <c r="AG16">
        <v>16</v>
      </c>
    </row>
    <row r="17" spans="1:33" x14ac:dyDescent="0.25">
      <c r="A17" t="s">
        <v>33</v>
      </c>
      <c r="B17" t="s">
        <v>34</v>
      </c>
      <c r="C17">
        <v>16</v>
      </c>
      <c r="D17" t="s">
        <v>35</v>
      </c>
      <c r="E17" t="s">
        <v>36</v>
      </c>
      <c r="F17" t="s">
        <v>44</v>
      </c>
      <c r="G17">
        <v>4</v>
      </c>
      <c r="H17">
        <v>4</v>
      </c>
      <c r="I17" t="s">
        <v>28</v>
      </c>
      <c r="J17" t="s">
        <v>45</v>
      </c>
      <c r="K17" t="s">
        <v>49</v>
      </c>
      <c r="L17" t="s">
        <v>41</v>
      </c>
      <c r="M17">
        <v>1</v>
      </c>
      <c r="N17">
        <v>1</v>
      </c>
      <c r="O17">
        <v>0</v>
      </c>
      <c r="P17" t="s">
        <v>43</v>
      </c>
      <c r="Q17" t="s">
        <v>42</v>
      </c>
      <c r="R17" t="s">
        <v>43</v>
      </c>
      <c r="S17" t="s">
        <v>43</v>
      </c>
      <c r="T17" t="s">
        <v>42</v>
      </c>
      <c r="U17" t="s">
        <v>42</v>
      </c>
      <c r="V17" t="s">
        <v>42</v>
      </c>
      <c r="W17" t="s">
        <v>43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4</v>
      </c>
      <c r="AE17">
        <v>14</v>
      </c>
      <c r="AF17">
        <v>14</v>
      </c>
      <c r="AG17">
        <v>14</v>
      </c>
    </row>
    <row r="18" spans="1:33" x14ac:dyDescent="0.25">
      <c r="A18" t="s">
        <v>33</v>
      </c>
      <c r="B18" t="s">
        <v>34</v>
      </c>
      <c r="C18">
        <v>16</v>
      </c>
      <c r="D18" t="s">
        <v>35</v>
      </c>
      <c r="E18" t="s">
        <v>36</v>
      </c>
      <c r="F18" t="s">
        <v>44</v>
      </c>
      <c r="G18">
        <v>4</v>
      </c>
      <c r="H18">
        <v>4</v>
      </c>
      <c r="I18" t="s">
        <v>48</v>
      </c>
      <c r="J18" t="s">
        <v>48</v>
      </c>
      <c r="K18" t="s">
        <v>51</v>
      </c>
      <c r="L18" t="s">
        <v>41</v>
      </c>
      <c r="M18">
        <v>1</v>
      </c>
      <c r="N18">
        <v>3</v>
      </c>
      <c r="O18">
        <v>0</v>
      </c>
      <c r="P18" t="s">
        <v>43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43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6</v>
      </c>
      <c r="AE18">
        <v>13</v>
      </c>
      <c r="AF18">
        <v>14</v>
      </c>
      <c r="AG18">
        <v>14</v>
      </c>
    </row>
    <row r="19" spans="1:33" x14ac:dyDescent="0.25">
      <c r="A19" t="s">
        <v>33</v>
      </c>
      <c r="B19" t="s">
        <v>34</v>
      </c>
      <c r="C19">
        <v>16</v>
      </c>
      <c r="D19" t="s">
        <v>35</v>
      </c>
      <c r="E19" t="s">
        <v>36</v>
      </c>
      <c r="F19" t="s">
        <v>44</v>
      </c>
      <c r="G19">
        <v>3</v>
      </c>
      <c r="H19">
        <v>3</v>
      </c>
      <c r="I19" t="s">
        <v>45</v>
      </c>
      <c r="J19" t="s">
        <v>45</v>
      </c>
      <c r="K19" t="s">
        <v>51</v>
      </c>
      <c r="L19" t="s">
        <v>41</v>
      </c>
      <c r="M19">
        <v>3</v>
      </c>
      <c r="N19">
        <v>2</v>
      </c>
      <c r="O19">
        <v>0</v>
      </c>
      <c r="P19" t="s">
        <v>42</v>
      </c>
      <c r="Q19" t="s">
        <v>42</v>
      </c>
      <c r="R19" t="s">
        <v>43</v>
      </c>
      <c r="S19" t="s">
        <v>42</v>
      </c>
      <c r="T19" t="s">
        <v>42</v>
      </c>
      <c r="U19" t="s">
        <v>42</v>
      </c>
      <c r="V19" t="s">
        <v>43</v>
      </c>
      <c r="W19" t="s">
        <v>43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4</v>
      </c>
      <c r="AE19">
        <v>8</v>
      </c>
      <c r="AF19">
        <v>10</v>
      </c>
      <c r="AG19">
        <v>10</v>
      </c>
    </row>
    <row r="20" spans="1:33" x14ac:dyDescent="0.25">
      <c r="A20" t="s">
        <v>33</v>
      </c>
      <c r="B20" t="s">
        <v>50</v>
      </c>
      <c r="C20">
        <v>17</v>
      </c>
      <c r="D20" t="s">
        <v>35</v>
      </c>
      <c r="E20" t="s">
        <v>36</v>
      </c>
      <c r="F20" t="s">
        <v>44</v>
      </c>
      <c r="G20">
        <v>3</v>
      </c>
      <c r="H20">
        <v>2</v>
      </c>
      <c r="I20" t="s">
        <v>48</v>
      </c>
      <c r="J20" t="s">
        <v>48</v>
      </c>
      <c r="K20" t="s">
        <v>40</v>
      </c>
      <c r="L20" t="s">
        <v>41</v>
      </c>
      <c r="M20">
        <v>1</v>
      </c>
      <c r="N20">
        <v>1</v>
      </c>
      <c r="O20">
        <v>3</v>
      </c>
      <c r="P20" t="s">
        <v>43</v>
      </c>
      <c r="Q20" t="s">
        <v>42</v>
      </c>
      <c r="R20" t="s">
        <v>43</v>
      </c>
      <c r="S20" t="s">
        <v>42</v>
      </c>
      <c r="T20" t="s">
        <v>42</v>
      </c>
      <c r="U20" t="s">
        <v>42</v>
      </c>
      <c r="V20" t="s">
        <v>42</v>
      </c>
      <c r="W20" t="s">
        <v>43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16</v>
      </c>
      <c r="AE20">
        <v>6</v>
      </c>
      <c r="AF20">
        <v>5</v>
      </c>
      <c r="AG20">
        <v>5</v>
      </c>
    </row>
    <row r="21" spans="1:33" x14ac:dyDescent="0.25">
      <c r="A21" t="s">
        <v>33</v>
      </c>
      <c r="B21" t="s">
        <v>50</v>
      </c>
      <c r="C21">
        <v>16</v>
      </c>
      <c r="D21" t="s">
        <v>35</v>
      </c>
      <c r="E21" t="s">
        <v>47</v>
      </c>
      <c r="F21" t="s">
        <v>44</v>
      </c>
      <c r="G21">
        <v>4</v>
      </c>
      <c r="H21">
        <v>3</v>
      </c>
      <c r="I21" t="s">
        <v>28</v>
      </c>
      <c r="J21" t="s">
        <v>45</v>
      </c>
      <c r="K21" t="s">
        <v>49</v>
      </c>
      <c r="L21" t="s">
        <v>46</v>
      </c>
      <c r="M21">
        <v>1</v>
      </c>
      <c r="N21">
        <v>1</v>
      </c>
      <c r="O21">
        <v>0</v>
      </c>
      <c r="P21" t="s">
        <v>43</v>
      </c>
      <c r="Q21" t="s">
        <v>43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  <c r="W21" t="s">
        <v>43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4</v>
      </c>
      <c r="AE21">
        <v>8</v>
      </c>
      <c r="AF21">
        <v>10</v>
      </c>
      <c r="AG21">
        <v>10</v>
      </c>
    </row>
    <row r="22" spans="1:33" x14ac:dyDescent="0.25">
      <c r="A22" t="s">
        <v>33</v>
      </c>
      <c r="B22" t="s">
        <v>50</v>
      </c>
      <c r="C22">
        <v>15</v>
      </c>
      <c r="D22" t="s">
        <v>35</v>
      </c>
      <c r="E22" t="s">
        <v>36</v>
      </c>
      <c r="F22" t="s">
        <v>44</v>
      </c>
      <c r="G22">
        <v>4</v>
      </c>
      <c r="H22">
        <v>3</v>
      </c>
      <c r="I22" t="s">
        <v>39</v>
      </c>
      <c r="J22" t="s">
        <v>45</v>
      </c>
      <c r="K22" t="s">
        <v>51</v>
      </c>
      <c r="L22" t="s">
        <v>41</v>
      </c>
      <c r="M22">
        <v>1</v>
      </c>
      <c r="N22">
        <v>2</v>
      </c>
      <c r="O22">
        <v>0</v>
      </c>
      <c r="P22" t="s">
        <v>43</v>
      </c>
      <c r="Q22" t="s">
        <v>43</v>
      </c>
      <c r="R22" t="s">
        <v>43</v>
      </c>
      <c r="S22" t="s">
        <v>43</v>
      </c>
      <c r="T22" t="s">
        <v>42</v>
      </c>
      <c r="U22" t="s">
        <v>42</v>
      </c>
      <c r="V22" t="s">
        <v>42</v>
      </c>
      <c r="W22" t="s">
        <v>43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13</v>
      </c>
      <c r="AF22">
        <v>14</v>
      </c>
      <c r="AG22">
        <v>15</v>
      </c>
    </row>
    <row r="23" spans="1:33" x14ac:dyDescent="0.25">
      <c r="A23" t="s">
        <v>33</v>
      </c>
      <c r="B23" t="s">
        <v>50</v>
      </c>
      <c r="C23">
        <v>15</v>
      </c>
      <c r="D23" t="s">
        <v>35</v>
      </c>
      <c r="E23" t="s">
        <v>36</v>
      </c>
      <c r="F23" t="s">
        <v>44</v>
      </c>
      <c r="G23">
        <v>4</v>
      </c>
      <c r="H23">
        <v>4</v>
      </c>
      <c r="I23" t="s">
        <v>28</v>
      </c>
      <c r="J23" t="s">
        <v>28</v>
      </c>
      <c r="K23" t="s">
        <v>45</v>
      </c>
      <c r="L23" t="s">
        <v>46</v>
      </c>
      <c r="M23">
        <v>1</v>
      </c>
      <c r="N23">
        <v>1</v>
      </c>
      <c r="O23">
        <v>0</v>
      </c>
      <c r="P23" t="s">
        <v>43</v>
      </c>
      <c r="Q23" t="s">
        <v>42</v>
      </c>
      <c r="R23" t="s">
        <v>42</v>
      </c>
      <c r="S23" t="s">
        <v>43</v>
      </c>
      <c r="T23" t="s">
        <v>42</v>
      </c>
      <c r="U23" t="s">
        <v>42</v>
      </c>
      <c r="V23" t="s">
        <v>42</v>
      </c>
      <c r="W23" t="s">
        <v>43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12</v>
      </c>
      <c r="AF23">
        <v>15</v>
      </c>
      <c r="AG23">
        <v>15</v>
      </c>
    </row>
    <row r="24" spans="1:33" x14ac:dyDescent="0.25">
      <c r="A24" t="s">
        <v>33</v>
      </c>
      <c r="B24" t="s">
        <v>50</v>
      </c>
      <c r="C24">
        <v>16</v>
      </c>
      <c r="D24" t="s">
        <v>35</v>
      </c>
      <c r="E24" t="s">
        <v>47</v>
      </c>
      <c r="F24" t="s">
        <v>44</v>
      </c>
      <c r="G24">
        <v>4</v>
      </c>
      <c r="H24">
        <v>2</v>
      </c>
      <c r="I24" t="s">
        <v>39</v>
      </c>
      <c r="J24" t="s">
        <v>45</v>
      </c>
      <c r="K24" t="s">
        <v>40</v>
      </c>
      <c r="L24" t="s">
        <v>41</v>
      </c>
      <c r="M24">
        <v>1</v>
      </c>
      <c r="N24">
        <v>2</v>
      </c>
      <c r="O24">
        <v>0</v>
      </c>
      <c r="P24" t="s">
        <v>43</v>
      </c>
      <c r="Q24" t="s">
        <v>43</v>
      </c>
      <c r="R24" t="s">
        <v>43</v>
      </c>
      <c r="S24" t="s">
        <v>42</v>
      </c>
      <c r="T24" t="s">
        <v>42</v>
      </c>
      <c r="U24" t="s">
        <v>42</v>
      </c>
      <c r="V24" t="s">
        <v>42</v>
      </c>
      <c r="W24" t="s">
        <v>43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2</v>
      </c>
      <c r="AE24">
        <v>15</v>
      </c>
      <c r="AF24">
        <v>15</v>
      </c>
      <c r="AG24">
        <v>16</v>
      </c>
    </row>
    <row r="25" spans="1:33" x14ac:dyDescent="0.25">
      <c r="A25" t="s">
        <v>33</v>
      </c>
      <c r="B25" t="s">
        <v>50</v>
      </c>
      <c r="C25">
        <v>16</v>
      </c>
      <c r="D25" t="s">
        <v>35</v>
      </c>
      <c r="E25" t="s">
        <v>47</v>
      </c>
      <c r="F25" t="s">
        <v>44</v>
      </c>
      <c r="G25">
        <v>2</v>
      </c>
      <c r="H25">
        <v>2</v>
      </c>
      <c r="I25" t="s">
        <v>45</v>
      </c>
      <c r="J25" t="s">
        <v>45</v>
      </c>
      <c r="K25" t="s">
        <v>51</v>
      </c>
      <c r="L25" t="s">
        <v>41</v>
      </c>
      <c r="M25">
        <v>2</v>
      </c>
      <c r="N25">
        <v>2</v>
      </c>
      <c r="O25">
        <v>0</v>
      </c>
      <c r="P25" t="s">
        <v>43</v>
      </c>
      <c r="Q25" t="s">
        <v>42</v>
      </c>
      <c r="R25" t="s">
        <v>43</v>
      </c>
      <c r="S25" t="s">
        <v>42</v>
      </c>
      <c r="T25" t="s">
        <v>42</v>
      </c>
      <c r="U25" t="s">
        <v>42</v>
      </c>
      <c r="V25" t="s">
        <v>42</v>
      </c>
      <c r="W25" t="s">
        <v>43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0</v>
      </c>
      <c r="AE25">
        <v>13</v>
      </c>
      <c r="AF25">
        <v>13</v>
      </c>
      <c r="AG25">
        <v>12</v>
      </c>
    </row>
    <row r="26" spans="1:33" x14ac:dyDescent="0.25">
      <c r="A26" t="s">
        <v>33</v>
      </c>
      <c r="B26" t="s">
        <v>34</v>
      </c>
      <c r="C26">
        <v>15</v>
      </c>
      <c r="D26" t="s">
        <v>52</v>
      </c>
      <c r="E26" t="s">
        <v>36</v>
      </c>
      <c r="F26" t="s">
        <v>44</v>
      </c>
      <c r="G26">
        <v>2</v>
      </c>
      <c r="H26">
        <v>4</v>
      </c>
      <c r="I26" t="s">
        <v>48</v>
      </c>
      <c r="J26" t="s">
        <v>28</v>
      </c>
      <c r="K26" t="s">
        <v>40</v>
      </c>
      <c r="L26" t="s">
        <v>41</v>
      </c>
      <c r="M26">
        <v>1</v>
      </c>
      <c r="N26">
        <v>3</v>
      </c>
      <c r="O26">
        <v>0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43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9</v>
      </c>
      <c r="AG26">
        <v>8</v>
      </c>
    </row>
    <row r="27" spans="1:33" x14ac:dyDescent="0.25">
      <c r="A27" t="s">
        <v>33</v>
      </c>
      <c r="B27" t="s">
        <v>34</v>
      </c>
      <c r="C27">
        <v>16</v>
      </c>
      <c r="D27" t="s">
        <v>35</v>
      </c>
      <c r="E27" t="s">
        <v>36</v>
      </c>
      <c r="F27" t="s">
        <v>44</v>
      </c>
      <c r="G27">
        <v>2</v>
      </c>
      <c r="H27">
        <v>2</v>
      </c>
      <c r="I27" t="s">
        <v>48</v>
      </c>
      <c r="J27" t="s">
        <v>48</v>
      </c>
      <c r="K27" t="s">
        <v>49</v>
      </c>
      <c r="L27" t="s">
        <v>41</v>
      </c>
      <c r="M27">
        <v>1</v>
      </c>
      <c r="N27">
        <v>1</v>
      </c>
      <c r="O27">
        <v>2</v>
      </c>
      <c r="P27" t="s">
        <v>43</v>
      </c>
      <c r="Q27" t="s">
        <v>42</v>
      </c>
      <c r="R27" t="s">
        <v>42</v>
      </c>
      <c r="S27" t="s">
        <v>43</v>
      </c>
      <c r="T27" t="s">
        <v>43</v>
      </c>
      <c r="U27" t="s">
        <v>42</v>
      </c>
      <c r="V27" t="s">
        <v>42</v>
      </c>
      <c r="W27" t="s">
        <v>43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14</v>
      </c>
      <c r="AE27">
        <v>6</v>
      </c>
      <c r="AF27">
        <v>9</v>
      </c>
      <c r="AG27">
        <v>8</v>
      </c>
    </row>
    <row r="28" spans="1:33" x14ac:dyDescent="0.25">
      <c r="A28" t="s">
        <v>33</v>
      </c>
      <c r="B28" t="s">
        <v>50</v>
      </c>
      <c r="C28">
        <v>15</v>
      </c>
      <c r="D28" t="s">
        <v>35</v>
      </c>
      <c r="E28" t="s">
        <v>36</v>
      </c>
      <c r="F28" t="s">
        <v>44</v>
      </c>
      <c r="G28">
        <v>2</v>
      </c>
      <c r="H28">
        <v>2</v>
      </c>
      <c r="I28" t="s">
        <v>45</v>
      </c>
      <c r="J28" t="s">
        <v>45</v>
      </c>
      <c r="K28" t="s">
        <v>49</v>
      </c>
      <c r="L28" t="s">
        <v>41</v>
      </c>
      <c r="M28">
        <v>1</v>
      </c>
      <c r="N28">
        <v>1</v>
      </c>
      <c r="O28">
        <v>0</v>
      </c>
      <c r="P28" t="s">
        <v>43</v>
      </c>
      <c r="Q28" t="s">
        <v>42</v>
      </c>
      <c r="R28" t="s">
        <v>42</v>
      </c>
      <c r="S28" t="s">
        <v>43</v>
      </c>
      <c r="T28" t="s">
        <v>42</v>
      </c>
      <c r="U28" t="s">
        <v>42</v>
      </c>
      <c r="V28" t="s">
        <v>42</v>
      </c>
      <c r="W28" t="s">
        <v>43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2</v>
      </c>
      <c r="AE28">
        <v>12</v>
      </c>
      <c r="AF28">
        <v>12</v>
      </c>
      <c r="AG28">
        <v>11</v>
      </c>
    </row>
    <row r="29" spans="1:33" x14ac:dyDescent="0.25">
      <c r="A29" t="s">
        <v>33</v>
      </c>
      <c r="B29" t="s">
        <v>50</v>
      </c>
      <c r="C29">
        <v>15</v>
      </c>
      <c r="D29" t="s">
        <v>35</v>
      </c>
      <c r="E29" t="s">
        <v>36</v>
      </c>
      <c r="F29" t="s">
        <v>44</v>
      </c>
      <c r="G29">
        <v>4</v>
      </c>
      <c r="H29">
        <v>2</v>
      </c>
      <c r="I29" t="s">
        <v>28</v>
      </c>
      <c r="J29" t="s">
        <v>48</v>
      </c>
      <c r="K29" t="s">
        <v>45</v>
      </c>
      <c r="L29" t="s">
        <v>41</v>
      </c>
      <c r="M29">
        <v>1</v>
      </c>
      <c r="N29">
        <v>1</v>
      </c>
      <c r="O29">
        <v>0</v>
      </c>
      <c r="P29" t="s">
        <v>43</v>
      </c>
      <c r="Q29" t="s">
        <v>43</v>
      </c>
      <c r="R29" t="s">
        <v>42</v>
      </c>
      <c r="S29" t="s">
        <v>43</v>
      </c>
      <c r="T29" t="s">
        <v>42</v>
      </c>
      <c r="U29" t="s">
        <v>42</v>
      </c>
      <c r="V29" t="s">
        <v>42</v>
      </c>
      <c r="W29" t="s">
        <v>43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4</v>
      </c>
      <c r="AE29">
        <v>15</v>
      </c>
      <c r="AF29">
        <v>16</v>
      </c>
      <c r="AG29">
        <v>15</v>
      </c>
    </row>
    <row r="30" spans="1:33" x14ac:dyDescent="0.25">
      <c r="A30" t="s">
        <v>33</v>
      </c>
      <c r="B30" t="s">
        <v>50</v>
      </c>
      <c r="C30">
        <v>16</v>
      </c>
      <c r="D30" t="s">
        <v>35</v>
      </c>
      <c r="E30" t="s">
        <v>47</v>
      </c>
      <c r="F30" t="s">
        <v>37</v>
      </c>
      <c r="G30">
        <v>3</v>
      </c>
      <c r="H30">
        <v>4</v>
      </c>
      <c r="I30" t="s">
        <v>48</v>
      </c>
      <c r="J30" t="s">
        <v>45</v>
      </c>
      <c r="K30" t="s">
        <v>49</v>
      </c>
      <c r="L30" t="s">
        <v>41</v>
      </c>
      <c r="M30">
        <v>1</v>
      </c>
      <c r="N30">
        <v>2</v>
      </c>
      <c r="O30">
        <v>0</v>
      </c>
      <c r="P30" t="s">
        <v>42</v>
      </c>
      <c r="Q30" t="s">
        <v>42</v>
      </c>
      <c r="R30" t="s">
        <v>43</v>
      </c>
      <c r="S30" t="s">
        <v>42</v>
      </c>
      <c r="T30" t="s">
        <v>42</v>
      </c>
      <c r="U30" t="s">
        <v>42</v>
      </c>
      <c r="V30" t="s">
        <v>42</v>
      </c>
      <c r="W30" t="s">
        <v>43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4</v>
      </c>
      <c r="AE30">
        <v>11</v>
      </c>
      <c r="AF30">
        <v>11</v>
      </c>
      <c r="AG30">
        <v>11</v>
      </c>
    </row>
    <row r="31" spans="1:33" x14ac:dyDescent="0.25">
      <c r="A31" t="s">
        <v>33</v>
      </c>
      <c r="B31" t="s">
        <v>50</v>
      </c>
      <c r="C31">
        <v>16</v>
      </c>
      <c r="D31" t="s">
        <v>35</v>
      </c>
      <c r="E31" t="s">
        <v>36</v>
      </c>
      <c r="F31" t="s">
        <v>44</v>
      </c>
      <c r="G31">
        <v>4</v>
      </c>
      <c r="H31">
        <v>4</v>
      </c>
      <c r="I31" t="s">
        <v>39</v>
      </c>
      <c r="J31" t="s">
        <v>39</v>
      </c>
      <c r="K31" t="s">
        <v>49</v>
      </c>
      <c r="L31" t="s">
        <v>41</v>
      </c>
      <c r="M31">
        <v>1</v>
      </c>
      <c r="N31">
        <v>2</v>
      </c>
      <c r="O31">
        <v>0</v>
      </c>
      <c r="P31" t="s">
        <v>43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16</v>
      </c>
      <c r="AE31">
        <v>10</v>
      </c>
      <c r="AF31">
        <v>12</v>
      </c>
      <c r="AG31">
        <v>11</v>
      </c>
    </row>
    <row r="32" spans="1:33" x14ac:dyDescent="0.25">
      <c r="A32" t="s">
        <v>33</v>
      </c>
      <c r="B32" t="s">
        <v>50</v>
      </c>
      <c r="C32">
        <v>15</v>
      </c>
      <c r="D32" t="s">
        <v>35</v>
      </c>
      <c r="E32" t="s">
        <v>36</v>
      </c>
      <c r="F32" t="s">
        <v>44</v>
      </c>
      <c r="G32">
        <v>4</v>
      </c>
      <c r="H32">
        <v>4</v>
      </c>
      <c r="I32" t="s">
        <v>28</v>
      </c>
      <c r="J32" t="s">
        <v>48</v>
      </c>
      <c r="K32" t="s">
        <v>49</v>
      </c>
      <c r="L32" t="s">
        <v>41</v>
      </c>
      <c r="M32">
        <v>1</v>
      </c>
      <c r="N32">
        <v>2</v>
      </c>
      <c r="O32">
        <v>0</v>
      </c>
      <c r="P32" t="s">
        <v>43</v>
      </c>
      <c r="Q32" t="s">
        <v>42</v>
      </c>
      <c r="R32" t="s">
        <v>42</v>
      </c>
      <c r="S32" t="s">
        <v>43</v>
      </c>
      <c r="T32" t="s">
        <v>43</v>
      </c>
      <c r="U32" t="s">
        <v>42</v>
      </c>
      <c r="V32" t="s">
        <v>42</v>
      </c>
      <c r="W32" t="s">
        <v>43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9</v>
      </c>
      <c r="AF32">
        <v>11</v>
      </c>
      <c r="AG32">
        <v>12</v>
      </c>
    </row>
    <row r="33" spans="1:33" x14ac:dyDescent="0.25">
      <c r="A33" t="s">
        <v>33</v>
      </c>
      <c r="B33" t="s">
        <v>50</v>
      </c>
      <c r="C33">
        <v>15</v>
      </c>
      <c r="D33" t="s">
        <v>35</v>
      </c>
      <c r="E33" t="s">
        <v>36</v>
      </c>
      <c r="F33" t="s">
        <v>44</v>
      </c>
      <c r="G33">
        <v>4</v>
      </c>
      <c r="H33">
        <v>4</v>
      </c>
      <c r="I33" t="s">
        <v>48</v>
      </c>
      <c r="J33" t="s">
        <v>48</v>
      </c>
      <c r="K33" t="s">
        <v>51</v>
      </c>
      <c r="L33" t="s">
        <v>41</v>
      </c>
      <c r="M33">
        <v>2</v>
      </c>
      <c r="N33">
        <v>2</v>
      </c>
      <c r="O33">
        <v>0</v>
      </c>
      <c r="P33" t="s">
        <v>43</v>
      </c>
      <c r="Q33" t="s">
        <v>42</v>
      </c>
      <c r="R33" t="s">
        <v>43</v>
      </c>
      <c r="S33" t="s">
        <v>42</v>
      </c>
      <c r="T33" t="s">
        <v>42</v>
      </c>
      <c r="U33" t="s">
        <v>42</v>
      </c>
      <c r="V33" t="s">
        <v>42</v>
      </c>
      <c r="W33" t="s">
        <v>43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0</v>
      </c>
      <c r="AE33">
        <v>17</v>
      </c>
      <c r="AF33">
        <v>16</v>
      </c>
      <c r="AG33">
        <v>17</v>
      </c>
    </row>
    <row r="34" spans="1:33" x14ac:dyDescent="0.25">
      <c r="A34" t="s">
        <v>33</v>
      </c>
      <c r="B34" t="s">
        <v>50</v>
      </c>
      <c r="C34">
        <v>15</v>
      </c>
      <c r="D34" t="s">
        <v>52</v>
      </c>
      <c r="E34" t="s">
        <v>36</v>
      </c>
      <c r="F34" t="s">
        <v>44</v>
      </c>
      <c r="G34">
        <v>4</v>
      </c>
      <c r="H34">
        <v>3</v>
      </c>
      <c r="I34" t="s">
        <v>39</v>
      </c>
      <c r="J34" t="s">
        <v>38</v>
      </c>
      <c r="K34" t="s">
        <v>40</v>
      </c>
      <c r="L34" t="s">
        <v>41</v>
      </c>
      <c r="M34">
        <v>1</v>
      </c>
      <c r="N34">
        <v>2</v>
      </c>
      <c r="O34">
        <v>0</v>
      </c>
      <c r="P34" t="s">
        <v>43</v>
      </c>
      <c r="Q34" t="s">
        <v>42</v>
      </c>
      <c r="R34" t="s">
        <v>43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17</v>
      </c>
      <c r="AF34">
        <v>16</v>
      </c>
      <c r="AG34">
        <v>16</v>
      </c>
    </row>
    <row r="35" spans="1:33" x14ac:dyDescent="0.25">
      <c r="A35" t="s">
        <v>33</v>
      </c>
      <c r="B35" t="s">
        <v>50</v>
      </c>
      <c r="C35">
        <v>15</v>
      </c>
      <c r="D35" t="s">
        <v>35</v>
      </c>
      <c r="E35" t="s">
        <v>47</v>
      </c>
      <c r="F35" t="s">
        <v>44</v>
      </c>
      <c r="G35">
        <v>3</v>
      </c>
      <c r="H35">
        <v>3</v>
      </c>
      <c r="I35" t="s">
        <v>45</v>
      </c>
      <c r="J35" t="s">
        <v>45</v>
      </c>
      <c r="K35" t="s">
        <v>40</v>
      </c>
      <c r="L35" t="s">
        <v>41</v>
      </c>
      <c r="M35">
        <v>1</v>
      </c>
      <c r="N35">
        <v>2</v>
      </c>
      <c r="O35">
        <v>0</v>
      </c>
      <c r="P35" t="s">
        <v>43</v>
      </c>
      <c r="Q35" t="s">
        <v>43</v>
      </c>
      <c r="R35" t="s">
        <v>43</v>
      </c>
      <c r="S35" t="s">
        <v>42</v>
      </c>
      <c r="T35" t="s">
        <v>43</v>
      </c>
      <c r="U35" t="s">
        <v>42</v>
      </c>
      <c r="V35" t="s">
        <v>42</v>
      </c>
      <c r="W35" t="s">
        <v>43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8</v>
      </c>
      <c r="AF35">
        <v>10</v>
      </c>
      <c r="AG35">
        <v>12</v>
      </c>
    </row>
    <row r="36" spans="1:33" x14ac:dyDescent="0.25">
      <c r="A36" t="s">
        <v>33</v>
      </c>
      <c r="B36" t="s">
        <v>50</v>
      </c>
      <c r="C36">
        <v>16</v>
      </c>
      <c r="D36" t="s">
        <v>35</v>
      </c>
      <c r="E36" t="s">
        <v>36</v>
      </c>
      <c r="F36" t="s">
        <v>44</v>
      </c>
      <c r="G36">
        <v>3</v>
      </c>
      <c r="H36">
        <v>2</v>
      </c>
      <c r="I36" t="s">
        <v>45</v>
      </c>
      <c r="J36" t="s">
        <v>45</v>
      </c>
      <c r="K36" t="s">
        <v>49</v>
      </c>
      <c r="L36" t="s">
        <v>41</v>
      </c>
      <c r="M36">
        <v>1</v>
      </c>
      <c r="N36">
        <v>1</v>
      </c>
      <c r="O36">
        <v>0</v>
      </c>
      <c r="P36" t="s">
        <v>43</v>
      </c>
      <c r="Q36" t="s">
        <v>42</v>
      </c>
      <c r="R36" t="s">
        <v>42</v>
      </c>
      <c r="S36" t="s">
        <v>43</v>
      </c>
      <c r="T36" t="s">
        <v>43</v>
      </c>
      <c r="U36" t="s">
        <v>42</v>
      </c>
      <c r="V36" t="s">
        <v>42</v>
      </c>
      <c r="W36" t="s">
        <v>43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0</v>
      </c>
      <c r="AE36">
        <v>12</v>
      </c>
      <c r="AF36">
        <v>14</v>
      </c>
      <c r="AG36">
        <v>15</v>
      </c>
    </row>
    <row r="37" spans="1:33" x14ac:dyDescent="0.25">
      <c r="A37" t="s">
        <v>33</v>
      </c>
      <c r="B37" t="s">
        <v>34</v>
      </c>
      <c r="C37">
        <v>15</v>
      </c>
      <c r="D37" t="s">
        <v>35</v>
      </c>
      <c r="E37" t="s">
        <v>36</v>
      </c>
      <c r="F37" t="s">
        <v>44</v>
      </c>
      <c r="G37">
        <v>2</v>
      </c>
      <c r="H37">
        <v>3</v>
      </c>
      <c r="I37" t="s">
        <v>45</v>
      </c>
      <c r="J37" t="s">
        <v>45</v>
      </c>
      <c r="K37" t="s">
        <v>45</v>
      </c>
      <c r="L37" t="s">
        <v>46</v>
      </c>
      <c r="M37">
        <v>2</v>
      </c>
      <c r="N37">
        <v>1</v>
      </c>
      <c r="O37">
        <v>0</v>
      </c>
      <c r="P37" t="s">
        <v>43</v>
      </c>
      <c r="Q37" t="s">
        <v>42</v>
      </c>
      <c r="R37" t="s">
        <v>43</v>
      </c>
      <c r="S37" t="s">
        <v>42</v>
      </c>
      <c r="T37" t="s">
        <v>42</v>
      </c>
      <c r="U37" t="s">
        <v>42</v>
      </c>
      <c r="V37" t="s">
        <v>43</v>
      </c>
      <c r="W37" t="s">
        <v>43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0</v>
      </c>
      <c r="AE37">
        <v>8</v>
      </c>
      <c r="AF37">
        <v>7</v>
      </c>
      <c r="AG37">
        <v>6</v>
      </c>
    </row>
    <row r="38" spans="1:33" x14ac:dyDescent="0.25">
      <c r="A38" t="s">
        <v>33</v>
      </c>
      <c r="B38" t="s">
        <v>50</v>
      </c>
      <c r="C38">
        <v>15</v>
      </c>
      <c r="D38" t="s">
        <v>35</v>
      </c>
      <c r="E38" t="s">
        <v>47</v>
      </c>
      <c r="F38" t="s">
        <v>44</v>
      </c>
      <c r="G38">
        <v>4</v>
      </c>
      <c r="H38">
        <v>3</v>
      </c>
      <c r="I38" t="s">
        <v>39</v>
      </c>
      <c r="J38" t="s">
        <v>48</v>
      </c>
      <c r="K38" t="s">
        <v>49</v>
      </c>
      <c r="L38" t="s">
        <v>41</v>
      </c>
      <c r="M38">
        <v>1</v>
      </c>
      <c r="N38">
        <v>3</v>
      </c>
      <c r="O38">
        <v>0</v>
      </c>
      <c r="P38" t="s">
        <v>43</v>
      </c>
      <c r="Q38" t="s">
        <v>42</v>
      </c>
      <c r="R38" t="s">
        <v>43</v>
      </c>
      <c r="S38" t="s">
        <v>42</v>
      </c>
      <c r="T38" t="s">
        <v>42</v>
      </c>
      <c r="U38" t="s">
        <v>42</v>
      </c>
      <c r="V38" t="s">
        <v>42</v>
      </c>
      <c r="W38" t="s">
        <v>43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2</v>
      </c>
      <c r="AE38">
        <v>15</v>
      </c>
      <c r="AF38">
        <v>16</v>
      </c>
      <c r="AG38">
        <v>18</v>
      </c>
    </row>
    <row r="39" spans="1:33" x14ac:dyDescent="0.25">
      <c r="A39" t="s">
        <v>33</v>
      </c>
      <c r="B39" t="s">
        <v>50</v>
      </c>
      <c r="C39">
        <v>16</v>
      </c>
      <c r="D39" t="s">
        <v>52</v>
      </c>
      <c r="E39" t="s">
        <v>36</v>
      </c>
      <c r="F39" t="s">
        <v>37</v>
      </c>
      <c r="G39">
        <v>4</v>
      </c>
      <c r="H39">
        <v>4</v>
      </c>
      <c r="I39" t="s">
        <v>45</v>
      </c>
      <c r="J39" t="s">
        <v>39</v>
      </c>
      <c r="K39" t="s">
        <v>51</v>
      </c>
      <c r="L39" t="s">
        <v>41</v>
      </c>
      <c r="M39">
        <v>2</v>
      </c>
      <c r="N39">
        <v>3</v>
      </c>
      <c r="O39">
        <v>0</v>
      </c>
      <c r="P39" t="s">
        <v>43</v>
      </c>
      <c r="Q39" t="s">
        <v>42</v>
      </c>
      <c r="R39" t="s">
        <v>43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7</v>
      </c>
      <c r="AE39">
        <v>15</v>
      </c>
      <c r="AF39">
        <v>16</v>
      </c>
      <c r="AG39">
        <v>15</v>
      </c>
    </row>
    <row r="40" spans="1:33" x14ac:dyDescent="0.25">
      <c r="A40" t="s">
        <v>33</v>
      </c>
      <c r="B40" t="s">
        <v>34</v>
      </c>
      <c r="C40">
        <v>15</v>
      </c>
      <c r="D40" t="s">
        <v>52</v>
      </c>
      <c r="E40" t="s">
        <v>36</v>
      </c>
      <c r="F40" t="s">
        <v>44</v>
      </c>
      <c r="G40">
        <v>3</v>
      </c>
      <c r="H40">
        <v>4</v>
      </c>
      <c r="I40" t="s">
        <v>48</v>
      </c>
      <c r="J40" t="s">
        <v>28</v>
      </c>
      <c r="K40" t="s">
        <v>40</v>
      </c>
      <c r="L40" t="s">
        <v>41</v>
      </c>
      <c r="M40">
        <v>1</v>
      </c>
      <c r="N40">
        <v>3</v>
      </c>
      <c r="O40">
        <v>0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43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12</v>
      </c>
      <c r="AF40">
        <v>12</v>
      </c>
      <c r="AG40">
        <v>11</v>
      </c>
    </row>
    <row r="41" spans="1:33" x14ac:dyDescent="0.25">
      <c r="A41" t="s">
        <v>33</v>
      </c>
      <c r="B41" t="s">
        <v>34</v>
      </c>
      <c r="C41">
        <v>15</v>
      </c>
      <c r="D41" t="s">
        <v>52</v>
      </c>
      <c r="E41" t="s">
        <v>36</v>
      </c>
      <c r="F41" t="s">
        <v>44</v>
      </c>
      <c r="G41">
        <v>2</v>
      </c>
      <c r="H41">
        <v>2</v>
      </c>
      <c r="I41" t="s">
        <v>38</v>
      </c>
      <c r="J41" t="s">
        <v>45</v>
      </c>
      <c r="K41" t="s">
        <v>51</v>
      </c>
      <c r="L41" t="s">
        <v>41</v>
      </c>
      <c r="M41">
        <v>1</v>
      </c>
      <c r="N41">
        <v>1</v>
      </c>
      <c r="O41">
        <v>0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43</v>
      </c>
      <c r="W41" t="s">
        <v>43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13</v>
      </c>
    </row>
    <row r="42" spans="1:33" x14ac:dyDescent="0.25">
      <c r="A42" t="s">
        <v>33</v>
      </c>
      <c r="B42" t="s">
        <v>34</v>
      </c>
      <c r="C42">
        <v>16</v>
      </c>
      <c r="D42" t="s">
        <v>35</v>
      </c>
      <c r="E42" t="s">
        <v>47</v>
      </c>
      <c r="F42" t="s">
        <v>44</v>
      </c>
      <c r="G42">
        <v>2</v>
      </c>
      <c r="H42">
        <v>2</v>
      </c>
      <c r="I42" t="s">
        <v>45</v>
      </c>
      <c r="J42" t="s">
        <v>45</v>
      </c>
      <c r="K42" t="s">
        <v>49</v>
      </c>
      <c r="L42" t="s">
        <v>41</v>
      </c>
      <c r="M42">
        <v>2</v>
      </c>
      <c r="N42">
        <v>2</v>
      </c>
      <c r="O42">
        <v>1</v>
      </c>
      <c r="P42" t="s">
        <v>43</v>
      </c>
      <c r="Q42" t="s">
        <v>42</v>
      </c>
      <c r="R42" t="s">
        <v>43</v>
      </c>
      <c r="S42" t="s">
        <v>42</v>
      </c>
      <c r="T42" t="s">
        <v>43</v>
      </c>
      <c r="U42" t="s">
        <v>42</v>
      </c>
      <c r="V42" t="s">
        <v>42</v>
      </c>
      <c r="W42" t="s">
        <v>42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25</v>
      </c>
      <c r="AE42">
        <v>7</v>
      </c>
      <c r="AF42">
        <v>10</v>
      </c>
      <c r="AG42">
        <v>11</v>
      </c>
    </row>
    <row r="43" spans="1:33" x14ac:dyDescent="0.25">
      <c r="A43" t="s">
        <v>33</v>
      </c>
      <c r="B43" t="s">
        <v>50</v>
      </c>
      <c r="C43">
        <v>15</v>
      </c>
      <c r="D43" t="s">
        <v>35</v>
      </c>
      <c r="E43" t="s">
        <v>47</v>
      </c>
      <c r="F43" t="s">
        <v>44</v>
      </c>
      <c r="G43">
        <v>4</v>
      </c>
      <c r="H43">
        <v>4</v>
      </c>
      <c r="I43" t="s">
        <v>39</v>
      </c>
      <c r="J43" t="s">
        <v>45</v>
      </c>
      <c r="K43" t="s">
        <v>49</v>
      </c>
      <c r="L43" t="s">
        <v>45</v>
      </c>
      <c r="M43">
        <v>1</v>
      </c>
      <c r="N43">
        <v>1</v>
      </c>
      <c r="O43">
        <v>0</v>
      </c>
      <c r="P43" t="s">
        <v>43</v>
      </c>
      <c r="Q43" t="s">
        <v>42</v>
      </c>
      <c r="R43" t="s">
        <v>43</v>
      </c>
      <c r="S43" t="s">
        <v>43</v>
      </c>
      <c r="T43" t="s">
        <v>43</v>
      </c>
      <c r="U43" t="s">
        <v>42</v>
      </c>
      <c r="V43" t="s">
        <v>42</v>
      </c>
      <c r="W43" t="s">
        <v>42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12</v>
      </c>
      <c r="AF43">
        <v>12</v>
      </c>
      <c r="AG43">
        <v>12</v>
      </c>
    </row>
    <row r="44" spans="1:33" x14ac:dyDescent="0.25">
      <c r="A44" t="s">
        <v>33</v>
      </c>
      <c r="B44" t="s">
        <v>50</v>
      </c>
      <c r="C44">
        <v>15</v>
      </c>
      <c r="D44" t="s">
        <v>35</v>
      </c>
      <c r="E44" t="s">
        <v>36</v>
      </c>
      <c r="F44" t="s">
        <v>44</v>
      </c>
      <c r="G44">
        <v>4</v>
      </c>
      <c r="H44">
        <v>4</v>
      </c>
      <c r="I44" t="s">
        <v>48</v>
      </c>
      <c r="J44" t="s">
        <v>39</v>
      </c>
      <c r="K44" t="s">
        <v>40</v>
      </c>
      <c r="L44" t="s">
        <v>46</v>
      </c>
      <c r="M44">
        <v>1</v>
      </c>
      <c r="N44">
        <v>2</v>
      </c>
      <c r="O44">
        <v>0</v>
      </c>
      <c r="P44" t="s">
        <v>43</v>
      </c>
      <c r="Q44" t="s">
        <v>42</v>
      </c>
      <c r="R44" t="s">
        <v>43</v>
      </c>
      <c r="S44" t="s">
        <v>42</v>
      </c>
      <c r="T44" t="s">
        <v>42</v>
      </c>
      <c r="U44" t="s">
        <v>42</v>
      </c>
      <c r="V44" t="s">
        <v>42</v>
      </c>
      <c r="W44" t="s">
        <v>43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2</v>
      </c>
      <c r="AE44">
        <v>19</v>
      </c>
      <c r="AF44">
        <v>18</v>
      </c>
      <c r="AG44">
        <v>18</v>
      </c>
    </row>
    <row r="45" spans="1:33" x14ac:dyDescent="0.25">
      <c r="A45" t="s">
        <v>33</v>
      </c>
      <c r="B45" t="s">
        <v>50</v>
      </c>
      <c r="C45">
        <v>15</v>
      </c>
      <c r="D45" t="s">
        <v>35</v>
      </c>
      <c r="E45" t="s">
        <v>36</v>
      </c>
      <c r="F45" t="s">
        <v>44</v>
      </c>
      <c r="G45">
        <v>2</v>
      </c>
      <c r="H45">
        <v>2</v>
      </c>
      <c r="I45" t="s">
        <v>48</v>
      </c>
      <c r="J45" t="s">
        <v>48</v>
      </c>
      <c r="K45" t="s">
        <v>40</v>
      </c>
      <c r="L45" t="s">
        <v>46</v>
      </c>
      <c r="M45">
        <v>1</v>
      </c>
      <c r="N45">
        <v>1</v>
      </c>
      <c r="O45">
        <v>0</v>
      </c>
      <c r="P45" t="s">
        <v>42</v>
      </c>
      <c r="Q45" t="s">
        <v>42</v>
      </c>
      <c r="R45" t="s">
        <v>43</v>
      </c>
      <c r="S45" t="s">
        <v>43</v>
      </c>
      <c r="T45" t="s">
        <v>42</v>
      </c>
      <c r="U45" t="s">
        <v>42</v>
      </c>
      <c r="V45" t="s">
        <v>42</v>
      </c>
      <c r="W45" t="s">
        <v>43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8</v>
      </c>
      <c r="AF45">
        <v>8</v>
      </c>
      <c r="AG45">
        <v>11</v>
      </c>
    </row>
    <row r="46" spans="1:33" x14ac:dyDescent="0.25">
      <c r="A46" t="s">
        <v>33</v>
      </c>
      <c r="B46" t="s">
        <v>34</v>
      </c>
      <c r="C46">
        <v>16</v>
      </c>
      <c r="D46" t="s">
        <v>35</v>
      </c>
      <c r="E46" t="s">
        <v>47</v>
      </c>
      <c r="F46" t="s">
        <v>44</v>
      </c>
      <c r="G46">
        <v>2</v>
      </c>
      <c r="H46">
        <v>2</v>
      </c>
      <c r="I46" t="s">
        <v>45</v>
      </c>
      <c r="J46" t="s">
        <v>38</v>
      </c>
      <c r="K46" t="s">
        <v>40</v>
      </c>
      <c r="L46" t="s">
        <v>46</v>
      </c>
      <c r="M46">
        <v>2</v>
      </c>
      <c r="N46">
        <v>2</v>
      </c>
      <c r="O46">
        <v>1</v>
      </c>
      <c r="P46" t="s">
        <v>42</v>
      </c>
      <c r="Q46" t="s">
        <v>43</v>
      </c>
      <c r="R46" t="s">
        <v>43</v>
      </c>
      <c r="S46" t="s">
        <v>42</v>
      </c>
      <c r="T46" t="s">
        <v>42</v>
      </c>
      <c r="U46" t="s">
        <v>42</v>
      </c>
      <c r="V46" t="s">
        <v>42</v>
      </c>
      <c r="W46" t="s">
        <v>43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10</v>
      </c>
      <c r="AG46">
        <v>9</v>
      </c>
    </row>
    <row r="47" spans="1:33" x14ac:dyDescent="0.25">
      <c r="A47" t="s">
        <v>33</v>
      </c>
      <c r="B47" t="s">
        <v>34</v>
      </c>
      <c r="C47">
        <v>15</v>
      </c>
      <c r="D47" t="s">
        <v>35</v>
      </c>
      <c r="E47" t="s">
        <v>47</v>
      </c>
      <c r="F47" t="s">
        <v>37</v>
      </c>
      <c r="G47">
        <v>4</v>
      </c>
      <c r="H47">
        <v>3</v>
      </c>
      <c r="I47" t="s">
        <v>45</v>
      </c>
      <c r="J47" t="s">
        <v>45</v>
      </c>
      <c r="K47" t="s">
        <v>40</v>
      </c>
      <c r="L47" t="s">
        <v>41</v>
      </c>
      <c r="M47">
        <v>1</v>
      </c>
      <c r="N47">
        <v>2</v>
      </c>
      <c r="O47">
        <v>0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8</v>
      </c>
      <c r="AE47">
        <v>8</v>
      </c>
      <c r="AF47">
        <v>8</v>
      </c>
      <c r="AG47">
        <v>6</v>
      </c>
    </row>
    <row r="48" spans="1:33" x14ac:dyDescent="0.25">
      <c r="A48" t="s">
        <v>33</v>
      </c>
      <c r="B48" t="s">
        <v>34</v>
      </c>
      <c r="C48">
        <v>16</v>
      </c>
      <c r="D48" t="s">
        <v>35</v>
      </c>
      <c r="E48" t="s">
        <v>47</v>
      </c>
      <c r="F48" t="s">
        <v>37</v>
      </c>
      <c r="G48">
        <v>3</v>
      </c>
      <c r="H48">
        <v>3</v>
      </c>
      <c r="I48" t="s">
        <v>45</v>
      </c>
      <c r="J48" t="s">
        <v>48</v>
      </c>
      <c r="K48" t="s">
        <v>49</v>
      </c>
      <c r="L48" t="s">
        <v>41</v>
      </c>
      <c r="M48">
        <v>1</v>
      </c>
      <c r="N48">
        <v>2</v>
      </c>
      <c r="O48">
        <v>0</v>
      </c>
      <c r="P48" t="s">
        <v>43</v>
      </c>
      <c r="Q48" t="s">
        <v>42</v>
      </c>
      <c r="R48" t="s">
        <v>43</v>
      </c>
      <c r="S48" t="s">
        <v>43</v>
      </c>
      <c r="T48" t="s">
        <v>42</v>
      </c>
      <c r="U48" t="s">
        <v>42</v>
      </c>
      <c r="V48" t="s">
        <v>42</v>
      </c>
      <c r="W48" t="s">
        <v>43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12</v>
      </c>
      <c r="AE48">
        <v>11</v>
      </c>
      <c r="AF48">
        <v>12</v>
      </c>
      <c r="AG48">
        <v>11</v>
      </c>
    </row>
    <row r="49" spans="1:33" x14ac:dyDescent="0.25">
      <c r="A49" t="s">
        <v>33</v>
      </c>
      <c r="B49" t="s">
        <v>50</v>
      </c>
      <c r="C49">
        <v>16</v>
      </c>
      <c r="D49" t="s">
        <v>35</v>
      </c>
      <c r="E49" t="s">
        <v>36</v>
      </c>
      <c r="F49" t="s">
        <v>44</v>
      </c>
      <c r="G49">
        <v>4</v>
      </c>
      <c r="H49">
        <v>3</v>
      </c>
      <c r="I49" t="s">
        <v>28</v>
      </c>
      <c r="J49" t="s">
        <v>48</v>
      </c>
      <c r="K49" t="s">
        <v>51</v>
      </c>
      <c r="L49" t="s">
        <v>41</v>
      </c>
      <c r="M49">
        <v>1</v>
      </c>
      <c r="N49">
        <v>4</v>
      </c>
      <c r="O49">
        <v>0</v>
      </c>
      <c r="P49" t="s">
        <v>43</v>
      </c>
      <c r="Q49" t="s">
        <v>43</v>
      </c>
      <c r="R49" t="s">
        <v>43</v>
      </c>
      <c r="S49" t="s">
        <v>42</v>
      </c>
      <c r="T49" t="s">
        <v>42</v>
      </c>
      <c r="U49" t="s">
        <v>42</v>
      </c>
      <c r="V49" t="s">
        <v>42</v>
      </c>
      <c r="W49" t="s">
        <v>43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4</v>
      </c>
      <c r="AE49">
        <v>19</v>
      </c>
      <c r="AF49">
        <v>19</v>
      </c>
      <c r="AG49">
        <v>20</v>
      </c>
    </row>
    <row r="50" spans="1:33" x14ac:dyDescent="0.25">
      <c r="A50" t="s">
        <v>33</v>
      </c>
      <c r="B50" t="s">
        <v>50</v>
      </c>
      <c r="C50">
        <v>15</v>
      </c>
      <c r="D50" t="s">
        <v>35</v>
      </c>
      <c r="E50" t="s">
        <v>36</v>
      </c>
      <c r="F50" t="s">
        <v>44</v>
      </c>
      <c r="G50">
        <v>4</v>
      </c>
      <c r="H50">
        <v>2</v>
      </c>
      <c r="I50" t="s">
        <v>39</v>
      </c>
      <c r="J50" t="s">
        <v>45</v>
      </c>
      <c r="K50" t="s">
        <v>49</v>
      </c>
      <c r="L50" t="s">
        <v>41</v>
      </c>
      <c r="M50">
        <v>1</v>
      </c>
      <c r="N50">
        <v>2</v>
      </c>
      <c r="O50">
        <v>0</v>
      </c>
      <c r="P50" t="s">
        <v>43</v>
      </c>
      <c r="Q50" t="s">
        <v>42</v>
      </c>
      <c r="R50" t="s">
        <v>42</v>
      </c>
      <c r="S50" t="s">
        <v>43</v>
      </c>
      <c r="T50" t="s">
        <v>42</v>
      </c>
      <c r="U50" t="s">
        <v>42</v>
      </c>
      <c r="V50" t="s">
        <v>43</v>
      </c>
      <c r="W50" t="s">
        <v>43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2</v>
      </c>
      <c r="AE50">
        <v>15</v>
      </c>
      <c r="AF50">
        <v>15</v>
      </c>
      <c r="AG50">
        <v>14</v>
      </c>
    </row>
    <row r="51" spans="1:33" x14ac:dyDescent="0.25">
      <c r="A51" t="s">
        <v>33</v>
      </c>
      <c r="B51" t="s">
        <v>34</v>
      </c>
      <c r="C51">
        <v>15</v>
      </c>
      <c r="D51" t="s">
        <v>35</v>
      </c>
      <c r="E51" t="s">
        <v>36</v>
      </c>
      <c r="F51" t="s">
        <v>44</v>
      </c>
      <c r="G51">
        <v>4</v>
      </c>
      <c r="H51">
        <v>4</v>
      </c>
      <c r="I51" t="s">
        <v>48</v>
      </c>
      <c r="J51" t="s">
        <v>39</v>
      </c>
      <c r="K51" t="s">
        <v>45</v>
      </c>
      <c r="L51" t="s">
        <v>46</v>
      </c>
      <c r="M51">
        <v>1</v>
      </c>
      <c r="N51">
        <v>2</v>
      </c>
      <c r="O51">
        <v>1</v>
      </c>
      <c r="P51" t="s">
        <v>42</v>
      </c>
      <c r="Q51" t="s">
        <v>42</v>
      </c>
      <c r="R51" t="s">
        <v>43</v>
      </c>
      <c r="S51" t="s">
        <v>42</v>
      </c>
      <c r="T51" t="s">
        <v>43</v>
      </c>
      <c r="U51" t="s">
        <v>42</v>
      </c>
      <c r="V51" t="s">
        <v>42</v>
      </c>
      <c r="W51" t="s">
        <v>43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7</v>
      </c>
      <c r="AF51">
        <v>7</v>
      </c>
      <c r="AG51">
        <v>7</v>
      </c>
    </row>
    <row r="52" spans="1:33" x14ac:dyDescent="0.25">
      <c r="A52" t="s">
        <v>33</v>
      </c>
      <c r="B52" t="s">
        <v>34</v>
      </c>
      <c r="C52">
        <v>16</v>
      </c>
      <c r="D52" t="s">
        <v>35</v>
      </c>
      <c r="E52" t="s">
        <v>47</v>
      </c>
      <c r="F52" t="s">
        <v>44</v>
      </c>
      <c r="G52">
        <v>2</v>
      </c>
      <c r="H52">
        <v>2</v>
      </c>
      <c r="I52" t="s">
        <v>48</v>
      </c>
      <c r="J52" t="s">
        <v>48</v>
      </c>
      <c r="K52" t="s">
        <v>40</v>
      </c>
      <c r="L52" t="s">
        <v>41</v>
      </c>
      <c r="M52">
        <v>3</v>
      </c>
      <c r="N52">
        <v>2</v>
      </c>
      <c r="O52">
        <v>0</v>
      </c>
      <c r="P52" t="s">
        <v>43</v>
      </c>
      <c r="Q52" t="s">
        <v>42</v>
      </c>
      <c r="R52" t="s">
        <v>42</v>
      </c>
      <c r="S52" t="s">
        <v>43</v>
      </c>
      <c r="T52" t="s">
        <v>42</v>
      </c>
      <c r="U52" t="s">
        <v>42</v>
      </c>
      <c r="V52" t="s">
        <v>42</v>
      </c>
      <c r="W52" t="s">
        <v>43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2</v>
      </c>
      <c r="AE52">
        <v>12</v>
      </c>
      <c r="AF52">
        <v>13</v>
      </c>
      <c r="AG52">
        <v>13</v>
      </c>
    </row>
    <row r="53" spans="1:33" x14ac:dyDescent="0.25">
      <c r="A53" t="s">
        <v>33</v>
      </c>
      <c r="B53" t="s">
        <v>34</v>
      </c>
      <c r="C53">
        <v>15</v>
      </c>
      <c r="D53" t="s">
        <v>35</v>
      </c>
      <c r="E53" t="s">
        <v>47</v>
      </c>
      <c r="F53" t="s">
        <v>44</v>
      </c>
      <c r="G53">
        <v>4</v>
      </c>
      <c r="H53">
        <v>2</v>
      </c>
      <c r="I53" t="s">
        <v>28</v>
      </c>
      <c r="J53" t="s">
        <v>45</v>
      </c>
      <c r="K53" t="s">
        <v>45</v>
      </c>
      <c r="L53" t="s">
        <v>41</v>
      </c>
      <c r="M53">
        <v>1</v>
      </c>
      <c r="N53">
        <v>2</v>
      </c>
      <c r="O53">
        <v>0</v>
      </c>
      <c r="P53" t="s">
        <v>43</v>
      </c>
      <c r="Q53" t="s">
        <v>42</v>
      </c>
      <c r="R53" t="s">
        <v>42</v>
      </c>
      <c r="S53" t="s">
        <v>43</v>
      </c>
      <c r="T53" t="s">
        <v>42</v>
      </c>
      <c r="U53" t="s">
        <v>42</v>
      </c>
      <c r="V53" t="s">
        <v>42</v>
      </c>
      <c r="W53" t="s">
        <v>43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2</v>
      </c>
      <c r="AE53">
        <v>11</v>
      </c>
      <c r="AF53">
        <v>13</v>
      </c>
      <c r="AG53">
        <v>13</v>
      </c>
    </row>
    <row r="54" spans="1:33" x14ac:dyDescent="0.25">
      <c r="A54" t="s">
        <v>33</v>
      </c>
      <c r="B54" t="s">
        <v>50</v>
      </c>
      <c r="C54">
        <v>15</v>
      </c>
      <c r="D54" t="s">
        <v>35</v>
      </c>
      <c r="E54" t="s">
        <v>47</v>
      </c>
      <c r="F54" t="s">
        <v>37</v>
      </c>
      <c r="G54">
        <v>4</v>
      </c>
      <c r="H54">
        <v>2</v>
      </c>
      <c r="I54" t="s">
        <v>28</v>
      </c>
      <c r="J54" t="s">
        <v>28</v>
      </c>
      <c r="K54" t="s">
        <v>45</v>
      </c>
      <c r="L54" t="s">
        <v>46</v>
      </c>
      <c r="M54">
        <v>2</v>
      </c>
      <c r="N54">
        <v>1</v>
      </c>
      <c r="O54">
        <v>1</v>
      </c>
      <c r="P54" t="s">
        <v>43</v>
      </c>
      <c r="Q54" t="s">
        <v>43</v>
      </c>
      <c r="R54" t="s">
        <v>43</v>
      </c>
      <c r="S54" t="s">
        <v>43</v>
      </c>
      <c r="T54" t="s">
        <v>42</v>
      </c>
      <c r="U54" t="s">
        <v>42</v>
      </c>
      <c r="V54" t="s">
        <v>43</v>
      </c>
      <c r="W54" t="s">
        <v>43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6</v>
      </c>
      <c r="AE54">
        <v>11</v>
      </c>
      <c r="AF54">
        <v>11</v>
      </c>
      <c r="AG54">
        <v>10</v>
      </c>
    </row>
    <row r="55" spans="1:33" x14ac:dyDescent="0.25">
      <c r="A55" t="s">
        <v>33</v>
      </c>
      <c r="B55" t="s">
        <v>34</v>
      </c>
      <c r="C55">
        <v>15</v>
      </c>
      <c r="D55" t="s">
        <v>35</v>
      </c>
      <c r="E55" t="s">
        <v>36</v>
      </c>
      <c r="F55" t="s">
        <v>44</v>
      </c>
      <c r="G55">
        <v>4</v>
      </c>
      <c r="H55">
        <v>4</v>
      </c>
      <c r="I55" t="s">
        <v>48</v>
      </c>
      <c r="J55" t="s">
        <v>48</v>
      </c>
      <c r="K55" t="s">
        <v>40</v>
      </c>
      <c r="L55" t="s">
        <v>41</v>
      </c>
      <c r="M55">
        <v>1</v>
      </c>
      <c r="N55">
        <v>1</v>
      </c>
      <c r="O55">
        <v>0</v>
      </c>
      <c r="P55" t="s">
        <v>42</v>
      </c>
      <c r="Q55" t="s">
        <v>42</v>
      </c>
      <c r="R55" t="s">
        <v>42</v>
      </c>
      <c r="S55" t="s">
        <v>43</v>
      </c>
      <c r="T55" t="s">
        <v>42</v>
      </c>
      <c r="U55" t="s">
        <v>42</v>
      </c>
      <c r="V55" t="s">
        <v>42</v>
      </c>
      <c r="W55" t="s">
        <v>43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8</v>
      </c>
      <c r="AF55">
        <v>10</v>
      </c>
      <c r="AG55">
        <v>11</v>
      </c>
    </row>
    <row r="56" spans="1:33" x14ac:dyDescent="0.25">
      <c r="A56" t="s">
        <v>33</v>
      </c>
      <c r="B56" t="s">
        <v>34</v>
      </c>
      <c r="C56">
        <v>15</v>
      </c>
      <c r="D56" t="s">
        <v>35</v>
      </c>
      <c r="E56" t="s">
        <v>47</v>
      </c>
      <c r="F56" t="s">
        <v>37</v>
      </c>
      <c r="G56">
        <v>3</v>
      </c>
      <c r="H56">
        <v>3</v>
      </c>
      <c r="I56" t="s">
        <v>45</v>
      </c>
      <c r="J56" t="s">
        <v>45</v>
      </c>
      <c r="K56" t="s">
        <v>45</v>
      </c>
      <c r="L56" t="s">
        <v>41</v>
      </c>
      <c r="M56">
        <v>1</v>
      </c>
      <c r="N56">
        <v>1</v>
      </c>
      <c r="O56">
        <v>0</v>
      </c>
      <c r="P56" t="s">
        <v>43</v>
      </c>
      <c r="Q56" t="s">
        <v>43</v>
      </c>
      <c r="R56" t="s">
        <v>42</v>
      </c>
      <c r="S56" t="s">
        <v>43</v>
      </c>
      <c r="T56" t="s">
        <v>42</v>
      </c>
      <c r="U56" t="s">
        <v>42</v>
      </c>
      <c r="V56" t="s">
        <v>42</v>
      </c>
      <c r="W56" t="s">
        <v>43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6</v>
      </c>
      <c r="AE56">
        <v>10</v>
      </c>
      <c r="AF56">
        <v>13</v>
      </c>
      <c r="AG56">
        <v>13</v>
      </c>
    </row>
    <row r="57" spans="1:33" x14ac:dyDescent="0.25">
      <c r="A57" t="s">
        <v>33</v>
      </c>
      <c r="B57" t="s">
        <v>34</v>
      </c>
      <c r="C57">
        <v>16</v>
      </c>
      <c r="D57" t="s">
        <v>35</v>
      </c>
      <c r="E57" t="s">
        <v>36</v>
      </c>
      <c r="F57" t="s">
        <v>37</v>
      </c>
      <c r="G57">
        <v>2</v>
      </c>
      <c r="H57">
        <v>1</v>
      </c>
      <c r="I57" t="s">
        <v>45</v>
      </c>
      <c r="J57" t="s">
        <v>45</v>
      </c>
      <c r="K57" t="s">
        <v>45</v>
      </c>
      <c r="L57" t="s">
        <v>41</v>
      </c>
      <c r="M57">
        <v>1</v>
      </c>
      <c r="N57">
        <v>2</v>
      </c>
      <c r="O57">
        <v>0</v>
      </c>
      <c r="P57" t="s">
        <v>43</v>
      </c>
      <c r="Q57" t="s">
        <v>43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8</v>
      </c>
      <c r="AE57">
        <v>8</v>
      </c>
      <c r="AF57">
        <v>9</v>
      </c>
      <c r="AG57">
        <v>10</v>
      </c>
    </row>
    <row r="58" spans="1:33" x14ac:dyDescent="0.25">
      <c r="A58" t="s">
        <v>33</v>
      </c>
      <c r="B58" t="s">
        <v>34</v>
      </c>
      <c r="C58">
        <v>15</v>
      </c>
      <c r="D58" t="s">
        <v>35</v>
      </c>
      <c r="E58" t="s">
        <v>36</v>
      </c>
      <c r="F58" t="s">
        <v>37</v>
      </c>
      <c r="G58">
        <v>4</v>
      </c>
      <c r="H58">
        <v>3</v>
      </c>
      <c r="I58" t="s">
        <v>48</v>
      </c>
      <c r="J58" t="s">
        <v>48</v>
      </c>
      <c r="K58" t="s">
        <v>51</v>
      </c>
      <c r="L58" t="s">
        <v>41</v>
      </c>
      <c r="M58">
        <v>1</v>
      </c>
      <c r="N58">
        <v>2</v>
      </c>
      <c r="O58">
        <v>0</v>
      </c>
      <c r="P58" t="s">
        <v>43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43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14</v>
      </c>
      <c r="AF58">
        <v>15</v>
      </c>
      <c r="AG58">
        <v>15</v>
      </c>
    </row>
    <row r="59" spans="1:33" x14ac:dyDescent="0.25">
      <c r="A59" t="s">
        <v>33</v>
      </c>
      <c r="B59" t="s">
        <v>50</v>
      </c>
      <c r="C59">
        <v>15</v>
      </c>
      <c r="D59" t="s">
        <v>35</v>
      </c>
      <c r="E59" t="s">
        <v>36</v>
      </c>
      <c r="F59" t="s">
        <v>44</v>
      </c>
      <c r="G59">
        <v>4</v>
      </c>
      <c r="H59">
        <v>4</v>
      </c>
      <c r="I59" t="s">
        <v>39</v>
      </c>
      <c r="J59" t="s">
        <v>28</v>
      </c>
      <c r="K59" t="s">
        <v>51</v>
      </c>
      <c r="L59" t="s">
        <v>41</v>
      </c>
      <c r="M59">
        <v>1</v>
      </c>
      <c r="N59">
        <v>2</v>
      </c>
      <c r="O59">
        <v>0</v>
      </c>
      <c r="P59" t="s">
        <v>43</v>
      </c>
      <c r="Q59" t="s">
        <v>42</v>
      </c>
      <c r="R59" t="s">
        <v>43</v>
      </c>
      <c r="S59" t="s">
        <v>42</v>
      </c>
      <c r="T59" t="s">
        <v>42</v>
      </c>
      <c r="U59" t="s">
        <v>42</v>
      </c>
      <c r="V59" t="s">
        <v>43</v>
      </c>
      <c r="W59" t="s">
        <v>43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4</v>
      </c>
      <c r="AE59">
        <v>14</v>
      </c>
      <c r="AF59">
        <v>15</v>
      </c>
      <c r="AG59">
        <v>15</v>
      </c>
    </row>
    <row r="60" spans="1:33" x14ac:dyDescent="0.25">
      <c r="A60" t="s">
        <v>33</v>
      </c>
      <c r="B60" t="s">
        <v>50</v>
      </c>
      <c r="C60">
        <v>15</v>
      </c>
      <c r="D60" t="s">
        <v>35</v>
      </c>
      <c r="E60" t="s">
        <v>47</v>
      </c>
      <c r="F60" t="s">
        <v>44</v>
      </c>
      <c r="G60">
        <v>1</v>
      </c>
      <c r="H60">
        <v>2</v>
      </c>
      <c r="I60" t="s">
        <v>45</v>
      </c>
      <c r="J60" t="s">
        <v>38</v>
      </c>
      <c r="K60" t="s">
        <v>49</v>
      </c>
      <c r="L60" t="s">
        <v>46</v>
      </c>
      <c r="M60">
        <v>1</v>
      </c>
      <c r="N60">
        <v>2</v>
      </c>
      <c r="O60">
        <v>0</v>
      </c>
      <c r="P60" t="s">
        <v>42</v>
      </c>
      <c r="Q60" t="s">
        <v>42</v>
      </c>
      <c r="R60" t="s">
        <v>43</v>
      </c>
      <c r="S60" t="s">
        <v>42</v>
      </c>
      <c r="T60" t="s">
        <v>42</v>
      </c>
      <c r="U60" t="s">
        <v>42</v>
      </c>
      <c r="V60" t="s">
        <v>42</v>
      </c>
      <c r="W60" t="s">
        <v>43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2</v>
      </c>
      <c r="AE60">
        <v>9</v>
      </c>
      <c r="AF60">
        <v>10</v>
      </c>
      <c r="AG60">
        <v>9</v>
      </c>
    </row>
    <row r="61" spans="1:33" x14ac:dyDescent="0.25">
      <c r="A61" t="s">
        <v>33</v>
      </c>
      <c r="B61" t="s">
        <v>34</v>
      </c>
      <c r="C61">
        <v>16</v>
      </c>
      <c r="D61" t="s">
        <v>35</v>
      </c>
      <c r="E61" t="s">
        <v>36</v>
      </c>
      <c r="F61" t="s">
        <v>44</v>
      </c>
      <c r="G61">
        <v>4</v>
      </c>
      <c r="H61">
        <v>2</v>
      </c>
      <c r="I61" t="s">
        <v>48</v>
      </c>
      <c r="J61" t="s">
        <v>45</v>
      </c>
      <c r="K61" t="s">
        <v>40</v>
      </c>
      <c r="L61" t="s">
        <v>41</v>
      </c>
      <c r="M61">
        <v>1</v>
      </c>
      <c r="N61">
        <v>2</v>
      </c>
      <c r="O61">
        <v>0</v>
      </c>
      <c r="P61" t="s">
        <v>43</v>
      </c>
      <c r="Q61" t="s">
        <v>42</v>
      </c>
      <c r="R61" t="s">
        <v>43</v>
      </c>
      <c r="S61" t="s">
        <v>43</v>
      </c>
      <c r="T61" t="s">
        <v>42</v>
      </c>
      <c r="U61" t="s">
        <v>42</v>
      </c>
      <c r="V61" t="s">
        <v>42</v>
      </c>
      <c r="W61" t="s">
        <v>43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15</v>
      </c>
      <c r="AF61">
        <v>16</v>
      </c>
      <c r="AG61">
        <v>16</v>
      </c>
    </row>
    <row r="62" spans="1:33" x14ac:dyDescent="0.25">
      <c r="A62" t="s">
        <v>33</v>
      </c>
      <c r="B62" t="s">
        <v>34</v>
      </c>
      <c r="C62">
        <v>16</v>
      </c>
      <c r="D62" t="s">
        <v>52</v>
      </c>
      <c r="E62" t="s">
        <v>36</v>
      </c>
      <c r="F62" t="s">
        <v>44</v>
      </c>
      <c r="G62">
        <v>4</v>
      </c>
      <c r="H62">
        <v>4</v>
      </c>
      <c r="I62" t="s">
        <v>28</v>
      </c>
      <c r="J62" t="s">
        <v>39</v>
      </c>
      <c r="K62" t="s">
        <v>45</v>
      </c>
      <c r="L62" t="s">
        <v>41</v>
      </c>
      <c r="M62">
        <v>1</v>
      </c>
      <c r="N62">
        <v>2</v>
      </c>
      <c r="O62">
        <v>0</v>
      </c>
      <c r="P62" t="s">
        <v>43</v>
      </c>
      <c r="Q62" t="s">
        <v>42</v>
      </c>
      <c r="R62" t="s">
        <v>43</v>
      </c>
      <c r="S62" t="s">
        <v>42</v>
      </c>
      <c r="T62" t="s">
        <v>42</v>
      </c>
      <c r="U62" t="s">
        <v>42</v>
      </c>
      <c r="V62" t="s">
        <v>43</v>
      </c>
      <c r="W62" t="s">
        <v>43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6</v>
      </c>
      <c r="AE62">
        <v>10</v>
      </c>
      <c r="AF62">
        <v>11</v>
      </c>
      <c r="AG62">
        <v>11</v>
      </c>
    </row>
    <row r="63" spans="1:33" x14ac:dyDescent="0.25">
      <c r="A63" t="s">
        <v>33</v>
      </c>
      <c r="B63" t="s">
        <v>34</v>
      </c>
      <c r="C63">
        <v>16</v>
      </c>
      <c r="D63" t="s">
        <v>35</v>
      </c>
      <c r="E63" t="s">
        <v>36</v>
      </c>
      <c r="F63" t="s">
        <v>44</v>
      </c>
      <c r="G63">
        <v>1</v>
      </c>
      <c r="H63">
        <v>1</v>
      </c>
      <c r="I63" t="s">
        <v>48</v>
      </c>
      <c r="J63" t="s">
        <v>48</v>
      </c>
      <c r="K63" t="s">
        <v>40</v>
      </c>
      <c r="L63" t="s">
        <v>46</v>
      </c>
      <c r="M63">
        <v>4</v>
      </c>
      <c r="N63">
        <v>1</v>
      </c>
      <c r="O63">
        <v>0</v>
      </c>
      <c r="P63" t="s">
        <v>42</v>
      </c>
      <c r="Q63" t="s">
        <v>42</v>
      </c>
      <c r="R63" t="s">
        <v>43</v>
      </c>
      <c r="S63" t="s">
        <v>42</v>
      </c>
      <c r="T63" t="s">
        <v>43</v>
      </c>
      <c r="U63" t="s">
        <v>42</v>
      </c>
      <c r="V63" t="s">
        <v>42</v>
      </c>
      <c r="W63" t="s">
        <v>42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6</v>
      </c>
      <c r="AE63">
        <v>10</v>
      </c>
      <c r="AF63">
        <v>8</v>
      </c>
      <c r="AG63">
        <v>11</v>
      </c>
    </row>
    <row r="64" spans="1:33" x14ac:dyDescent="0.25">
      <c r="A64" t="s">
        <v>33</v>
      </c>
      <c r="B64" t="s">
        <v>34</v>
      </c>
      <c r="C64">
        <v>16</v>
      </c>
      <c r="D64" t="s">
        <v>35</v>
      </c>
      <c r="E64" t="s">
        <v>47</v>
      </c>
      <c r="F64" t="s">
        <v>44</v>
      </c>
      <c r="G64">
        <v>1</v>
      </c>
      <c r="H64">
        <v>2</v>
      </c>
      <c r="I64" t="s">
        <v>45</v>
      </c>
      <c r="J64" t="s">
        <v>48</v>
      </c>
      <c r="K64" t="s">
        <v>51</v>
      </c>
      <c r="L64" t="s">
        <v>46</v>
      </c>
      <c r="M64">
        <v>1</v>
      </c>
      <c r="N64">
        <v>2</v>
      </c>
      <c r="O64">
        <v>0</v>
      </c>
      <c r="P64" t="s">
        <v>42</v>
      </c>
      <c r="Q64" t="s">
        <v>43</v>
      </c>
      <c r="R64" t="s">
        <v>43</v>
      </c>
      <c r="S64" t="s">
        <v>42</v>
      </c>
      <c r="T64" t="s">
        <v>42</v>
      </c>
      <c r="U64" t="s">
        <v>42</v>
      </c>
      <c r="V64" t="s">
        <v>42</v>
      </c>
      <c r="W64" t="s">
        <v>43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4</v>
      </c>
      <c r="AE64">
        <v>8</v>
      </c>
      <c r="AF64">
        <v>10</v>
      </c>
      <c r="AG64">
        <v>9</v>
      </c>
    </row>
    <row r="65" spans="1:33" x14ac:dyDescent="0.25">
      <c r="A65" t="s">
        <v>33</v>
      </c>
      <c r="B65" t="s">
        <v>34</v>
      </c>
      <c r="C65">
        <v>16</v>
      </c>
      <c r="D65" t="s">
        <v>35</v>
      </c>
      <c r="E65" t="s">
        <v>36</v>
      </c>
      <c r="F65" t="s">
        <v>44</v>
      </c>
      <c r="G65">
        <v>4</v>
      </c>
      <c r="H65">
        <v>3</v>
      </c>
      <c r="I65" t="s">
        <v>39</v>
      </c>
      <c r="J65" t="s">
        <v>28</v>
      </c>
      <c r="K65" t="s">
        <v>49</v>
      </c>
      <c r="L65" t="s">
        <v>41</v>
      </c>
      <c r="M65">
        <v>1</v>
      </c>
      <c r="N65">
        <v>3</v>
      </c>
      <c r="O65">
        <v>0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43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2</v>
      </c>
      <c r="AE65">
        <v>10</v>
      </c>
      <c r="AF65">
        <v>9</v>
      </c>
      <c r="AG65">
        <v>9</v>
      </c>
    </row>
    <row r="66" spans="1:33" x14ac:dyDescent="0.25">
      <c r="A66" t="s">
        <v>33</v>
      </c>
      <c r="B66" t="s">
        <v>34</v>
      </c>
      <c r="C66">
        <v>15</v>
      </c>
      <c r="D66" t="s">
        <v>35</v>
      </c>
      <c r="E66" t="s">
        <v>47</v>
      </c>
      <c r="F66" t="s">
        <v>44</v>
      </c>
      <c r="G66">
        <v>4</v>
      </c>
      <c r="H66">
        <v>3</v>
      </c>
      <c r="I66" t="s">
        <v>48</v>
      </c>
      <c r="J66" t="s">
        <v>48</v>
      </c>
      <c r="K66" t="s">
        <v>51</v>
      </c>
      <c r="L66" t="s">
        <v>46</v>
      </c>
      <c r="M66">
        <v>1</v>
      </c>
      <c r="N66">
        <v>2</v>
      </c>
      <c r="O66">
        <v>0</v>
      </c>
      <c r="P66" t="s">
        <v>42</v>
      </c>
      <c r="Q66" t="s">
        <v>43</v>
      </c>
      <c r="R66" t="s">
        <v>43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10</v>
      </c>
      <c r="AF66">
        <v>10</v>
      </c>
      <c r="AG66">
        <v>10</v>
      </c>
    </row>
    <row r="67" spans="1:33" x14ac:dyDescent="0.25">
      <c r="A67" t="s">
        <v>33</v>
      </c>
      <c r="B67" t="s">
        <v>34</v>
      </c>
      <c r="C67">
        <v>16</v>
      </c>
      <c r="D67" t="s">
        <v>35</v>
      </c>
      <c r="E67" t="s">
        <v>47</v>
      </c>
      <c r="F67" t="s">
        <v>44</v>
      </c>
      <c r="G67">
        <v>4</v>
      </c>
      <c r="H67">
        <v>3</v>
      </c>
      <c r="I67" t="s">
        <v>39</v>
      </c>
      <c r="J67" t="s">
        <v>48</v>
      </c>
      <c r="K67" t="s">
        <v>40</v>
      </c>
      <c r="L67" t="s">
        <v>41</v>
      </c>
      <c r="M67">
        <v>3</v>
      </c>
      <c r="N67">
        <v>2</v>
      </c>
      <c r="O67">
        <v>0</v>
      </c>
      <c r="P67" t="s">
        <v>43</v>
      </c>
      <c r="Q67" t="s">
        <v>42</v>
      </c>
      <c r="R67" t="s">
        <v>43</v>
      </c>
      <c r="S67" t="s">
        <v>42</v>
      </c>
      <c r="T67" t="s">
        <v>42</v>
      </c>
      <c r="U67" t="s">
        <v>42</v>
      </c>
      <c r="V67" t="s">
        <v>42</v>
      </c>
      <c r="W67" t="s">
        <v>43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15</v>
      </c>
    </row>
    <row r="68" spans="1:33" x14ac:dyDescent="0.25">
      <c r="A68" t="s">
        <v>33</v>
      </c>
      <c r="B68" t="s">
        <v>50</v>
      </c>
      <c r="C68">
        <v>15</v>
      </c>
      <c r="D68" t="s">
        <v>35</v>
      </c>
      <c r="E68" t="s">
        <v>36</v>
      </c>
      <c r="F68" t="s">
        <v>37</v>
      </c>
      <c r="G68">
        <v>4</v>
      </c>
      <c r="H68">
        <v>4</v>
      </c>
      <c r="I68" t="s">
        <v>45</v>
      </c>
      <c r="J68" t="s">
        <v>48</v>
      </c>
      <c r="K68" t="s">
        <v>51</v>
      </c>
      <c r="L68" t="s">
        <v>41</v>
      </c>
      <c r="M68">
        <v>1</v>
      </c>
      <c r="N68">
        <v>4</v>
      </c>
      <c r="O68">
        <v>0</v>
      </c>
      <c r="P68" t="s">
        <v>43</v>
      </c>
      <c r="Q68" t="s">
        <v>42</v>
      </c>
      <c r="R68" t="s">
        <v>43</v>
      </c>
      <c r="S68" t="s">
        <v>42</v>
      </c>
      <c r="T68" t="s">
        <v>43</v>
      </c>
      <c r="U68" t="s">
        <v>42</v>
      </c>
      <c r="V68" t="s">
        <v>42</v>
      </c>
      <c r="W68" t="s">
        <v>42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4</v>
      </c>
      <c r="AE68">
        <v>13</v>
      </c>
      <c r="AF68">
        <v>13</v>
      </c>
      <c r="AG68">
        <v>12</v>
      </c>
    </row>
    <row r="69" spans="1:33" x14ac:dyDescent="0.25">
      <c r="A69" t="s">
        <v>33</v>
      </c>
      <c r="B69" t="s">
        <v>34</v>
      </c>
      <c r="C69">
        <v>16</v>
      </c>
      <c r="D69" t="s">
        <v>35</v>
      </c>
      <c r="E69" t="s">
        <v>36</v>
      </c>
      <c r="F69" t="s">
        <v>44</v>
      </c>
      <c r="G69">
        <v>3</v>
      </c>
      <c r="H69">
        <v>1</v>
      </c>
      <c r="I69" t="s">
        <v>48</v>
      </c>
      <c r="J69" t="s">
        <v>45</v>
      </c>
      <c r="K69" t="s">
        <v>40</v>
      </c>
      <c r="L69" t="s">
        <v>41</v>
      </c>
      <c r="M69">
        <v>1</v>
      </c>
      <c r="N69">
        <v>4</v>
      </c>
      <c r="O69">
        <v>0</v>
      </c>
      <c r="P69" t="s">
        <v>42</v>
      </c>
      <c r="Q69" t="s">
        <v>42</v>
      </c>
      <c r="R69" t="s">
        <v>42</v>
      </c>
      <c r="S69" t="s">
        <v>43</v>
      </c>
      <c r="T69" t="s">
        <v>42</v>
      </c>
      <c r="U69" t="s">
        <v>42</v>
      </c>
      <c r="V69" t="s">
        <v>42</v>
      </c>
      <c r="W69" t="s">
        <v>43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4</v>
      </c>
      <c r="AE69">
        <v>7</v>
      </c>
      <c r="AF69">
        <v>7</v>
      </c>
      <c r="AG69">
        <v>6</v>
      </c>
    </row>
    <row r="70" spans="1:33" x14ac:dyDescent="0.25">
      <c r="A70" t="s">
        <v>33</v>
      </c>
      <c r="B70" t="s">
        <v>34</v>
      </c>
      <c r="C70">
        <v>15</v>
      </c>
      <c r="D70" t="s">
        <v>52</v>
      </c>
      <c r="E70" t="s">
        <v>47</v>
      </c>
      <c r="F70" t="s">
        <v>44</v>
      </c>
      <c r="G70">
        <v>2</v>
      </c>
      <c r="H70">
        <v>2</v>
      </c>
      <c r="I70" t="s">
        <v>28</v>
      </c>
      <c r="J70" t="s">
        <v>48</v>
      </c>
      <c r="K70" t="s">
        <v>51</v>
      </c>
      <c r="L70" t="s">
        <v>41</v>
      </c>
      <c r="M70">
        <v>2</v>
      </c>
      <c r="N70">
        <v>2</v>
      </c>
      <c r="O70">
        <v>0</v>
      </c>
      <c r="P70" t="s">
        <v>42</v>
      </c>
      <c r="Q70" t="s">
        <v>42</v>
      </c>
      <c r="R70" t="s">
        <v>42</v>
      </c>
      <c r="S70" t="s">
        <v>43</v>
      </c>
      <c r="T70" t="s">
        <v>42</v>
      </c>
      <c r="U70" t="s">
        <v>42</v>
      </c>
      <c r="V70" t="s">
        <v>42</v>
      </c>
      <c r="W70" t="s">
        <v>43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2</v>
      </c>
      <c r="AE70">
        <v>8</v>
      </c>
      <c r="AF70">
        <v>9</v>
      </c>
      <c r="AG70">
        <v>8</v>
      </c>
    </row>
    <row r="71" spans="1:33" x14ac:dyDescent="0.25">
      <c r="A71" t="s">
        <v>33</v>
      </c>
      <c r="B71" t="s">
        <v>34</v>
      </c>
      <c r="C71">
        <v>15</v>
      </c>
      <c r="D71" t="s">
        <v>52</v>
      </c>
      <c r="E71" t="s">
        <v>47</v>
      </c>
      <c r="F71" t="s">
        <v>44</v>
      </c>
      <c r="G71">
        <v>3</v>
      </c>
      <c r="H71">
        <v>1</v>
      </c>
      <c r="I71" t="s">
        <v>45</v>
      </c>
      <c r="J71" t="s">
        <v>45</v>
      </c>
      <c r="K71" t="s">
        <v>51</v>
      </c>
      <c r="L71" t="s">
        <v>46</v>
      </c>
      <c r="M71">
        <v>2</v>
      </c>
      <c r="N71">
        <v>4</v>
      </c>
      <c r="O71">
        <v>0</v>
      </c>
      <c r="P71" t="s">
        <v>43</v>
      </c>
      <c r="Q71" t="s">
        <v>42</v>
      </c>
      <c r="R71" t="s">
        <v>43</v>
      </c>
      <c r="S71" t="s">
        <v>43</v>
      </c>
      <c r="T71" t="s">
        <v>43</v>
      </c>
      <c r="U71" t="s">
        <v>42</v>
      </c>
      <c r="V71" t="s">
        <v>42</v>
      </c>
      <c r="W71" t="s">
        <v>43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12</v>
      </c>
      <c r="AE71">
        <v>16</v>
      </c>
      <c r="AF71">
        <v>16</v>
      </c>
      <c r="AG71">
        <v>16</v>
      </c>
    </row>
    <row r="72" spans="1:33" x14ac:dyDescent="0.25">
      <c r="A72" t="s">
        <v>33</v>
      </c>
      <c r="B72" t="s">
        <v>50</v>
      </c>
      <c r="C72">
        <v>16</v>
      </c>
      <c r="D72" t="s">
        <v>35</v>
      </c>
      <c r="E72" t="s">
        <v>36</v>
      </c>
      <c r="F72" t="s">
        <v>44</v>
      </c>
      <c r="G72">
        <v>3</v>
      </c>
      <c r="H72">
        <v>1</v>
      </c>
      <c r="I72" t="s">
        <v>45</v>
      </c>
      <c r="J72" t="s">
        <v>45</v>
      </c>
      <c r="K72" t="s">
        <v>51</v>
      </c>
      <c r="L72" t="s">
        <v>46</v>
      </c>
      <c r="M72">
        <v>2</v>
      </c>
      <c r="N72">
        <v>4</v>
      </c>
      <c r="O72">
        <v>0</v>
      </c>
      <c r="P72" t="s">
        <v>43</v>
      </c>
      <c r="Q72" t="s">
        <v>42</v>
      </c>
      <c r="R72" t="s">
        <v>42</v>
      </c>
      <c r="S72" t="s">
        <v>43</v>
      </c>
      <c r="T72" t="s">
        <v>42</v>
      </c>
      <c r="U72" t="s">
        <v>42</v>
      </c>
      <c r="V72" t="s">
        <v>42</v>
      </c>
      <c r="W72" t="s">
        <v>43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0</v>
      </c>
      <c r="AE72">
        <v>13</v>
      </c>
      <c r="AF72">
        <v>15</v>
      </c>
      <c r="AG72">
        <v>15</v>
      </c>
    </row>
    <row r="73" spans="1:33" x14ac:dyDescent="0.25">
      <c r="A73" t="s">
        <v>33</v>
      </c>
      <c r="B73" t="s">
        <v>50</v>
      </c>
      <c r="C73">
        <v>15</v>
      </c>
      <c r="D73" t="s">
        <v>35</v>
      </c>
      <c r="E73" t="s">
        <v>36</v>
      </c>
      <c r="F73" t="s">
        <v>44</v>
      </c>
      <c r="G73">
        <v>4</v>
      </c>
      <c r="H73">
        <v>2</v>
      </c>
      <c r="I73" t="s">
        <v>45</v>
      </c>
      <c r="J73" t="s">
        <v>45</v>
      </c>
      <c r="K73" t="s">
        <v>40</v>
      </c>
      <c r="L73" t="s">
        <v>41</v>
      </c>
      <c r="M73">
        <v>1</v>
      </c>
      <c r="N73">
        <v>4</v>
      </c>
      <c r="O73">
        <v>0</v>
      </c>
      <c r="P73" t="s">
        <v>43</v>
      </c>
      <c r="Q73" t="s">
        <v>43</v>
      </c>
      <c r="R73" t="s">
        <v>43</v>
      </c>
      <c r="S73" t="s">
        <v>43</v>
      </c>
      <c r="T73" t="s">
        <v>42</v>
      </c>
      <c r="U73" t="s">
        <v>42</v>
      </c>
      <c r="V73" t="s">
        <v>42</v>
      </c>
      <c r="W73" t="s">
        <v>43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10</v>
      </c>
      <c r="AF73">
        <v>10</v>
      </c>
      <c r="AG73">
        <v>10</v>
      </c>
    </row>
    <row r="74" spans="1:33" x14ac:dyDescent="0.25">
      <c r="A74" t="s">
        <v>33</v>
      </c>
      <c r="B74" t="s">
        <v>34</v>
      </c>
      <c r="C74">
        <v>15</v>
      </c>
      <c r="D74" t="s">
        <v>52</v>
      </c>
      <c r="E74" t="s">
        <v>36</v>
      </c>
      <c r="F74" t="s">
        <v>44</v>
      </c>
      <c r="G74">
        <v>1</v>
      </c>
      <c r="H74">
        <v>1</v>
      </c>
      <c r="I74" t="s">
        <v>45</v>
      </c>
      <c r="J74" t="s">
        <v>45</v>
      </c>
      <c r="K74" t="s">
        <v>51</v>
      </c>
      <c r="L74" t="s">
        <v>41</v>
      </c>
      <c r="M74">
        <v>1</v>
      </c>
      <c r="N74">
        <v>2</v>
      </c>
      <c r="O74">
        <v>2</v>
      </c>
      <c r="P74" t="s">
        <v>42</v>
      </c>
      <c r="Q74" t="s">
        <v>42</v>
      </c>
      <c r="R74" t="s">
        <v>43</v>
      </c>
      <c r="S74" t="s">
        <v>43</v>
      </c>
      <c r="T74" t="s">
        <v>43</v>
      </c>
      <c r="U74" t="s">
        <v>42</v>
      </c>
      <c r="V74" t="s">
        <v>42</v>
      </c>
      <c r="W74" t="s">
        <v>42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8</v>
      </c>
      <c r="AF74">
        <v>6</v>
      </c>
      <c r="AG74">
        <v>5</v>
      </c>
    </row>
    <row r="75" spans="1:33" x14ac:dyDescent="0.25">
      <c r="A75" t="s">
        <v>33</v>
      </c>
      <c r="B75" t="s">
        <v>50</v>
      </c>
      <c r="C75">
        <v>16</v>
      </c>
      <c r="D75" t="s">
        <v>35</v>
      </c>
      <c r="E75" t="s">
        <v>36</v>
      </c>
      <c r="F75" t="s">
        <v>44</v>
      </c>
      <c r="G75">
        <v>3</v>
      </c>
      <c r="H75">
        <v>1</v>
      </c>
      <c r="I75" t="s">
        <v>45</v>
      </c>
      <c r="J75" t="s">
        <v>45</v>
      </c>
      <c r="K75" t="s">
        <v>51</v>
      </c>
      <c r="L75" t="s">
        <v>41</v>
      </c>
      <c r="M75">
        <v>1</v>
      </c>
      <c r="N75">
        <v>1</v>
      </c>
      <c r="O75">
        <v>0</v>
      </c>
      <c r="P75" t="s">
        <v>43</v>
      </c>
      <c r="Q75" t="s">
        <v>43</v>
      </c>
      <c r="R75" t="s">
        <v>43</v>
      </c>
      <c r="S75" t="s">
        <v>42</v>
      </c>
      <c r="T75" t="s">
        <v>42</v>
      </c>
      <c r="U75" t="s">
        <v>42</v>
      </c>
      <c r="V75" t="s">
        <v>43</v>
      </c>
      <c r="W75" t="s">
        <v>43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2</v>
      </c>
      <c r="AE75">
        <v>12</v>
      </c>
      <c r="AF75">
        <v>12</v>
      </c>
      <c r="AG75">
        <v>14</v>
      </c>
    </row>
    <row r="76" spans="1:33" x14ac:dyDescent="0.25">
      <c r="A76" t="s">
        <v>33</v>
      </c>
      <c r="B76" t="s">
        <v>34</v>
      </c>
      <c r="C76">
        <v>16</v>
      </c>
      <c r="D76" t="s">
        <v>35</v>
      </c>
      <c r="E76" t="s">
        <v>36</v>
      </c>
      <c r="F76" t="s">
        <v>44</v>
      </c>
      <c r="G76">
        <v>3</v>
      </c>
      <c r="H76">
        <v>3</v>
      </c>
      <c r="I76" t="s">
        <v>45</v>
      </c>
      <c r="J76" t="s">
        <v>48</v>
      </c>
      <c r="K76" t="s">
        <v>49</v>
      </c>
      <c r="L76" t="s">
        <v>41</v>
      </c>
      <c r="M76">
        <v>1</v>
      </c>
      <c r="N76">
        <v>2</v>
      </c>
      <c r="O76">
        <v>0</v>
      </c>
      <c r="P76" t="s">
        <v>42</v>
      </c>
      <c r="Q76" t="s">
        <v>42</v>
      </c>
      <c r="R76" t="s">
        <v>42</v>
      </c>
      <c r="S76" t="s">
        <v>42</v>
      </c>
      <c r="T76" t="s">
        <v>42</v>
      </c>
      <c r="U76" t="s">
        <v>42</v>
      </c>
      <c r="V76" t="s">
        <v>42</v>
      </c>
      <c r="W76" t="s">
        <v>43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54</v>
      </c>
      <c r="AE76">
        <v>11</v>
      </c>
      <c r="AF76">
        <v>12</v>
      </c>
      <c r="AG76">
        <v>11</v>
      </c>
    </row>
    <row r="77" spans="1:33" x14ac:dyDescent="0.25">
      <c r="A77" t="s">
        <v>33</v>
      </c>
      <c r="B77" t="s">
        <v>50</v>
      </c>
      <c r="C77">
        <v>15</v>
      </c>
      <c r="D77" t="s">
        <v>35</v>
      </c>
      <c r="E77" t="s">
        <v>36</v>
      </c>
      <c r="F77" t="s">
        <v>44</v>
      </c>
      <c r="G77">
        <v>4</v>
      </c>
      <c r="H77">
        <v>3</v>
      </c>
      <c r="I77" t="s">
        <v>39</v>
      </c>
      <c r="J77" t="s">
        <v>45</v>
      </c>
      <c r="K77" t="s">
        <v>49</v>
      </c>
      <c r="L77" t="s">
        <v>41</v>
      </c>
      <c r="M77">
        <v>1</v>
      </c>
      <c r="N77">
        <v>2</v>
      </c>
      <c r="O77">
        <v>0</v>
      </c>
      <c r="P77" t="s">
        <v>43</v>
      </c>
      <c r="Q77" t="s">
        <v>42</v>
      </c>
      <c r="R77" t="s">
        <v>42</v>
      </c>
      <c r="S77" t="s">
        <v>42</v>
      </c>
      <c r="T77" t="s">
        <v>42</v>
      </c>
      <c r="U77" t="s">
        <v>42</v>
      </c>
      <c r="V77" t="s">
        <v>42</v>
      </c>
      <c r="W77" t="s">
        <v>43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6</v>
      </c>
      <c r="AE77">
        <v>9</v>
      </c>
      <c r="AF77">
        <v>9</v>
      </c>
      <c r="AG77">
        <v>10</v>
      </c>
    </row>
    <row r="78" spans="1:33" x14ac:dyDescent="0.25">
      <c r="A78" t="s">
        <v>33</v>
      </c>
      <c r="B78" t="s">
        <v>50</v>
      </c>
      <c r="C78">
        <v>15</v>
      </c>
      <c r="D78" t="s">
        <v>35</v>
      </c>
      <c r="E78" t="s">
        <v>36</v>
      </c>
      <c r="F78" t="s">
        <v>44</v>
      </c>
      <c r="G78">
        <v>4</v>
      </c>
      <c r="H78">
        <v>0</v>
      </c>
      <c r="I78" t="s">
        <v>39</v>
      </c>
      <c r="J78" t="s">
        <v>45</v>
      </c>
      <c r="K78" t="s">
        <v>40</v>
      </c>
      <c r="L78" t="s">
        <v>41</v>
      </c>
      <c r="M78">
        <v>2</v>
      </c>
      <c r="N78">
        <v>4</v>
      </c>
      <c r="O78">
        <v>0</v>
      </c>
      <c r="P78" t="s">
        <v>43</v>
      </c>
      <c r="Q78" t="s">
        <v>43</v>
      </c>
      <c r="R78" t="s">
        <v>43</v>
      </c>
      <c r="S78" t="s">
        <v>42</v>
      </c>
      <c r="T78" t="s">
        <v>42</v>
      </c>
      <c r="U78" t="s">
        <v>42</v>
      </c>
      <c r="V78" t="s">
        <v>42</v>
      </c>
      <c r="W78" t="s">
        <v>43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8</v>
      </c>
      <c r="AE78">
        <v>11</v>
      </c>
      <c r="AF78">
        <v>11</v>
      </c>
      <c r="AG78">
        <v>10</v>
      </c>
    </row>
    <row r="79" spans="1:33" x14ac:dyDescent="0.25">
      <c r="A79" t="s">
        <v>33</v>
      </c>
      <c r="B79" t="s">
        <v>34</v>
      </c>
      <c r="C79">
        <v>16</v>
      </c>
      <c r="D79" t="s">
        <v>35</v>
      </c>
      <c r="E79" t="s">
        <v>36</v>
      </c>
      <c r="F79" t="s">
        <v>44</v>
      </c>
      <c r="G79">
        <v>2</v>
      </c>
      <c r="H79">
        <v>2</v>
      </c>
      <c r="I79" t="s">
        <v>45</v>
      </c>
      <c r="J79" t="s">
        <v>45</v>
      </c>
      <c r="K79" t="s">
        <v>51</v>
      </c>
      <c r="L79" t="s">
        <v>41</v>
      </c>
      <c r="M79">
        <v>1</v>
      </c>
      <c r="N79">
        <v>4</v>
      </c>
      <c r="O79">
        <v>0</v>
      </c>
      <c r="P79" t="s">
        <v>43</v>
      </c>
      <c r="Q79" t="s">
        <v>43</v>
      </c>
      <c r="R79" t="s">
        <v>42</v>
      </c>
      <c r="S79" t="s">
        <v>43</v>
      </c>
      <c r="T79" t="s">
        <v>42</v>
      </c>
      <c r="U79" t="s">
        <v>42</v>
      </c>
      <c r="V79" t="s">
        <v>42</v>
      </c>
      <c r="W79" t="s">
        <v>42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0</v>
      </c>
      <c r="AE79">
        <v>11</v>
      </c>
      <c r="AF79">
        <v>11</v>
      </c>
      <c r="AG79">
        <v>11</v>
      </c>
    </row>
    <row r="80" spans="1:33" x14ac:dyDescent="0.25">
      <c r="A80" t="s">
        <v>33</v>
      </c>
      <c r="B80" t="s">
        <v>50</v>
      </c>
      <c r="C80">
        <v>17</v>
      </c>
      <c r="D80" t="s">
        <v>35</v>
      </c>
      <c r="E80" t="s">
        <v>36</v>
      </c>
      <c r="F80" t="s">
        <v>44</v>
      </c>
      <c r="G80">
        <v>2</v>
      </c>
      <c r="H80">
        <v>1</v>
      </c>
      <c r="I80" t="s">
        <v>45</v>
      </c>
      <c r="J80" t="s">
        <v>45</v>
      </c>
      <c r="K80" t="s">
        <v>49</v>
      </c>
      <c r="L80" t="s">
        <v>41</v>
      </c>
      <c r="M80">
        <v>2</v>
      </c>
      <c r="N80">
        <v>1</v>
      </c>
      <c r="O80">
        <v>3</v>
      </c>
      <c r="P80" t="s">
        <v>42</v>
      </c>
      <c r="Q80" t="s">
        <v>42</v>
      </c>
      <c r="R80" t="s">
        <v>43</v>
      </c>
      <c r="S80" t="s">
        <v>42</v>
      </c>
      <c r="T80" t="s">
        <v>42</v>
      </c>
      <c r="U80" t="s">
        <v>43</v>
      </c>
      <c r="V80" t="s">
        <v>42</v>
      </c>
      <c r="W80" t="s">
        <v>43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2</v>
      </c>
      <c r="AE80">
        <v>8</v>
      </c>
      <c r="AF80">
        <v>8</v>
      </c>
      <c r="AG80">
        <v>10</v>
      </c>
    </row>
    <row r="81" spans="1:33" x14ac:dyDescent="0.25">
      <c r="A81" t="s">
        <v>33</v>
      </c>
      <c r="B81" t="s">
        <v>34</v>
      </c>
      <c r="C81">
        <v>16</v>
      </c>
      <c r="D81" t="s">
        <v>35</v>
      </c>
      <c r="E81" t="s">
        <v>36</v>
      </c>
      <c r="F81" t="s">
        <v>44</v>
      </c>
      <c r="G81">
        <v>3</v>
      </c>
      <c r="H81">
        <v>4</v>
      </c>
      <c r="I81" t="s">
        <v>38</v>
      </c>
      <c r="J81" t="s">
        <v>45</v>
      </c>
      <c r="K81" t="s">
        <v>40</v>
      </c>
      <c r="L81" t="s">
        <v>41</v>
      </c>
      <c r="M81">
        <v>1</v>
      </c>
      <c r="N81">
        <v>2</v>
      </c>
      <c r="O81">
        <v>0</v>
      </c>
      <c r="P81" t="s">
        <v>43</v>
      </c>
      <c r="Q81" t="s">
        <v>42</v>
      </c>
      <c r="R81" t="s">
        <v>43</v>
      </c>
      <c r="S81" t="s">
        <v>43</v>
      </c>
      <c r="T81" t="s">
        <v>42</v>
      </c>
      <c r="U81" t="s">
        <v>42</v>
      </c>
      <c r="V81" t="s">
        <v>42</v>
      </c>
      <c r="W81" t="s">
        <v>43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12</v>
      </c>
      <c r="AE81">
        <v>5</v>
      </c>
      <c r="AF81">
        <v>5</v>
      </c>
      <c r="AG81">
        <v>5</v>
      </c>
    </row>
    <row r="82" spans="1:33" x14ac:dyDescent="0.25">
      <c r="A82" t="s">
        <v>33</v>
      </c>
      <c r="B82" t="s">
        <v>50</v>
      </c>
      <c r="C82">
        <v>15</v>
      </c>
      <c r="D82" t="s">
        <v>35</v>
      </c>
      <c r="E82" t="s">
        <v>36</v>
      </c>
      <c r="F82" t="s">
        <v>44</v>
      </c>
      <c r="G82">
        <v>2</v>
      </c>
      <c r="H82">
        <v>3</v>
      </c>
      <c r="I82" t="s">
        <v>45</v>
      </c>
      <c r="J82" t="s">
        <v>48</v>
      </c>
      <c r="K82" t="s">
        <v>40</v>
      </c>
      <c r="L82" t="s">
        <v>46</v>
      </c>
      <c r="M82">
        <v>1</v>
      </c>
      <c r="N82">
        <v>1</v>
      </c>
      <c r="O82">
        <v>0</v>
      </c>
      <c r="P82" t="s">
        <v>42</v>
      </c>
      <c r="Q82" t="s">
        <v>42</v>
      </c>
      <c r="R82" t="s">
        <v>42</v>
      </c>
      <c r="S82" t="s">
        <v>42</v>
      </c>
      <c r="T82" t="s">
        <v>43</v>
      </c>
      <c r="U82" t="s">
        <v>42</v>
      </c>
      <c r="V82" t="s">
        <v>42</v>
      </c>
      <c r="W82" t="s">
        <v>42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2</v>
      </c>
      <c r="AE82">
        <v>10</v>
      </c>
      <c r="AF82">
        <v>12</v>
      </c>
      <c r="AG82">
        <v>12</v>
      </c>
    </row>
    <row r="83" spans="1:33" x14ac:dyDescent="0.25">
      <c r="A83" t="s">
        <v>33</v>
      </c>
      <c r="B83" t="s">
        <v>50</v>
      </c>
      <c r="C83">
        <v>15</v>
      </c>
      <c r="D83" t="s">
        <v>35</v>
      </c>
      <c r="E83" t="s">
        <v>36</v>
      </c>
      <c r="F83" t="s">
        <v>44</v>
      </c>
      <c r="G83">
        <v>2</v>
      </c>
      <c r="H83">
        <v>3</v>
      </c>
      <c r="I83" t="s">
        <v>45</v>
      </c>
      <c r="J83" t="s">
        <v>45</v>
      </c>
      <c r="K83" t="s">
        <v>49</v>
      </c>
      <c r="L83" t="s">
        <v>41</v>
      </c>
      <c r="M83">
        <v>1</v>
      </c>
      <c r="N83">
        <v>3</v>
      </c>
      <c r="O83">
        <v>0</v>
      </c>
      <c r="P83" t="s">
        <v>42</v>
      </c>
      <c r="Q83" t="s">
        <v>43</v>
      </c>
      <c r="R83" t="s">
        <v>42</v>
      </c>
      <c r="S83" t="s">
        <v>43</v>
      </c>
      <c r="T83" t="s">
        <v>43</v>
      </c>
      <c r="U83" t="s">
        <v>42</v>
      </c>
      <c r="V83" t="s">
        <v>42</v>
      </c>
      <c r="W83" t="s">
        <v>43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4</v>
      </c>
      <c r="AE83">
        <v>11</v>
      </c>
      <c r="AF83">
        <v>10</v>
      </c>
      <c r="AG83">
        <v>11</v>
      </c>
    </row>
    <row r="84" spans="1:33" x14ac:dyDescent="0.25">
      <c r="A84" t="s">
        <v>33</v>
      </c>
      <c r="B84" t="s">
        <v>34</v>
      </c>
      <c r="C84">
        <v>15</v>
      </c>
      <c r="D84" t="s">
        <v>35</v>
      </c>
      <c r="E84" t="s">
        <v>47</v>
      </c>
      <c r="F84" t="s">
        <v>44</v>
      </c>
      <c r="G84">
        <v>3</v>
      </c>
      <c r="H84">
        <v>2</v>
      </c>
      <c r="I84" t="s">
        <v>48</v>
      </c>
      <c r="J84" t="s">
        <v>45</v>
      </c>
      <c r="K84" t="s">
        <v>51</v>
      </c>
      <c r="L84" t="s">
        <v>41</v>
      </c>
      <c r="M84">
        <v>1</v>
      </c>
      <c r="N84">
        <v>2</v>
      </c>
      <c r="O84">
        <v>0</v>
      </c>
      <c r="P84" t="s">
        <v>43</v>
      </c>
      <c r="Q84" t="s">
        <v>42</v>
      </c>
      <c r="R84" t="s">
        <v>42</v>
      </c>
      <c r="S84" t="s">
        <v>43</v>
      </c>
      <c r="T84" t="s">
        <v>42</v>
      </c>
      <c r="U84" t="s">
        <v>42</v>
      </c>
      <c r="V84" t="s">
        <v>42</v>
      </c>
      <c r="W84" t="s">
        <v>43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10</v>
      </c>
      <c r="AE84">
        <v>7</v>
      </c>
      <c r="AF84">
        <v>6</v>
      </c>
      <c r="AG84">
        <v>6</v>
      </c>
    </row>
    <row r="85" spans="1:33" x14ac:dyDescent="0.25">
      <c r="A85" t="s">
        <v>33</v>
      </c>
      <c r="B85" t="s">
        <v>50</v>
      </c>
      <c r="C85">
        <v>15</v>
      </c>
      <c r="D85" t="s">
        <v>35</v>
      </c>
      <c r="E85" t="s">
        <v>47</v>
      </c>
      <c r="F85" t="s">
        <v>44</v>
      </c>
      <c r="G85">
        <v>2</v>
      </c>
      <c r="H85">
        <v>2</v>
      </c>
      <c r="I85" t="s">
        <v>48</v>
      </c>
      <c r="J85" t="s">
        <v>48</v>
      </c>
      <c r="K85" t="s">
        <v>49</v>
      </c>
      <c r="L85" t="s">
        <v>41</v>
      </c>
      <c r="M85">
        <v>2</v>
      </c>
      <c r="N85">
        <v>2</v>
      </c>
      <c r="O85">
        <v>0</v>
      </c>
      <c r="P85" t="s">
        <v>43</v>
      </c>
      <c r="Q85" t="s">
        <v>43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  <c r="W85" t="s">
        <v>43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4</v>
      </c>
      <c r="AE85">
        <v>15</v>
      </c>
      <c r="AF85">
        <v>15</v>
      </c>
      <c r="AG85">
        <v>15</v>
      </c>
    </row>
    <row r="86" spans="1:33" x14ac:dyDescent="0.25">
      <c r="A86" t="s">
        <v>33</v>
      </c>
      <c r="B86" t="s">
        <v>34</v>
      </c>
      <c r="C86">
        <v>15</v>
      </c>
      <c r="D86" t="s">
        <v>35</v>
      </c>
      <c r="E86" t="s">
        <v>36</v>
      </c>
      <c r="F86" t="s">
        <v>44</v>
      </c>
      <c r="G86">
        <v>1</v>
      </c>
      <c r="H86">
        <v>1</v>
      </c>
      <c r="I86" t="s">
        <v>45</v>
      </c>
      <c r="J86" t="s">
        <v>45</v>
      </c>
      <c r="K86" t="s">
        <v>49</v>
      </c>
      <c r="L86" t="s">
        <v>46</v>
      </c>
      <c r="M86">
        <v>1</v>
      </c>
      <c r="N86">
        <v>2</v>
      </c>
      <c r="O86">
        <v>0</v>
      </c>
      <c r="P86" t="s">
        <v>43</v>
      </c>
      <c r="Q86" t="s">
        <v>42</v>
      </c>
      <c r="R86" t="s">
        <v>43</v>
      </c>
      <c r="S86" t="s">
        <v>42</v>
      </c>
      <c r="T86" t="s">
        <v>43</v>
      </c>
      <c r="U86" t="s">
        <v>42</v>
      </c>
      <c r="V86" t="s">
        <v>42</v>
      </c>
      <c r="W86" t="s">
        <v>43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9</v>
      </c>
      <c r="AF86">
        <v>10</v>
      </c>
      <c r="AG86">
        <v>10</v>
      </c>
    </row>
    <row r="87" spans="1:33" x14ac:dyDescent="0.25">
      <c r="A87" t="s">
        <v>33</v>
      </c>
      <c r="B87" t="s">
        <v>34</v>
      </c>
      <c r="C87">
        <v>15</v>
      </c>
      <c r="D87" t="s">
        <v>35</v>
      </c>
      <c r="E87" t="s">
        <v>36</v>
      </c>
      <c r="F87" t="s">
        <v>44</v>
      </c>
      <c r="G87">
        <v>4</v>
      </c>
      <c r="H87">
        <v>4</v>
      </c>
      <c r="I87" t="s">
        <v>48</v>
      </c>
      <c r="J87" t="s">
        <v>48</v>
      </c>
      <c r="K87" t="s">
        <v>51</v>
      </c>
      <c r="L87" t="s">
        <v>46</v>
      </c>
      <c r="M87">
        <v>2</v>
      </c>
      <c r="N87">
        <v>2</v>
      </c>
      <c r="O87">
        <v>2</v>
      </c>
      <c r="P87" t="s">
        <v>43</v>
      </c>
      <c r="Q87" t="s">
        <v>43</v>
      </c>
      <c r="R87" t="s">
        <v>42</v>
      </c>
      <c r="S87" t="s">
        <v>43</v>
      </c>
      <c r="T87" t="s">
        <v>42</v>
      </c>
      <c r="U87" t="s">
        <v>42</v>
      </c>
      <c r="V87" t="s">
        <v>42</v>
      </c>
      <c r="W87" t="s">
        <v>42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6</v>
      </c>
      <c r="AE87">
        <v>7</v>
      </c>
      <c r="AF87">
        <v>9</v>
      </c>
      <c r="AG87">
        <v>8</v>
      </c>
    </row>
    <row r="88" spans="1:33" x14ac:dyDescent="0.25">
      <c r="A88" t="s">
        <v>33</v>
      </c>
      <c r="B88" t="s">
        <v>34</v>
      </c>
      <c r="C88">
        <v>16</v>
      </c>
      <c r="D88" t="s">
        <v>35</v>
      </c>
      <c r="E88" t="s">
        <v>47</v>
      </c>
      <c r="F88" t="s">
        <v>44</v>
      </c>
      <c r="G88">
        <v>2</v>
      </c>
      <c r="H88">
        <v>2</v>
      </c>
      <c r="I88" t="s">
        <v>38</v>
      </c>
      <c r="J88" t="s">
        <v>45</v>
      </c>
      <c r="K88" t="s">
        <v>40</v>
      </c>
      <c r="L88" t="s">
        <v>41</v>
      </c>
      <c r="M88">
        <v>1</v>
      </c>
      <c r="N88">
        <v>2</v>
      </c>
      <c r="O88">
        <v>0</v>
      </c>
      <c r="P88" t="s">
        <v>43</v>
      </c>
      <c r="Q88" t="s">
        <v>42</v>
      </c>
      <c r="R88" t="s">
        <v>43</v>
      </c>
      <c r="S88" t="s">
        <v>43</v>
      </c>
      <c r="T88" t="s">
        <v>42</v>
      </c>
      <c r="U88" t="s">
        <v>42</v>
      </c>
      <c r="V88" t="s">
        <v>43</v>
      </c>
      <c r="W88" t="s">
        <v>43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4</v>
      </c>
      <c r="AE88">
        <v>8</v>
      </c>
      <c r="AF88">
        <v>7</v>
      </c>
      <c r="AG88">
        <v>6</v>
      </c>
    </row>
    <row r="89" spans="1:33" x14ac:dyDescent="0.25">
      <c r="A89" t="s">
        <v>33</v>
      </c>
      <c r="B89" t="s">
        <v>34</v>
      </c>
      <c r="C89">
        <v>15</v>
      </c>
      <c r="D89" t="s">
        <v>35</v>
      </c>
      <c r="E89" t="s">
        <v>36</v>
      </c>
      <c r="F89" t="s">
        <v>44</v>
      </c>
      <c r="G89">
        <v>4</v>
      </c>
      <c r="H89">
        <v>2</v>
      </c>
      <c r="I89" t="s">
        <v>45</v>
      </c>
      <c r="J89" t="s">
        <v>45</v>
      </c>
      <c r="K89" t="s">
        <v>51</v>
      </c>
      <c r="L89" t="s">
        <v>41</v>
      </c>
      <c r="M89">
        <v>1</v>
      </c>
      <c r="N89">
        <v>3</v>
      </c>
      <c r="O89">
        <v>0</v>
      </c>
      <c r="P89" t="s">
        <v>43</v>
      </c>
      <c r="Q89" t="s">
        <v>42</v>
      </c>
      <c r="R89" t="s">
        <v>43</v>
      </c>
      <c r="S89" t="s">
        <v>42</v>
      </c>
      <c r="T89" t="s">
        <v>42</v>
      </c>
      <c r="U89" t="s">
        <v>42</v>
      </c>
      <c r="V89" t="s">
        <v>42</v>
      </c>
      <c r="W89" t="s">
        <v>43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13</v>
      </c>
      <c r="AF89">
        <v>14</v>
      </c>
      <c r="AG89">
        <v>14</v>
      </c>
    </row>
    <row r="90" spans="1:33" x14ac:dyDescent="0.25">
      <c r="A90" t="s">
        <v>33</v>
      </c>
      <c r="B90" t="s">
        <v>50</v>
      </c>
      <c r="C90">
        <v>16</v>
      </c>
      <c r="D90" t="s">
        <v>35</v>
      </c>
      <c r="E90" t="s">
        <v>36</v>
      </c>
      <c r="F90" t="s">
        <v>44</v>
      </c>
      <c r="G90">
        <v>2</v>
      </c>
      <c r="H90">
        <v>2</v>
      </c>
      <c r="I90" t="s">
        <v>48</v>
      </c>
      <c r="J90" t="s">
        <v>45</v>
      </c>
      <c r="K90" t="s">
        <v>51</v>
      </c>
      <c r="L90" t="s">
        <v>46</v>
      </c>
      <c r="M90">
        <v>2</v>
      </c>
      <c r="N90">
        <v>2</v>
      </c>
      <c r="O90">
        <v>1</v>
      </c>
      <c r="P90" t="s">
        <v>43</v>
      </c>
      <c r="Q90" t="s">
        <v>43</v>
      </c>
      <c r="R90" t="s">
        <v>42</v>
      </c>
      <c r="S90" t="s">
        <v>42</v>
      </c>
      <c r="T90" t="s">
        <v>43</v>
      </c>
      <c r="U90" t="s">
        <v>42</v>
      </c>
      <c r="V90" t="s">
        <v>42</v>
      </c>
      <c r="W90" t="s">
        <v>43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12</v>
      </c>
      <c r="AE90">
        <v>11</v>
      </c>
      <c r="AF90">
        <v>10</v>
      </c>
      <c r="AG90">
        <v>10</v>
      </c>
    </row>
    <row r="91" spans="1:33" x14ac:dyDescent="0.25">
      <c r="A91" t="s">
        <v>33</v>
      </c>
      <c r="B91" t="s">
        <v>50</v>
      </c>
      <c r="C91">
        <v>16</v>
      </c>
      <c r="D91" t="s">
        <v>35</v>
      </c>
      <c r="E91" t="s">
        <v>47</v>
      </c>
      <c r="F91" t="s">
        <v>37</v>
      </c>
      <c r="G91">
        <v>4</v>
      </c>
      <c r="H91">
        <v>4</v>
      </c>
      <c r="I91" t="s">
        <v>39</v>
      </c>
      <c r="J91" t="s">
        <v>28</v>
      </c>
      <c r="K91" t="s">
        <v>51</v>
      </c>
      <c r="L91" t="s">
        <v>41</v>
      </c>
      <c r="M91">
        <v>1</v>
      </c>
      <c r="N91">
        <v>2</v>
      </c>
      <c r="O91">
        <v>0</v>
      </c>
      <c r="P91" t="s">
        <v>43</v>
      </c>
      <c r="Q91" t="s">
        <v>42</v>
      </c>
      <c r="R91" t="s">
        <v>43</v>
      </c>
      <c r="S91" t="s">
        <v>43</v>
      </c>
      <c r="T91" t="s">
        <v>42</v>
      </c>
      <c r="U91" t="s">
        <v>42</v>
      </c>
      <c r="V91" t="s">
        <v>43</v>
      </c>
      <c r="W91" t="s">
        <v>43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18</v>
      </c>
      <c r="AE91">
        <v>8</v>
      </c>
      <c r="AF91">
        <v>6</v>
      </c>
      <c r="AG91">
        <v>7</v>
      </c>
    </row>
    <row r="92" spans="1:33" x14ac:dyDescent="0.25">
      <c r="A92" t="s">
        <v>33</v>
      </c>
      <c r="B92" t="s">
        <v>34</v>
      </c>
      <c r="C92">
        <v>16</v>
      </c>
      <c r="D92" t="s">
        <v>35</v>
      </c>
      <c r="E92" t="s">
        <v>36</v>
      </c>
      <c r="F92" t="s">
        <v>44</v>
      </c>
      <c r="G92">
        <v>3</v>
      </c>
      <c r="H92">
        <v>3</v>
      </c>
      <c r="I92" t="s">
        <v>45</v>
      </c>
      <c r="J92" t="s">
        <v>45</v>
      </c>
      <c r="K92" t="s">
        <v>49</v>
      </c>
      <c r="L92" t="s">
        <v>41</v>
      </c>
      <c r="M92">
        <v>1</v>
      </c>
      <c r="N92">
        <v>3</v>
      </c>
      <c r="O92">
        <v>0</v>
      </c>
      <c r="P92" t="s">
        <v>43</v>
      </c>
      <c r="Q92" t="s">
        <v>42</v>
      </c>
      <c r="R92" t="s">
        <v>42</v>
      </c>
      <c r="S92" t="s">
        <v>43</v>
      </c>
      <c r="T92" t="s">
        <v>42</v>
      </c>
      <c r="U92" t="s">
        <v>42</v>
      </c>
      <c r="V92" t="s">
        <v>42</v>
      </c>
      <c r="W92" t="s">
        <v>42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0</v>
      </c>
      <c r="AE92">
        <v>7</v>
      </c>
      <c r="AF92">
        <v>7</v>
      </c>
      <c r="AG92">
        <v>8</v>
      </c>
    </row>
    <row r="93" spans="1:33" x14ac:dyDescent="0.25">
      <c r="A93" t="s">
        <v>33</v>
      </c>
      <c r="B93" t="s">
        <v>34</v>
      </c>
      <c r="C93">
        <v>15</v>
      </c>
      <c r="D93" t="s">
        <v>35</v>
      </c>
      <c r="E93" t="s">
        <v>36</v>
      </c>
      <c r="F93" t="s">
        <v>44</v>
      </c>
      <c r="G93">
        <v>4</v>
      </c>
      <c r="H93">
        <v>3</v>
      </c>
      <c r="I93" t="s">
        <v>48</v>
      </c>
      <c r="J93" t="s">
        <v>45</v>
      </c>
      <c r="K93" t="s">
        <v>51</v>
      </c>
      <c r="L93" t="s">
        <v>41</v>
      </c>
      <c r="M93">
        <v>1</v>
      </c>
      <c r="N93">
        <v>1</v>
      </c>
      <c r="O93">
        <v>0</v>
      </c>
      <c r="P93" t="s">
        <v>43</v>
      </c>
      <c r="Q93" t="s">
        <v>43</v>
      </c>
      <c r="R93" t="s">
        <v>42</v>
      </c>
      <c r="S93" t="s">
        <v>42</v>
      </c>
      <c r="T93" t="s">
        <v>42</v>
      </c>
      <c r="U93" t="s">
        <v>42</v>
      </c>
      <c r="V93" t="s">
        <v>42</v>
      </c>
      <c r="W93" t="s">
        <v>43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4</v>
      </c>
      <c r="AE93">
        <v>16</v>
      </c>
      <c r="AF93">
        <v>17</v>
      </c>
      <c r="AG93">
        <v>18</v>
      </c>
    </row>
    <row r="94" spans="1:33" x14ac:dyDescent="0.25">
      <c r="A94" t="s">
        <v>33</v>
      </c>
      <c r="B94" t="s">
        <v>34</v>
      </c>
      <c r="C94">
        <v>16</v>
      </c>
      <c r="D94" t="s">
        <v>35</v>
      </c>
      <c r="E94" t="s">
        <v>47</v>
      </c>
      <c r="F94" t="s">
        <v>44</v>
      </c>
      <c r="G94">
        <v>3</v>
      </c>
      <c r="H94">
        <v>1</v>
      </c>
      <c r="I94" t="s">
        <v>45</v>
      </c>
      <c r="J94" t="s">
        <v>45</v>
      </c>
      <c r="K94" t="s">
        <v>49</v>
      </c>
      <c r="L94" t="s">
        <v>46</v>
      </c>
      <c r="M94">
        <v>1</v>
      </c>
      <c r="N94">
        <v>2</v>
      </c>
      <c r="O94">
        <v>0</v>
      </c>
      <c r="P94" t="s">
        <v>42</v>
      </c>
      <c r="Q94" t="s">
        <v>42</v>
      </c>
      <c r="R94" t="s">
        <v>43</v>
      </c>
      <c r="S94" t="s">
        <v>43</v>
      </c>
      <c r="T94" t="s">
        <v>42</v>
      </c>
      <c r="U94" t="s">
        <v>42</v>
      </c>
      <c r="V94" t="s">
        <v>43</v>
      </c>
      <c r="W94" t="s">
        <v>43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4</v>
      </c>
      <c r="AE94">
        <v>7</v>
      </c>
      <c r="AF94">
        <v>6</v>
      </c>
      <c r="AG94">
        <v>6</v>
      </c>
    </row>
    <row r="95" spans="1:33" x14ac:dyDescent="0.25">
      <c r="A95" t="s">
        <v>33</v>
      </c>
      <c r="B95" t="s">
        <v>34</v>
      </c>
      <c r="C95">
        <v>16</v>
      </c>
      <c r="D95" t="s">
        <v>35</v>
      </c>
      <c r="E95" t="s">
        <v>36</v>
      </c>
      <c r="F95" t="s">
        <v>44</v>
      </c>
      <c r="G95">
        <v>4</v>
      </c>
      <c r="H95">
        <v>2</v>
      </c>
      <c r="I95" t="s">
        <v>39</v>
      </c>
      <c r="J95" t="s">
        <v>48</v>
      </c>
      <c r="K95" t="s">
        <v>49</v>
      </c>
      <c r="L95" t="s">
        <v>41</v>
      </c>
      <c r="M95">
        <v>2</v>
      </c>
      <c r="N95">
        <v>2</v>
      </c>
      <c r="O95">
        <v>0</v>
      </c>
      <c r="P95" t="s">
        <v>43</v>
      </c>
      <c r="Q95" t="s">
        <v>42</v>
      </c>
      <c r="R95" t="s">
        <v>42</v>
      </c>
      <c r="S95" t="s">
        <v>42</v>
      </c>
      <c r="T95" t="s">
        <v>42</v>
      </c>
      <c r="U95" t="s">
        <v>42</v>
      </c>
      <c r="V95" t="s">
        <v>42</v>
      </c>
      <c r="W95" t="s">
        <v>43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0</v>
      </c>
      <c r="AE95">
        <v>11</v>
      </c>
      <c r="AF95">
        <v>10</v>
      </c>
      <c r="AG95">
        <v>10</v>
      </c>
    </row>
    <row r="96" spans="1:33" x14ac:dyDescent="0.25">
      <c r="A96" t="s">
        <v>33</v>
      </c>
      <c r="B96" t="s">
        <v>50</v>
      </c>
      <c r="C96">
        <v>15</v>
      </c>
      <c r="D96" t="s">
        <v>35</v>
      </c>
      <c r="E96" t="s">
        <v>47</v>
      </c>
      <c r="F96" t="s">
        <v>44</v>
      </c>
      <c r="G96">
        <v>2</v>
      </c>
      <c r="H96">
        <v>2</v>
      </c>
      <c r="I96" t="s">
        <v>48</v>
      </c>
      <c r="J96" t="s">
        <v>28</v>
      </c>
      <c r="K96" t="s">
        <v>51</v>
      </c>
      <c r="L96" t="s">
        <v>41</v>
      </c>
      <c r="M96">
        <v>1</v>
      </c>
      <c r="N96">
        <v>4</v>
      </c>
      <c r="O96">
        <v>0</v>
      </c>
      <c r="P96" t="s">
        <v>43</v>
      </c>
      <c r="Q96" t="s">
        <v>42</v>
      </c>
      <c r="R96" t="s">
        <v>43</v>
      </c>
      <c r="S96" t="s">
        <v>42</v>
      </c>
      <c r="T96" t="s">
        <v>42</v>
      </c>
      <c r="U96" t="s">
        <v>42</v>
      </c>
      <c r="V96" t="s">
        <v>42</v>
      </c>
      <c r="W96" t="s">
        <v>43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6</v>
      </c>
      <c r="AE96">
        <v>11</v>
      </c>
      <c r="AF96">
        <v>13</v>
      </c>
      <c r="AG96">
        <v>14</v>
      </c>
    </row>
    <row r="97" spans="1:33" x14ac:dyDescent="0.25">
      <c r="A97" t="s">
        <v>33</v>
      </c>
      <c r="B97" t="s">
        <v>34</v>
      </c>
      <c r="C97">
        <v>15</v>
      </c>
      <c r="D97" t="s">
        <v>52</v>
      </c>
      <c r="E97" t="s">
        <v>36</v>
      </c>
      <c r="F97" t="s">
        <v>44</v>
      </c>
      <c r="G97">
        <v>1</v>
      </c>
      <c r="H97">
        <v>1</v>
      </c>
      <c r="I97" t="s">
        <v>38</v>
      </c>
      <c r="J97" t="s">
        <v>45</v>
      </c>
      <c r="K97" t="s">
        <v>49</v>
      </c>
      <c r="L97" t="s">
        <v>41</v>
      </c>
      <c r="M97">
        <v>2</v>
      </c>
      <c r="N97">
        <v>4</v>
      </c>
      <c r="O97">
        <v>1</v>
      </c>
      <c r="P97" t="s">
        <v>42</v>
      </c>
      <c r="Q97" t="s">
        <v>42</v>
      </c>
      <c r="R97" t="s">
        <v>42</v>
      </c>
      <c r="S97" t="s">
        <v>42</v>
      </c>
      <c r="T97" t="s">
        <v>42</v>
      </c>
      <c r="U97" t="s">
        <v>42</v>
      </c>
      <c r="V97" t="s">
        <v>42</v>
      </c>
      <c r="W97" t="s">
        <v>43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2</v>
      </c>
      <c r="AE97">
        <v>7</v>
      </c>
      <c r="AF97">
        <v>10</v>
      </c>
      <c r="AG97">
        <v>10</v>
      </c>
    </row>
    <row r="98" spans="1:33" x14ac:dyDescent="0.25">
      <c r="A98" t="s">
        <v>33</v>
      </c>
      <c r="B98" t="s">
        <v>50</v>
      </c>
      <c r="C98">
        <v>16</v>
      </c>
      <c r="D98" t="s">
        <v>52</v>
      </c>
      <c r="E98" t="s">
        <v>36</v>
      </c>
      <c r="F98" t="s">
        <v>44</v>
      </c>
      <c r="G98">
        <v>4</v>
      </c>
      <c r="H98">
        <v>3</v>
      </c>
      <c r="I98" t="s">
        <v>48</v>
      </c>
      <c r="J98" t="s">
        <v>45</v>
      </c>
      <c r="K98" t="s">
        <v>51</v>
      </c>
      <c r="L98" t="s">
        <v>41</v>
      </c>
      <c r="M98">
        <v>2</v>
      </c>
      <c r="N98">
        <v>1</v>
      </c>
      <c r="O98">
        <v>0</v>
      </c>
      <c r="P98" t="s">
        <v>42</v>
      </c>
      <c r="Q98" t="s">
        <v>42</v>
      </c>
      <c r="R98" t="s">
        <v>43</v>
      </c>
      <c r="S98" t="s">
        <v>42</v>
      </c>
      <c r="T98" t="s">
        <v>43</v>
      </c>
      <c r="U98" t="s">
        <v>42</v>
      </c>
      <c r="V98" t="s">
        <v>42</v>
      </c>
      <c r="W98" t="s">
        <v>43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2</v>
      </c>
      <c r="AE98">
        <v>11</v>
      </c>
      <c r="AF98">
        <v>15</v>
      </c>
      <c r="AG98">
        <v>15</v>
      </c>
    </row>
    <row r="99" spans="1:33" x14ac:dyDescent="0.25">
      <c r="A99" t="s">
        <v>33</v>
      </c>
      <c r="B99" t="s">
        <v>34</v>
      </c>
      <c r="C99">
        <v>16</v>
      </c>
      <c r="D99" t="s">
        <v>35</v>
      </c>
      <c r="E99" t="s">
        <v>36</v>
      </c>
      <c r="F99" t="s">
        <v>44</v>
      </c>
      <c r="G99">
        <v>2</v>
      </c>
      <c r="H99">
        <v>1</v>
      </c>
      <c r="I99" t="s">
        <v>45</v>
      </c>
      <c r="J99" t="s">
        <v>45</v>
      </c>
      <c r="K99" t="s">
        <v>40</v>
      </c>
      <c r="L99" t="s">
        <v>41</v>
      </c>
      <c r="M99">
        <v>1</v>
      </c>
      <c r="N99">
        <v>2</v>
      </c>
      <c r="O99">
        <v>0</v>
      </c>
      <c r="P99" t="s">
        <v>43</v>
      </c>
      <c r="Q99" t="s">
        <v>42</v>
      </c>
      <c r="R99" t="s">
        <v>42</v>
      </c>
      <c r="S99" t="s">
        <v>43</v>
      </c>
      <c r="T99" t="s">
        <v>42</v>
      </c>
      <c r="U99" t="s">
        <v>42</v>
      </c>
      <c r="V99" t="s">
        <v>43</v>
      </c>
      <c r="W99" t="s">
        <v>42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2</v>
      </c>
      <c r="AE99">
        <v>8</v>
      </c>
      <c r="AF99">
        <v>9</v>
      </c>
      <c r="AG99">
        <v>10</v>
      </c>
    </row>
    <row r="100" spans="1:33" x14ac:dyDescent="0.25">
      <c r="A100" t="s">
        <v>33</v>
      </c>
      <c r="B100" t="s">
        <v>34</v>
      </c>
      <c r="C100">
        <v>16</v>
      </c>
      <c r="D100" t="s">
        <v>35</v>
      </c>
      <c r="E100" t="s">
        <v>36</v>
      </c>
      <c r="F100" t="s">
        <v>44</v>
      </c>
      <c r="G100">
        <v>4</v>
      </c>
      <c r="H100">
        <v>4</v>
      </c>
      <c r="I100" t="s">
        <v>45</v>
      </c>
      <c r="J100" t="s">
        <v>45</v>
      </c>
      <c r="K100" t="s">
        <v>51</v>
      </c>
      <c r="L100" t="s">
        <v>41</v>
      </c>
      <c r="M100">
        <v>1</v>
      </c>
      <c r="N100">
        <v>1</v>
      </c>
      <c r="O100">
        <v>0</v>
      </c>
      <c r="P100" t="s">
        <v>43</v>
      </c>
      <c r="Q100" t="s">
        <v>43</v>
      </c>
      <c r="R100" t="s">
        <v>43</v>
      </c>
      <c r="S100" t="s">
        <v>42</v>
      </c>
      <c r="T100" t="s">
        <v>43</v>
      </c>
      <c r="U100" t="s">
        <v>42</v>
      </c>
      <c r="V100" t="s">
        <v>42</v>
      </c>
      <c r="W100" t="s">
        <v>43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6</v>
      </c>
      <c r="AE100">
        <v>11</v>
      </c>
      <c r="AF100">
        <v>14</v>
      </c>
      <c r="AG100">
        <v>14</v>
      </c>
    </row>
    <row r="101" spans="1:33" x14ac:dyDescent="0.25">
      <c r="A101" t="s">
        <v>33</v>
      </c>
      <c r="B101" t="s">
        <v>34</v>
      </c>
      <c r="C101">
        <v>16</v>
      </c>
      <c r="D101" t="s">
        <v>35</v>
      </c>
      <c r="E101" t="s">
        <v>36</v>
      </c>
      <c r="F101" t="s">
        <v>44</v>
      </c>
      <c r="G101">
        <v>4</v>
      </c>
      <c r="H101">
        <v>3</v>
      </c>
      <c r="I101" t="s">
        <v>45</v>
      </c>
      <c r="J101" t="s">
        <v>38</v>
      </c>
      <c r="K101" t="s">
        <v>40</v>
      </c>
      <c r="L101" t="s">
        <v>41</v>
      </c>
      <c r="M101">
        <v>1</v>
      </c>
      <c r="N101">
        <v>3</v>
      </c>
      <c r="O101">
        <v>0</v>
      </c>
      <c r="P101" t="s">
        <v>42</v>
      </c>
      <c r="Q101" t="s">
        <v>42</v>
      </c>
      <c r="R101" t="s">
        <v>42</v>
      </c>
      <c r="S101" t="s">
        <v>43</v>
      </c>
      <c r="T101" t="s">
        <v>42</v>
      </c>
      <c r="U101" t="s">
        <v>42</v>
      </c>
      <c r="V101" t="s">
        <v>42</v>
      </c>
      <c r="W101" t="s">
        <v>43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0</v>
      </c>
      <c r="AE101">
        <v>7</v>
      </c>
      <c r="AF101">
        <v>9</v>
      </c>
      <c r="AG101">
        <v>8</v>
      </c>
    </row>
    <row r="102" spans="1:33" x14ac:dyDescent="0.25">
      <c r="A102" t="s">
        <v>33</v>
      </c>
      <c r="B102" t="s">
        <v>50</v>
      </c>
      <c r="C102">
        <v>16</v>
      </c>
      <c r="D102" t="s">
        <v>35</v>
      </c>
      <c r="E102" t="s">
        <v>36</v>
      </c>
      <c r="F102" t="s">
        <v>44</v>
      </c>
      <c r="G102">
        <v>4</v>
      </c>
      <c r="H102">
        <v>4</v>
      </c>
      <c r="I102" t="s">
        <v>48</v>
      </c>
      <c r="J102" t="s">
        <v>48</v>
      </c>
      <c r="K102" t="s">
        <v>45</v>
      </c>
      <c r="L102" t="s">
        <v>41</v>
      </c>
      <c r="M102">
        <v>1</v>
      </c>
      <c r="N102">
        <v>1</v>
      </c>
      <c r="O102">
        <v>0</v>
      </c>
      <c r="P102" t="s">
        <v>42</v>
      </c>
      <c r="Q102" t="s">
        <v>42</v>
      </c>
      <c r="R102" t="s">
        <v>42</v>
      </c>
      <c r="S102" t="s">
        <v>42</v>
      </c>
      <c r="T102" t="s">
        <v>42</v>
      </c>
      <c r="U102" t="s">
        <v>42</v>
      </c>
      <c r="V102" t="s">
        <v>42</v>
      </c>
      <c r="W102" t="s">
        <v>43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14</v>
      </c>
      <c r="AE102">
        <v>7</v>
      </c>
      <c r="AF102">
        <v>7</v>
      </c>
      <c r="AG102">
        <v>5</v>
      </c>
    </row>
    <row r="103" spans="1:33" x14ac:dyDescent="0.25">
      <c r="A103" t="s">
        <v>33</v>
      </c>
      <c r="B103" t="s">
        <v>50</v>
      </c>
      <c r="C103">
        <v>16</v>
      </c>
      <c r="D103" t="s">
        <v>35</v>
      </c>
      <c r="E103" t="s">
        <v>36</v>
      </c>
      <c r="F103" t="s">
        <v>44</v>
      </c>
      <c r="G103">
        <v>4</v>
      </c>
      <c r="H103">
        <v>4</v>
      </c>
      <c r="I103" t="s">
        <v>48</v>
      </c>
      <c r="J103" t="s">
        <v>39</v>
      </c>
      <c r="K103" t="s">
        <v>45</v>
      </c>
      <c r="L103" t="s">
        <v>46</v>
      </c>
      <c r="M103">
        <v>1</v>
      </c>
      <c r="N103">
        <v>3</v>
      </c>
      <c r="O103">
        <v>0</v>
      </c>
      <c r="P103" t="s">
        <v>43</v>
      </c>
      <c r="Q103" t="s">
        <v>42</v>
      </c>
      <c r="R103" t="s">
        <v>43</v>
      </c>
      <c r="S103" t="s">
        <v>42</v>
      </c>
      <c r="T103" t="s">
        <v>42</v>
      </c>
      <c r="U103" t="s">
        <v>42</v>
      </c>
      <c r="V103" t="s">
        <v>42</v>
      </c>
      <c r="W103" t="s">
        <v>42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17</v>
      </c>
      <c r="AG103">
        <v>17</v>
      </c>
    </row>
    <row r="104" spans="1:33" x14ac:dyDescent="0.25">
      <c r="A104" t="s">
        <v>33</v>
      </c>
      <c r="B104" t="s">
        <v>50</v>
      </c>
      <c r="C104">
        <v>15</v>
      </c>
      <c r="D104" t="s">
        <v>35</v>
      </c>
      <c r="E104" t="s">
        <v>36</v>
      </c>
      <c r="F104" t="s">
        <v>44</v>
      </c>
      <c r="G104">
        <v>4</v>
      </c>
      <c r="H104">
        <v>4</v>
      </c>
      <c r="I104" t="s">
        <v>48</v>
      </c>
      <c r="J104" t="s">
        <v>45</v>
      </c>
      <c r="K104" t="s">
        <v>40</v>
      </c>
      <c r="L104" t="s">
        <v>41</v>
      </c>
      <c r="M104">
        <v>1</v>
      </c>
      <c r="N104">
        <v>1</v>
      </c>
      <c r="O104">
        <v>0</v>
      </c>
      <c r="P104" t="s">
        <v>43</v>
      </c>
      <c r="Q104" t="s">
        <v>42</v>
      </c>
      <c r="R104" t="s">
        <v>43</v>
      </c>
      <c r="S104" t="s">
        <v>42</v>
      </c>
      <c r="T104" t="s">
        <v>43</v>
      </c>
      <c r="U104" t="s">
        <v>42</v>
      </c>
      <c r="V104" t="s">
        <v>42</v>
      </c>
      <c r="W104" t="s">
        <v>43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4</v>
      </c>
      <c r="AE104">
        <v>10</v>
      </c>
      <c r="AF104">
        <v>13</v>
      </c>
      <c r="AG104">
        <v>14</v>
      </c>
    </row>
    <row r="105" spans="1:33" x14ac:dyDescent="0.25">
      <c r="A105" t="s">
        <v>33</v>
      </c>
      <c r="B105" t="s">
        <v>34</v>
      </c>
      <c r="C105">
        <v>15</v>
      </c>
      <c r="D105" t="s">
        <v>35</v>
      </c>
      <c r="E105" t="s">
        <v>36</v>
      </c>
      <c r="F105" t="s">
        <v>44</v>
      </c>
      <c r="G105">
        <v>3</v>
      </c>
      <c r="H105">
        <v>2</v>
      </c>
      <c r="I105" t="s">
        <v>48</v>
      </c>
      <c r="J105" t="s">
        <v>45</v>
      </c>
      <c r="K105" t="s">
        <v>49</v>
      </c>
      <c r="L105" t="s">
        <v>41</v>
      </c>
      <c r="M105">
        <v>2</v>
      </c>
      <c r="N105">
        <v>2</v>
      </c>
      <c r="O105">
        <v>0</v>
      </c>
      <c r="P105" t="s">
        <v>42</v>
      </c>
      <c r="Q105" t="s">
        <v>42</v>
      </c>
      <c r="R105" t="s">
        <v>42</v>
      </c>
      <c r="S105" t="s">
        <v>43</v>
      </c>
      <c r="T105" t="s">
        <v>42</v>
      </c>
      <c r="U105" t="s">
        <v>42</v>
      </c>
      <c r="V105" t="s">
        <v>42</v>
      </c>
      <c r="W105" t="s">
        <v>43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26</v>
      </c>
      <c r="AE105">
        <v>7</v>
      </c>
      <c r="AF105">
        <v>6</v>
      </c>
      <c r="AG105">
        <v>6</v>
      </c>
    </row>
    <row r="106" spans="1:33" x14ac:dyDescent="0.25">
      <c r="A106" t="s">
        <v>33</v>
      </c>
      <c r="B106" t="s">
        <v>50</v>
      </c>
      <c r="C106">
        <v>15</v>
      </c>
      <c r="D106" t="s">
        <v>35</v>
      </c>
      <c r="E106" t="s">
        <v>36</v>
      </c>
      <c r="F106" t="s">
        <v>37</v>
      </c>
      <c r="G106">
        <v>3</v>
      </c>
      <c r="H106">
        <v>4</v>
      </c>
      <c r="I106" t="s">
        <v>48</v>
      </c>
      <c r="J106" t="s">
        <v>45</v>
      </c>
      <c r="K106" t="s">
        <v>40</v>
      </c>
      <c r="L106" t="s">
        <v>41</v>
      </c>
      <c r="M106">
        <v>1</v>
      </c>
      <c r="N106">
        <v>2</v>
      </c>
      <c r="O106">
        <v>0</v>
      </c>
      <c r="P106" t="s">
        <v>43</v>
      </c>
      <c r="Q106" t="s">
        <v>42</v>
      </c>
      <c r="R106" t="s">
        <v>42</v>
      </c>
      <c r="S106" t="s">
        <v>42</v>
      </c>
      <c r="T106" t="s">
        <v>42</v>
      </c>
      <c r="U106" t="s">
        <v>42</v>
      </c>
      <c r="V106" t="s">
        <v>42</v>
      </c>
      <c r="W106" t="s">
        <v>43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18</v>
      </c>
      <c r="AG106">
        <v>18</v>
      </c>
    </row>
    <row r="107" spans="1:33" x14ac:dyDescent="0.25">
      <c r="A107" t="s">
        <v>33</v>
      </c>
      <c r="B107" t="s">
        <v>34</v>
      </c>
      <c r="C107">
        <v>15</v>
      </c>
      <c r="D107" t="s">
        <v>35</v>
      </c>
      <c r="E107" t="s">
        <v>36</v>
      </c>
      <c r="F107" t="s">
        <v>37</v>
      </c>
      <c r="G107">
        <v>3</v>
      </c>
      <c r="H107">
        <v>3</v>
      </c>
      <c r="I107" t="s">
        <v>45</v>
      </c>
      <c r="J107" t="s">
        <v>28</v>
      </c>
      <c r="K107" t="s">
        <v>51</v>
      </c>
      <c r="L107" t="s">
        <v>46</v>
      </c>
      <c r="M107">
        <v>1</v>
      </c>
      <c r="N107">
        <v>4</v>
      </c>
      <c r="O107">
        <v>0</v>
      </c>
      <c r="P107" t="s">
        <v>42</v>
      </c>
      <c r="Q107" t="s">
        <v>43</v>
      </c>
      <c r="R107" t="s">
        <v>43</v>
      </c>
      <c r="S107" t="s">
        <v>43</v>
      </c>
      <c r="T107" t="s">
        <v>42</v>
      </c>
      <c r="U107" t="s">
        <v>42</v>
      </c>
      <c r="V107" t="s">
        <v>43</v>
      </c>
      <c r="W107" t="s">
        <v>43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11</v>
      </c>
      <c r="AG107">
        <v>11</v>
      </c>
    </row>
    <row r="108" spans="1:33" x14ac:dyDescent="0.25">
      <c r="A108" t="s">
        <v>33</v>
      </c>
      <c r="B108" t="s">
        <v>34</v>
      </c>
      <c r="C108">
        <v>15</v>
      </c>
      <c r="D108" t="s">
        <v>35</v>
      </c>
      <c r="E108" t="s">
        <v>36</v>
      </c>
      <c r="F108" t="s">
        <v>44</v>
      </c>
      <c r="G108">
        <v>2</v>
      </c>
      <c r="H108">
        <v>2</v>
      </c>
      <c r="I108" t="s">
        <v>45</v>
      </c>
      <c r="J108" t="s">
        <v>45</v>
      </c>
      <c r="K108" t="s">
        <v>40</v>
      </c>
      <c r="L108" t="s">
        <v>41</v>
      </c>
      <c r="M108">
        <v>1</v>
      </c>
      <c r="N108">
        <v>4</v>
      </c>
      <c r="O108">
        <v>0</v>
      </c>
      <c r="P108" t="s">
        <v>42</v>
      </c>
      <c r="Q108" t="s">
        <v>42</v>
      </c>
      <c r="R108" t="s">
        <v>42</v>
      </c>
      <c r="S108" t="s">
        <v>43</v>
      </c>
      <c r="T108" t="s">
        <v>42</v>
      </c>
      <c r="U108" t="s">
        <v>42</v>
      </c>
      <c r="V108" t="s">
        <v>42</v>
      </c>
      <c r="W108" t="s">
        <v>43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8</v>
      </c>
      <c r="AE108">
        <v>7</v>
      </c>
      <c r="AF108">
        <v>8</v>
      </c>
      <c r="AG108">
        <v>8</v>
      </c>
    </row>
    <row r="109" spans="1:33" x14ac:dyDescent="0.25">
      <c r="A109" t="s">
        <v>33</v>
      </c>
      <c r="B109" t="s">
        <v>50</v>
      </c>
      <c r="C109">
        <v>16</v>
      </c>
      <c r="D109" t="s">
        <v>35</v>
      </c>
      <c r="E109" t="s">
        <v>36</v>
      </c>
      <c r="F109" t="s">
        <v>44</v>
      </c>
      <c r="G109">
        <v>3</v>
      </c>
      <c r="H109">
        <v>3</v>
      </c>
      <c r="I109" t="s">
        <v>48</v>
      </c>
      <c r="J109" t="s">
        <v>45</v>
      </c>
      <c r="K109" t="s">
        <v>49</v>
      </c>
      <c r="L109" t="s">
        <v>46</v>
      </c>
      <c r="M109">
        <v>1</v>
      </c>
      <c r="N109">
        <v>3</v>
      </c>
      <c r="O109">
        <v>0</v>
      </c>
      <c r="P109" t="s">
        <v>43</v>
      </c>
      <c r="Q109" t="s">
        <v>42</v>
      </c>
      <c r="R109" t="s">
        <v>43</v>
      </c>
      <c r="S109" t="s">
        <v>42</v>
      </c>
      <c r="T109" t="s">
        <v>42</v>
      </c>
      <c r="U109" t="s">
        <v>42</v>
      </c>
      <c r="V109" t="s">
        <v>42</v>
      </c>
      <c r="W109" t="s">
        <v>43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2</v>
      </c>
      <c r="AE109">
        <v>16</v>
      </c>
      <c r="AF109">
        <v>18</v>
      </c>
      <c r="AG109">
        <v>18</v>
      </c>
    </row>
    <row r="110" spans="1:33" x14ac:dyDescent="0.25">
      <c r="A110" t="s">
        <v>33</v>
      </c>
      <c r="B110" t="s">
        <v>50</v>
      </c>
      <c r="C110">
        <v>15</v>
      </c>
      <c r="D110" t="s">
        <v>52</v>
      </c>
      <c r="E110" t="s">
        <v>36</v>
      </c>
      <c r="F110" t="s">
        <v>44</v>
      </c>
      <c r="G110">
        <v>4</v>
      </c>
      <c r="H110">
        <v>4</v>
      </c>
      <c r="I110" t="s">
        <v>45</v>
      </c>
      <c r="J110" t="s">
        <v>45</v>
      </c>
      <c r="K110" t="s">
        <v>49</v>
      </c>
      <c r="L110" t="s">
        <v>46</v>
      </c>
      <c r="M110">
        <v>4</v>
      </c>
      <c r="N110">
        <v>4</v>
      </c>
      <c r="O110">
        <v>0</v>
      </c>
      <c r="P110" t="s">
        <v>43</v>
      </c>
      <c r="Q110" t="s">
        <v>42</v>
      </c>
      <c r="R110" t="s">
        <v>42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6</v>
      </c>
      <c r="AE110">
        <v>10</v>
      </c>
      <c r="AF110">
        <v>13</v>
      </c>
      <c r="AG110">
        <v>13</v>
      </c>
    </row>
    <row r="111" spans="1:33" x14ac:dyDescent="0.25">
      <c r="A111" t="s">
        <v>33</v>
      </c>
      <c r="B111" t="s">
        <v>34</v>
      </c>
      <c r="C111">
        <v>16</v>
      </c>
      <c r="D111" t="s">
        <v>35</v>
      </c>
      <c r="E111" t="s">
        <v>47</v>
      </c>
      <c r="F111" t="s">
        <v>44</v>
      </c>
      <c r="G111">
        <v>4</v>
      </c>
      <c r="H111">
        <v>4</v>
      </c>
      <c r="I111" t="s">
        <v>28</v>
      </c>
      <c r="J111" t="s">
        <v>28</v>
      </c>
      <c r="K111" t="s">
        <v>45</v>
      </c>
      <c r="L111" t="s">
        <v>41</v>
      </c>
      <c r="M111">
        <v>1</v>
      </c>
      <c r="N111">
        <v>3</v>
      </c>
      <c r="O111">
        <v>0</v>
      </c>
      <c r="P111" t="s">
        <v>43</v>
      </c>
      <c r="Q111" t="s">
        <v>42</v>
      </c>
      <c r="R111" t="s">
        <v>42</v>
      </c>
      <c r="S111" t="s">
        <v>42</v>
      </c>
      <c r="T111" t="s">
        <v>42</v>
      </c>
      <c r="U111" t="s">
        <v>42</v>
      </c>
      <c r="V111" t="s">
        <v>42</v>
      </c>
      <c r="W111" t="s">
        <v>42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4</v>
      </c>
      <c r="AE111">
        <v>14</v>
      </c>
      <c r="AF111">
        <v>15</v>
      </c>
      <c r="AG111">
        <v>16</v>
      </c>
    </row>
    <row r="112" spans="1:33" x14ac:dyDescent="0.25">
      <c r="A112" t="s">
        <v>33</v>
      </c>
      <c r="B112" t="s">
        <v>50</v>
      </c>
      <c r="C112">
        <v>15</v>
      </c>
      <c r="D112" t="s">
        <v>35</v>
      </c>
      <c r="E112" t="s">
        <v>47</v>
      </c>
      <c r="F112" t="s">
        <v>37</v>
      </c>
      <c r="G112">
        <v>4</v>
      </c>
      <c r="H112">
        <v>4</v>
      </c>
      <c r="I112" t="s">
        <v>39</v>
      </c>
      <c r="J112" t="s">
        <v>39</v>
      </c>
      <c r="K112" t="s">
        <v>40</v>
      </c>
      <c r="L112" t="s">
        <v>41</v>
      </c>
      <c r="M112">
        <v>1</v>
      </c>
      <c r="N112">
        <v>1</v>
      </c>
      <c r="O112">
        <v>0</v>
      </c>
      <c r="P112" t="s">
        <v>43</v>
      </c>
      <c r="Q112" t="s">
        <v>43</v>
      </c>
      <c r="R112" t="s">
        <v>43</v>
      </c>
      <c r="S112" t="s">
        <v>42</v>
      </c>
      <c r="T112" t="s">
        <v>42</v>
      </c>
      <c r="U112" t="s">
        <v>42</v>
      </c>
      <c r="V112" t="s">
        <v>42</v>
      </c>
      <c r="W112" t="s">
        <v>43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6</v>
      </c>
      <c r="AE112">
        <v>18</v>
      </c>
      <c r="AF112">
        <v>19</v>
      </c>
      <c r="AG112">
        <v>19</v>
      </c>
    </row>
    <row r="113" spans="1:33" x14ac:dyDescent="0.25">
      <c r="A113" t="s">
        <v>33</v>
      </c>
      <c r="B113" t="s">
        <v>34</v>
      </c>
      <c r="C113">
        <v>16</v>
      </c>
      <c r="D113" t="s">
        <v>52</v>
      </c>
      <c r="E113" t="s">
        <v>36</v>
      </c>
      <c r="F113" t="s">
        <v>44</v>
      </c>
      <c r="G113">
        <v>3</v>
      </c>
      <c r="H113">
        <v>3</v>
      </c>
      <c r="I113" t="s">
        <v>48</v>
      </c>
      <c r="J113" t="s">
        <v>45</v>
      </c>
      <c r="K113" t="s">
        <v>51</v>
      </c>
      <c r="L113" t="s">
        <v>46</v>
      </c>
      <c r="M113">
        <v>1</v>
      </c>
      <c r="N113">
        <v>3</v>
      </c>
      <c r="O113">
        <v>1</v>
      </c>
      <c r="P113" t="s">
        <v>42</v>
      </c>
      <c r="Q113" t="s">
        <v>42</v>
      </c>
      <c r="R113" t="s">
        <v>43</v>
      </c>
      <c r="S113" t="s">
        <v>42</v>
      </c>
      <c r="T113" t="s">
        <v>42</v>
      </c>
      <c r="U113" t="s">
        <v>42</v>
      </c>
      <c r="V113" t="s">
        <v>42</v>
      </c>
      <c r="W113" t="s">
        <v>43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0</v>
      </c>
      <c r="AE113">
        <v>7</v>
      </c>
      <c r="AF113">
        <v>10</v>
      </c>
      <c r="AG113">
        <v>10</v>
      </c>
    </row>
    <row r="114" spans="1:33" x14ac:dyDescent="0.25">
      <c r="A114" t="s">
        <v>33</v>
      </c>
      <c r="B114" t="s">
        <v>34</v>
      </c>
      <c r="C114">
        <v>16</v>
      </c>
      <c r="D114" t="s">
        <v>35</v>
      </c>
      <c r="E114" t="s">
        <v>36</v>
      </c>
      <c r="F114" t="s">
        <v>44</v>
      </c>
      <c r="G114">
        <v>2</v>
      </c>
      <c r="H114">
        <v>2</v>
      </c>
      <c r="I114" t="s">
        <v>38</v>
      </c>
      <c r="J114" t="s">
        <v>45</v>
      </c>
      <c r="K114" t="s">
        <v>49</v>
      </c>
      <c r="L114" t="s">
        <v>41</v>
      </c>
      <c r="M114">
        <v>1</v>
      </c>
      <c r="N114">
        <v>2</v>
      </c>
      <c r="O114">
        <v>1</v>
      </c>
      <c r="P114" t="s">
        <v>42</v>
      </c>
      <c r="Q114" t="s">
        <v>43</v>
      </c>
      <c r="R114" t="s">
        <v>43</v>
      </c>
      <c r="S114" t="s">
        <v>42</v>
      </c>
      <c r="T114" t="s">
        <v>42</v>
      </c>
      <c r="U114" t="s">
        <v>42</v>
      </c>
      <c r="V114" t="s">
        <v>42</v>
      </c>
      <c r="W114" t="s">
        <v>43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6</v>
      </c>
      <c r="AE114">
        <v>10</v>
      </c>
      <c r="AF114">
        <v>13</v>
      </c>
      <c r="AG114">
        <v>13</v>
      </c>
    </row>
    <row r="115" spans="1:33" x14ac:dyDescent="0.25">
      <c r="A115" t="s">
        <v>33</v>
      </c>
      <c r="B115" t="s">
        <v>50</v>
      </c>
      <c r="C115">
        <v>15</v>
      </c>
      <c r="D115" t="s">
        <v>35</v>
      </c>
      <c r="E115" t="s">
        <v>47</v>
      </c>
      <c r="F115" t="s">
        <v>44</v>
      </c>
      <c r="G115">
        <v>4</v>
      </c>
      <c r="H115">
        <v>2</v>
      </c>
      <c r="I115" t="s">
        <v>39</v>
      </c>
      <c r="J115" t="s">
        <v>45</v>
      </c>
      <c r="K115" t="s">
        <v>40</v>
      </c>
      <c r="L115" t="s">
        <v>41</v>
      </c>
      <c r="M115">
        <v>1</v>
      </c>
      <c r="N115">
        <v>1</v>
      </c>
      <c r="O115">
        <v>0</v>
      </c>
      <c r="P115" t="s">
        <v>43</v>
      </c>
      <c r="Q115" t="s">
        <v>43</v>
      </c>
      <c r="R115" t="s">
        <v>43</v>
      </c>
      <c r="S115" t="s">
        <v>43</v>
      </c>
      <c r="T115" t="s">
        <v>42</v>
      </c>
      <c r="U115" t="s">
        <v>42</v>
      </c>
      <c r="V115" t="s">
        <v>42</v>
      </c>
      <c r="W115" t="s">
        <v>43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19</v>
      </c>
      <c r="AG115">
        <v>19</v>
      </c>
    </row>
    <row r="116" spans="1:33" x14ac:dyDescent="0.25">
      <c r="A116" t="s">
        <v>33</v>
      </c>
      <c r="B116" t="s">
        <v>50</v>
      </c>
      <c r="C116">
        <v>15</v>
      </c>
      <c r="D116" t="s">
        <v>52</v>
      </c>
      <c r="E116" t="s">
        <v>36</v>
      </c>
      <c r="F116" t="s">
        <v>44</v>
      </c>
      <c r="G116">
        <v>2</v>
      </c>
      <c r="H116">
        <v>1</v>
      </c>
      <c r="I116" t="s">
        <v>28</v>
      </c>
      <c r="J116" t="s">
        <v>48</v>
      </c>
      <c r="K116" t="s">
        <v>51</v>
      </c>
      <c r="L116" t="s">
        <v>41</v>
      </c>
      <c r="M116">
        <v>1</v>
      </c>
      <c r="N116">
        <v>2</v>
      </c>
      <c r="O116">
        <v>0</v>
      </c>
      <c r="P116" t="s">
        <v>43</v>
      </c>
      <c r="Q116" t="s">
        <v>43</v>
      </c>
      <c r="R116" t="s">
        <v>43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8</v>
      </c>
      <c r="AE116">
        <v>9</v>
      </c>
      <c r="AF116">
        <v>9</v>
      </c>
      <c r="AG116">
        <v>9</v>
      </c>
    </row>
    <row r="117" spans="1:33" x14ac:dyDescent="0.25">
      <c r="A117" t="s">
        <v>33</v>
      </c>
      <c r="B117" t="s">
        <v>50</v>
      </c>
      <c r="C117">
        <v>16</v>
      </c>
      <c r="D117" t="s">
        <v>35</v>
      </c>
      <c r="E117" t="s">
        <v>36</v>
      </c>
      <c r="F117" t="s">
        <v>44</v>
      </c>
      <c r="G117">
        <v>4</v>
      </c>
      <c r="H117">
        <v>4</v>
      </c>
      <c r="I117" t="s">
        <v>39</v>
      </c>
      <c r="J117" t="s">
        <v>39</v>
      </c>
      <c r="K117" t="s">
        <v>40</v>
      </c>
      <c r="L117" t="s">
        <v>46</v>
      </c>
      <c r="M117">
        <v>1</v>
      </c>
      <c r="N117">
        <v>2</v>
      </c>
      <c r="O117">
        <v>0</v>
      </c>
      <c r="P117" t="s">
        <v>43</v>
      </c>
      <c r="Q117" t="s">
        <v>42</v>
      </c>
      <c r="R117" t="s">
        <v>43</v>
      </c>
      <c r="S117" t="s">
        <v>42</v>
      </c>
      <c r="T117" t="s">
        <v>42</v>
      </c>
      <c r="U117" t="s">
        <v>42</v>
      </c>
      <c r="V117" t="s">
        <v>42</v>
      </c>
      <c r="W117" t="s">
        <v>43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2</v>
      </c>
      <c r="AE117">
        <v>15</v>
      </c>
      <c r="AF117">
        <v>15</v>
      </c>
      <c r="AG117">
        <v>16</v>
      </c>
    </row>
    <row r="118" spans="1:33" x14ac:dyDescent="0.25">
      <c r="A118" t="s">
        <v>33</v>
      </c>
      <c r="B118" t="s">
        <v>50</v>
      </c>
      <c r="C118">
        <v>15</v>
      </c>
      <c r="D118" t="s">
        <v>35</v>
      </c>
      <c r="E118" t="s">
        <v>36</v>
      </c>
      <c r="F118" t="s">
        <v>44</v>
      </c>
      <c r="G118">
        <v>4</v>
      </c>
      <c r="H118">
        <v>4</v>
      </c>
      <c r="I118" t="s">
        <v>45</v>
      </c>
      <c r="J118" t="s">
        <v>39</v>
      </c>
      <c r="K118" t="s">
        <v>51</v>
      </c>
      <c r="L118" t="s">
        <v>46</v>
      </c>
      <c r="M118">
        <v>2</v>
      </c>
      <c r="N118">
        <v>2</v>
      </c>
      <c r="O118">
        <v>0</v>
      </c>
      <c r="P118" t="s">
        <v>43</v>
      </c>
      <c r="Q118" t="s">
        <v>42</v>
      </c>
      <c r="R118" t="s">
        <v>43</v>
      </c>
      <c r="S118" t="s">
        <v>42</v>
      </c>
      <c r="T118" t="s">
        <v>42</v>
      </c>
      <c r="U118" t="s">
        <v>42</v>
      </c>
      <c r="V118" t="s">
        <v>43</v>
      </c>
      <c r="W118" t="s">
        <v>43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2</v>
      </c>
      <c r="AE118">
        <v>11</v>
      </c>
      <c r="AF118">
        <v>13</v>
      </c>
      <c r="AG118">
        <v>14</v>
      </c>
    </row>
    <row r="119" spans="1:33" x14ac:dyDescent="0.25">
      <c r="A119" t="s">
        <v>33</v>
      </c>
      <c r="B119" t="s">
        <v>50</v>
      </c>
      <c r="C119">
        <v>16</v>
      </c>
      <c r="D119" t="s">
        <v>35</v>
      </c>
      <c r="E119" t="s">
        <v>36</v>
      </c>
      <c r="F119" t="s">
        <v>44</v>
      </c>
      <c r="G119">
        <v>3</v>
      </c>
      <c r="H119">
        <v>3</v>
      </c>
      <c r="I119" t="s">
        <v>45</v>
      </c>
      <c r="J119" t="s">
        <v>48</v>
      </c>
      <c r="K119" t="s">
        <v>49</v>
      </c>
      <c r="L119" t="s">
        <v>46</v>
      </c>
      <c r="M119">
        <v>2</v>
      </c>
      <c r="N119">
        <v>1</v>
      </c>
      <c r="O119">
        <v>0</v>
      </c>
      <c r="P119" t="s">
        <v>43</v>
      </c>
      <c r="Q119" t="s">
        <v>43</v>
      </c>
      <c r="R119" t="s">
        <v>43</v>
      </c>
      <c r="S119" t="s">
        <v>42</v>
      </c>
      <c r="T119" t="s">
        <v>42</v>
      </c>
      <c r="U119" t="s">
        <v>42</v>
      </c>
      <c r="V119" t="s">
        <v>42</v>
      </c>
      <c r="W119" t="s">
        <v>43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0</v>
      </c>
      <c r="AE119">
        <v>13</v>
      </c>
      <c r="AF119">
        <v>14</v>
      </c>
      <c r="AG119">
        <v>13</v>
      </c>
    </row>
    <row r="120" spans="1:33" x14ac:dyDescent="0.25">
      <c r="A120" t="s">
        <v>33</v>
      </c>
      <c r="B120" t="s">
        <v>50</v>
      </c>
      <c r="C120">
        <v>17</v>
      </c>
      <c r="D120" t="s">
        <v>52</v>
      </c>
      <c r="E120" t="s">
        <v>36</v>
      </c>
      <c r="F120" t="s">
        <v>44</v>
      </c>
      <c r="G120">
        <v>1</v>
      </c>
      <c r="H120">
        <v>3</v>
      </c>
      <c r="I120" t="s">
        <v>45</v>
      </c>
      <c r="J120" t="s">
        <v>45</v>
      </c>
      <c r="K120" t="s">
        <v>40</v>
      </c>
      <c r="L120" t="s">
        <v>46</v>
      </c>
      <c r="M120">
        <v>3</v>
      </c>
      <c r="N120">
        <v>2</v>
      </c>
      <c r="O120">
        <v>1</v>
      </c>
      <c r="P120" t="s">
        <v>43</v>
      </c>
      <c r="Q120" t="s">
        <v>42</v>
      </c>
      <c r="R120" t="s">
        <v>43</v>
      </c>
      <c r="S120" t="s">
        <v>42</v>
      </c>
      <c r="T120" t="s">
        <v>42</v>
      </c>
      <c r="U120" t="s">
        <v>42</v>
      </c>
      <c r="V120" t="s">
        <v>42</v>
      </c>
      <c r="W120" t="s">
        <v>43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20</v>
      </c>
      <c r="AE120">
        <v>9</v>
      </c>
      <c r="AF120">
        <v>7</v>
      </c>
      <c r="AG120">
        <v>8</v>
      </c>
    </row>
    <row r="121" spans="1:33" x14ac:dyDescent="0.25">
      <c r="A121" t="s">
        <v>33</v>
      </c>
      <c r="B121" t="s">
        <v>50</v>
      </c>
      <c r="C121">
        <v>15</v>
      </c>
      <c r="D121" t="s">
        <v>35</v>
      </c>
      <c r="E121" t="s">
        <v>36</v>
      </c>
      <c r="F121" t="s">
        <v>44</v>
      </c>
      <c r="G121">
        <v>3</v>
      </c>
      <c r="H121">
        <v>4</v>
      </c>
      <c r="I121" t="s">
        <v>45</v>
      </c>
      <c r="J121" t="s">
        <v>45</v>
      </c>
      <c r="K121" t="s">
        <v>51</v>
      </c>
      <c r="L121" t="s">
        <v>46</v>
      </c>
      <c r="M121">
        <v>1</v>
      </c>
      <c r="N121">
        <v>1</v>
      </c>
      <c r="O121">
        <v>0</v>
      </c>
      <c r="P121" t="s">
        <v>43</v>
      </c>
      <c r="Q121" t="s">
        <v>43</v>
      </c>
      <c r="R121" t="s">
        <v>43</v>
      </c>
      <c r="S121" t="s">
        <v>43</v>
      </c>
      <c r="T121" t="s">
        <v>42</v>
      </c>
      <c r="U121" t="s">
        <v>42</v>
      </c>
      <c r="V121" t="s">
        <v>42</v>
      </c>
      <c r="W121" t="s">
        <v>43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6</v>
      </c>
      <c r="AE121">
        <v>14</v>
      </c>
      <c r="AF121">
        <v>13</v>
      </c>
      <c r="AG121">
        <v>13</v>
      </c>
    </row>
    <row r="122" spans="1:33" x14ac:dyDescent="0.25">
      <c r="A122" t="s">
        <v>33</v>
      </c>
      <c r="B122" t="s">
        <v>34</v>
      </c>
      <c r="C122">
        <v>15</v>
      </c>
      <c r="D122" t="s">
        <v>35</v>
      </c>
      <c r="E122" t="s">
        <v>36</v>
      </c>
      <c r="F122" t="s">
        <v>44</v>
      </c>
      <c r="G122">
        <v>1</v>
      </c>
      <c r="H122">
        <v>2</v>
      </c>
      <c r="I122" t="s">
        <v>38</v>
      </c>
      <c r="J122" t="s">
        <v>48</v>
      </c>
      <c r="K122" t="s">
        <v>40</v>
      </c>
      <c r="L122" t="s">
        <v>41</v>
      </c>
      <c r="M122">
        <v>1</v>
      </c>
      <c r="N122">
        <v>2</v>
      </c>
      <c r="O122">
        <v>0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42</v>
      </c>
      <c r="V122" t="s">
        <v>42</v>
      </c>
      <c r="W122" t="s">
        <v>43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2</v>
      </c>
      <c r="AE122">
        <v>16</v>
      </c>
      <c r="AF122">
        <v>15</v>
      </c>
      <c r="AG122">
        <v>15</v>
      </c>
    </row>
    <row r="123" spans="1:33" x14ac:dyDescent="0.25">
      <c r="A123" t="s">
        <v>33</v>
      </c>
      <c r="B123" t="s">
        <v>50</v>
      </c>
      <c r="C123">
        <v>15</v>
      </c>
      <c r="D123" t="s">
        <v>35</v>
      </c>
      <c r="E123" t="s">
        <v>36</v>
      </c>
      <c r="F123" t="s">
        <v>44</v>
      </c>
      <c r="G123">
        <v>2</v>
      </c>
      <c r="H123">
        <v>2</v>
      </c>
      <c r="I123" t="s">
        <v>48</v>
      </c>
      <c r="J123" t="s">
        <v>48</v>
      </c>
      <c r="K123" t="s">
        <v>49</v>
      </c>
      <c r="L123" t="s">
        <v>46</v>
      </c>
      <c r="M123">
        <v>1</v>
      </c>
      <c r="N123">
        <v>4</v>
      </c>
      <c r="O123">
        <v>0</v>
      </c>
      <c r="P123" t="s">
        <v>43</v>
      </c>
      <c r="Q123" t="s">
        <v>42</v>
      </c>
      <c r="R123" t="s">
        <v>42</v>
      </c>
      <c r="S123" t="s">
        <v>42</v>
      </c>
      <c r="T123" t="s">
        <v>42</v>
      </c>
      <c r="U123" t="s">
        <v>42</v>
      </c>
      <c r="V123" t="s">
        <v>42</v>
      </c>
      <c r="W123" t="s">
        <v>43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16</v>
      </c>
      <c r="AF123">
        <v>14</v>
      </c>
      <c r="AG123">
        <v>15</v>
      </c>
    </row>
    <row r="124" spans="1:33" x14ac:dyDescent="0.25">
      <c r="A124" t="s">
        <v>33</v>
      </c>
      <c r="B124" t="s">
        <v>34</v>
      </c>
      <c r="C124">
        <v>16</v>
      </c>
      <c r="D124" t="s">
        <v>35</v>
      </c>
      <c r="E124" t="s">
        <v>47</v>
      </c>
      <c r="F124" t="s">
        <v>44</v>
      </c>
      <c r="G124">
        <v>2</v>
      </c>
      <c r="H124">
        <v>4</v>
      </c>
      <c r="I124" t="s">
        <v>45</v>
      </c>
      <c r="J124" t="s">
        <v>28</v>
      </c>
      <c r="K124" t="s">
        <v>40</v>
      </c>
      <c r="L124" t="s">
        <v>46</v>
      </c>
      <c r="M124">
        <v>2</v>
      </c>
      <c r="N124">
        <v>2</v>
      </c>
      <c r="O124">
        <v>0</v>
      </c>
      <c r="P124" t="s">
        <v>43</v>
      </c>
      <c r="Q124" t="s">
        <v>42</v>
      </c>
      <c r="R124" t="s">
        <v>42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13</v>
      </c>
      <c r="AF124">
        <v>13</v>
      </c>
      <c r="AG124">
        <v>13</v>
      </c>
    </row>
    <row r="125" spans="1:33" x14ac:dyDescent="0.25">
      <c r="A125" t="s">
        <v>33</v>
      </c>
      <c r="B125" t="s">
        <v>50</v>
      </c>
      <c r="C125">
        <v>16</v>
      </c>
      <c r="D125" t="s">
        <v>35</v>
      </c>
      <c r="E125" t="s">
        <v>36</v>
      </c>
      <c r="F125" t="s">
        <v>44</v>
      </c>
      <c r="G125">
        <v>4</v>
      </c>
      <c r="H125">
        <v>4</v>
      </c>
      <c r="I125" t="s">
        <v>28</v>
      </c>
      <c r="J125" t="s">
        <v>45</v>
      </c>
      <c r="K125" t="s">
        <v>40</v>
      </c>
      <c r="L125" t="s">
        <v>41</v>
      </c>
      <c r="M125">
        <v>1</v>
      </c>
      <c r="N125">
        <v>1</v>
      </c>
      <c r="O125">
        <v>0</v>
      </c>
      <c r="P125" t="s">
        <v>43</v>
      </c>
      <c r="Q125" t="s">
        <v>42</v>
      </c>
      <c r="R125" t="s">
        <v>43</v>
      </c>
      <c r="S125" t="s">
        <v>42</v>
      </c>
      <c r="T125" t="s">
        <v>42</v>
      </c>
      <c r="U125" t="s">
        <v>42</v>
      </c>
      <c r="V125" t="s">
        <v>42</v>
      </c>
      <c r="W125" t="s">
        <v>43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18</v>
      </c>
      <c r="AE125">
        <v>14</v>
      </c>
      <c r="AF125">
        <v>11</v>
      </c>
      <c r="AG125">
        <v>13</v>
      </c>
    </row>
    <row r="126" spans="1:33" x14ac:dyDescent="0.25">
      <c r="A126" t="s">
        <v>33</v>
      </c>
      <c r="B126" t="s">
        <v>34</v>
      </c>
      <c r="C126">
        <v>16</v>
      </c>
      <c r="D126" t="s">
        <v>35</v>
      </c>
      <c r="E126" t="s">
        <v>36</v>
      </c>
      <c r="F126" t="s">
        <v>44</v>
      </c>
      <c r="G126">
        <v>2</v>
      </c>
      <c r="H126">
        <v>2</v>
      </c>
      <c r="I126" t="s">
        <v>45</v>
      </c>
      <c r="J126" t="s">
        <v>45</v>
      </c>
      <c r="K126" t="s">
        <v>49</v>
      </c>
      <c r="L126" t="s">
        <v>41</v>
      </c>
      <c r="M126">
        <v>1</v>
      </c>
      <c r="N126">
        <v>2</v>
      </c>
      <c r="O126">
        <v>0</v>
      </c>
      <c r="P126" t="s">
        <v>43</v>
      </c>
      <c r="Q126" t="s">
        <v>43</v>
      </c>
      <c r="R126" t="s">
        <v>42</v>
      </c>
      <c r="S126" t="s">
        <v>43</v>
      </c>
      <c r="T126" t="s">
        <v>42</v>
      </c>
      <c r="U126" t="s">
        <v>42</v>
      </c>
      <c r="V126" t="s">
        <v>42</v>
      </c>
      <c r="W126" t="s">
        <v>42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8</v>
      </c>
      <c r="AF126">
        <v>7</v>
      </c>
      <c r="AG126">
        <v>8</v>
      </c>
    </row>
    <row r="127" spans="1:33" x14ac:dyDescent="0.25">
      <c r="A127" t="s">
        <v>33</v>
      </c>
      <c r="B127" t="s">
        <v>50</v>
      </c>
      <c r="C127">
        <v>15</v>
      </c>
      <c r="D127" t="s">
        <v>35</v>
      </c>
      <c r="E127" t="s">
        <v>36</v>
      </c>
      <c r="F127" t="s">
        <v>44</v>
      </c>
      <c r="G127">
        <v>3</v>
      </c>
      <c r="H127">
        <v>4</v>
      </c>
      <c r="I127" t="s">
        <v>48</v>
      </c>
      <c r="J127" t="s">
        <v>48</v>
      </c>
      <c r="K127" t="s">
        <v>49</v>
      </c>
      <c r="L127" t="s">
        <v>46</v>
      </c>
      <c r="M127">
        <v>1</v>
      </c>
      <c r="N127">
        <v>1</v>
      </c>
      <c r="O127">
        <v>0</v>
      </c>
      <c r="P127" t="s">
        <v>42</v>
      </c>
      <c r="Q127" t="s">
        <v>43</v>
      </c>
      <c r="R127" t="s">
        <v>43</v>
      </c>
      <c r="S127" t="s">
        <v>43</v>
      </c>
      <c r="T127" t="s">
        <v>42</v>
      </c>
      <c r="U127" t="s">
        <v>42</v>
      </c>
      <c r="V127" t="s">
        <v>42</v>
      </c>
      <c r="W127" t="s">
        <v>43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0</v>
      </c>
      <c r="AE127">
        <v>13</v>
      </c>
      <c r="AF127">
        <v>13</v>
      </c>
      <c r="AG127">
        <v>12</v>
      </c>
    </row>
    <row r="128" spans="1:33" x14ac:dyDescent="0.25">
      <c r="A128" t="s">
        <v>33</v>
      </c>
      <c r="B128" t="s">
        <v>34</v>
      </c>
      <c r="C128">
        <v>15</v>
      </c>
      <c r="D128" t="s">
        <v>35</v>
      </c>
      <c r="E128" t="s">
        <v>47</v>
      </c>
      <c r="F128" t="s">
        <v>37</v>
      </c>
      <c r="G128">
        <v>3</v>
      </c>
      <c r="H128">
        <v>4</v>
      </c>
      <c r="I128" t="s">
        <v>45</v>
      </c>
      <c r="J128" t="s">
        <v>45</v>
      </c>
      <c r="K128" t="s">
        <v>49</v>
      </c>
      <c r="L128" t="s">
        <v>41</v>
      </c>
      <c r="M128">
        <v>1</v>
      </c>
      <c r="N128">
        <v>2</v>
      </c>
      <c r="O128">
        <v>0</v>
      </c>
      <c r="P128" t="s">
        <v>42</v>
      </c>
      <c r="Q128" t="s">
        <v>43</v>
      </c>
      <c r="R128" t="s">
        <v>43</v>
      </c>
      <c r="S128" t="s">
        <v>42</v>
      </c>
      <c r="T128" t="s">
        <v>42</v>
      </c>
      <c r="U128" t="s">
        <v>42</v>
      </c>
      <c r="V128" t="s">
        <v>42</v>
      </c>
      <c r="W128" t="s">
        <v>42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7</v>
      </c>
      <c r="AF128">
        <v>10</v>
      </c>
      <c r="AG128">
        <v>11</v>
      </c>
    </row>
    <row r="129" spans="1:33" x14ac:dyDescent="0.25">
      <c r="A129" t="s">
        <v>33</v>
      </c>
      <c r="B129" t="s">
        <v>34</v>
      </c>
      <c r="C129">
        <v>19</v>
      </c>
      <c r="D129" t="s">
        <v>35</v>
      </c>
      <c r="E129" t="s">
        <v>36</v>
      </c>
      <c r="F129" t="s">
        <v>44</v>
      </c>
      <c r="G129">
        <v>0</v>
      </c>
      <c r="H129">
        <v>1</v>
      </c>
      <c r="I129" t="s">
        <v>38</v>
      </c>
      <c r="J129" t="s">
        <v>45</v>
      </c>
      <c r="K129" t="s">
        <v>40</v>
      </c>
      <c r="L129" t="s">
        <v>45</v>
      </c>
      <c r="M129">
        <v>1</v>
      </c>
      <c r="N129">
        <v>2</v>
      </c>
      <c r="O129">
        <v>3</v>
      </c>
      <c r="P129" t="s">
        <v>43</v>
      </c>
      <c r="Q129" t="s">
        <v>42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2</v>
      </c>
      <c r="AE129">
        <v>7</v>
      </c>
      <c r="AF129">
        <v>8</v>
      </c>
      <c r="AG129">
        <v>9</v>
      </c>
    </row>
    <row r="130" spans="1:33" x14ac:dyDescent="0.25">
      <c r="A130" t="s">
        <v>33</v>
      </c>
      <c r="B130" t="s">
        <v>50</v>
      </c>
      <c r="C130">
        <v>18</v>
      </c>
      <c r="D130" t="s">
        <v>52</v>
      </c>
      <c r="E130" t="s">
        <v>36</v>
      </c>
      <c r="F130" t="s">
        <v>44</v>
      </c>
      <c r="G130">
        <v>2</v>
      </c>
      <c r="H130">
        <v>2</v>
      </c>
      <c r="I130" t="s">
        <v>48</v>
      </c>
      <c r="J130" t="s">
        <v>45</v>
      </c>
      <c r="K130" t="s">
        <v>51</v>
      </c>
      <c r="L130" t="s">
        <v>41</v>
      </c>
      <c r="M130">
        <v>1</v>
      </c>
      <c r="N130">
        <v>1</v>
      </c>
      <c r="O130">
        <v>2</v>
      </c>
      <c r="P130" t="s">
        <v>43</v>
      </c>
      <c r="Q130" t="s">
        <v>42</v>
      </c>
      <c r="R130" t="s">
        <v>43</v>
      </c>
      <c r="S130" t="s">
        <v>42</v>
      </c>
      <c r="T130" t="s">
        <v>42</v>
      </c>
      <c r="U130" t="s">
        <v>42</v>
      </c>
      <c r="V130" t="s">
        <v>42</v>
      </c>
      <c r="W130" t="s">
        <v>43</v>
      </c>
      <c r="X130">
        <v>3</v>
      </c>
      <c r="Y130">
        <v>3</v>
      </c>
      <c r="Z130">
        <v>3</v>
      </c>
      <c r="AA130">
        <v>1</v>
      </c>
      <c r="AB130">
        <v>2</v>
      </c>
      <c r="AC130">
        <v>4</v>
      </c>
      <c r="AD130">
        <v>0</v>
      </c>
      <c r="AE130">
        <v>7</v>
      </c>
      <c r="AF130">
        <v>4</v>
      </c>
      <c r="AG130">
        <v>0</v>
      </c>
    </row>
    <row r="131" spans="1:33" x14ac:dyDescent="0.25">
      <c r="A131" t="s">
        <v>33</v>
      </c>
      <c r="B131" t="s">
        <v>50</v>
      </c>
      <c r="C131">
        <v>16</v>
      </c>
      <c r="D131" t="s">
        <v>52</v>
      </c>
      <c r="E131" t="s">
        <v>36</v>
      </c>
      <c r="F131" t="s">
        <v>44</v>
      </c>
      <c r="G131">
        <v>4</v>
      </c>
      <c r="H131">
        <v>4</v>
      </c>
      <c r="I131" t="s">
        <v>39</v>
      </c>
      <c r="J131" t="s">
        <v>39</v>
      </c>
      <c r="K131" t="s">
        <v>40</v>
      </c>
      <c r="L131" t="s">
        <v>41</v>
      </c>
      <c r="M131">
        <v>1</v>
      </c>
      <c r="N131">
        <v>1</v>
      </c>
      <c r="O131">
        <v>0</v>
      </c>
      <c r="P131" t="s">
        <v>43</v>
      </c>
      <c r="Q131" t="s">
        <v>43</v>
      </c>
      <c r="R131" t="s">
        <v>42</v>
      </c>
      <c r="S131" t="s">
        <v>42</v>
      </c>
      <c r="T131" t="s">
        <v>42</v>
      </c>
      <c r="U131" t="s">
        <v>42</v>
      </c>
      <c r="V131" t="s">
        <v>42</v>
      </c>
      <c r="W131" t="s">
        <v>43</v>
      </c>
      <c r="X131">
        <v>3</v>
      </c>
      <c r="Y131">
        <v>5</v>
      </c>
      <c r="Z131">
        <v>5</v>
      </c>
      <c r="AA131">
        <v>2</v>
      </c>
      <c r="AB131">
        <v>5</v>
      </c>
      <c r="AC131">
        <v>4</v>
      </c>
      <c r="AD131">
        <v>8</v>
      </c>
      <c r="AE131">
        <v>18</v>
      </c>
      <c r="AF131">
        <v>18</v>
      </c>
      <c r="AG131">
        <v>18</v>
      </c>
    </row>
    <row r="132" spans="1:33" x14ac:dyDescent="0.25">
      <c r="A132" t="s">
        <v>33</v>
      </c>
      <c r="B132" t="s">
        <v>34</v>
      </c>
      <c r="C132">
        <v>15</v>
      </c>
      <c r="D132" t="s">
        <v>52</v>
      </c>
      <c r="E132" t="s">
        <v>36</v>
      </c>
      <c r="F132" t="s">
        <v>44</v>
      </c>
      <c r="G132">
        <v>3</v>
      </c>
      <c r="H132">
        <v>4</v>
      </c>
      <c r="I132" t="s">
        <v>48</v>
      </c>
      <c r="J132" t="s">
        <v>39</v>
      </c>
      <c r="K132" t="s">
        <v>40</v>
      </c>
      <c r="L132" t="s">
        <v>46</v>
      </c>
      <c r="M132">
        <v>2</v>
      </c>
      <c r="N132">
        <v>3</v>
      </c>
      <c r="O132">
        <v>2</v>
      </c>
      <c r="P132" t="s">
        <v>43</v>
      </c>
      <c r="Q132" t="s">
        <v>42</v>
      </c>
      <c r="R132" t="s">
        <v>43</v>
      </c>
      <c r="S132" t="s">
        <v>43</v>
      </c>
      <c r="T132" t="s">
        <v>42</v>
      </c>
      <c r="U132" t="s">
        <v>42</v>
      </c>
      <c r="V132" t="s">
        <v>42</v>
      </c>
      <c r="W132" t="s">
        <v>42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12</v>
      </c>
      <c r="AF132">
        <v>0</v>
      </c>
      <c r="AG132">
        <v>0</v>
      </c>
    </row>
    <row r="133" spans="1:33" x14ac:dyDescent="0.25">
      <c r="A133" t="s">
        <v>33</v>
      </c>
      <c r="B133" t="s">
        <v>34</v>
      </c>
      <c r="C133">
        <v>15</v>
      </c>
      <c r="D133" t="s">
        <v>35</v>
      </c>
      <c r="E133" t="s">
        <v>36</v>
      </c>
      <c r="F133" t="s">
        <v>44</v>
      </c>
      <c r="G133">
        <v>1</v>
      </c>
      <c r="H133">
        <v>1</v>
      </c>
      <c r="I133" t="s">
        <v>38</v>
      </c>
      <c r="J133" t="s">
        <v>45</v>
      </c>
      <c r="K133" t="s">
        <v>40</v>
      </c>
      <c r="L133" t="s">
        <v>41</v>
      </c>
      <c r="M133">
        <v>3</v>
      </c>
      <c r="N133">
        <v>1</v>
      </c>
      <c r="O133">
        <v>0</v>
      </c>
      <c r="P133" t="s">
        <v>43</v>
      </c>
      <c r="Q133" t="s">
        <v>42</v>
      </c>
      <c r="R133" t="s">
        <v>43</v>
      </c>
      <c r="S133" t="s">
        <v>42</v>
      </c>
      <c r="T133" t="s">
        <v>43</v>
      </c>
      <c r="U133" t="s">
        <v>42</v>
      </c>
      <c r="V133" t="s">
        <v>42</v>
      </c>
      <c r="W133" t="s">
        <v>42</v>
      </c>
      <c r="X133">
        <v>4</v>
      </c>
      <c r="Y133">
        <v>3</v>
      </c>
      <c r="Z133">
        <v>3</v>
      </c>
      <c r="AA133">
        <v>1</v>
      </c>
      <c r="AB133">
        <v>2</v>
      </c>
      <c r="AC133">
        <v>4</v>
      </c>
      <c r="AD133">
        <v>0</v>
      </c>
      <c r="AE133">
        <v>8</v>
      </c>
      <c r="AF133">
        <v>0</v>
      </c>
      <c r="AG133">
        <v>0</v>
      </c>
    </row>
    <row r="134" spans="1:33" x14ac:dyDescent="0.25">
      <c r="A134" t="s">
        <v>33</v>
      </c>
      <c r="B134" t="s">
        <v>34</v>
      </c>
      <c r="C134">
        <v>17</v>
      </c>
      <c r="D134" t="s">
        <v>35</v>
      </c>
      <c r="E134" t="s">
        <v>47</v>
      </c>
      <c r="F134" t="s">
        <v>44</v>
      </c>
      <c r="G134">
        <v>2</v>
      </c>
      <c r="H134">
        <v>2</v>
      </c>
      <c r="I134" t="s">
        <v>45</v>
      </c>
      <c r="J134" t="s">
        <v>45</v>
      </c>
      <c r="K134" t="s">
        <v>40</v>
      </c>
      <c r="L134" t="s">
        <v>46</v>
      </c>
      <c r="M134">
        <v>1</v>
      </c>
      <c r="N134">
        <v>1</v>
      </c>
      <c r="O134">
        <v>0</v>
      </c>
      <c r="P134" t="s">
        <v>43</v>
      </c>
      <c r="Q134" t="s">
        <v>42</v>
      </c>
      <c r="R134" t="s">
        <v>43</v>
      </c>
      <c r="S134" t="s">
        <v>43</v>
      </c>
      <c r="T134" t="s">
        <v>42</v>
      </c>
      <c r="U134" t="s">
        <v>42</v>
      </c>
      <c r="V134" t="s">
        <v>42</v>
      </c>
      <c r="W134" t="s">
        <v>42</v>
      </c>
      <c r="X134">
        <v>3</v>
      </c>
      <c r="Y134">
        <v>4</v>
      </c>
      <c r="Z134">
        <v>4</v>
      </c>
      <c r="AA134">
        <v>1</v>
      </c>
      <c r="AB134">
        <v>3</v>
      </c>
      <c r="AC134">
        <v>5</v>
      </c>
      <c r="AD134">
        <v>12</v>
      </c>
      <c r="AE134">
        <v>10</v>
      </c>
      <c r="AF134">
        <v>13</v>
      </c>
      <c r="AG134">
        <v>12</v>
      </c>
    </row>
    <row r="135" spans="1:33" x14ac:dyDescent="0.25">
      <c r="A135" t="s">
        <v>33</v>
      </c>
      <c r="B135" t="s">
        <v>34</v>
      </c>
      <c r="C135">
        <v>16</v>
      </c>
      <c r="D135" t="s">
        <v>35</v>
      </c>
      <c r="E135" t="s">
        <v>36</v>
      </c>
      <c r="F135" t="s">
        <v>37</v>
      </c>
      <c r="G135">
        <v>3</v>
      </c>
      <c r="H135">
        <v>4</v>
      </c>
      <c r="I135" t="s">
        <v>48</v>
      </c>
      <c r="J135" t="s">
        <v>45</v>
      </c>
      <c r="K135" t="s">
        <v>40</v>
      </c>
      <c r="L135" t="s">
        <v>46</v>
      </c>
      <c r="M135">
        <v>1</v>
      </c>
      <c r="N135">
        <v>1</v>
      </c>
      <c r="O135">
        <v>0</v>
      </c>
      <c r="P135" t="s">
        <v>43</v>
      </c>
      <c r="Q135" t="s">
        <v>43</v>
      </c>
      <c r="R135" t="s">
        <v>43</v>
      </c>
      <c r="S135" t="s">
        <v>43</v>
      </c>
      <c r="T135" t="s">
        <v>42</v>
      </c>
      <c r="U135" t="s">
        <v>42</v>
      </c>
      <c r="V135" t="s">
        <v>42</v>
      </c>
      <c r="W135" t="s">
        <v>43</v>
      </c>
      <c r="X135">
        <v>3</v>
      </c>
      <c r="Y135">
        <v>2</v>
      </c>
      <c r="Z135">
        <v>1</v>
      </c>
      <c r="AA135">
        <v>1</v>
      </c>
      <c r="AB135">
        <v>4</v>
      </c>
      <c r="AC135">
        <v>5</v>
      </c>
      <c r="AD135">
        <v>16</v>
      </c>
      <c r="AE135">
        <v>12</v>
      </c>
      <c r="AF135">
        <v>11</v>
      </c>
      <c r="AG135">
        <v>11</v>
      </c>
    </row>
    <row r="136" spans="1:33" x14ac:dyDescent="0.25">
      <c r="A136" t="s">
        <v>33</v>
      </c>
      <c r="B136" t="s">
        <v>50</v>
      </c>
      <c r="C136">
        <v>15</v>
      </c>
      <c r="D136" t="s">
        <v>52</v>
      </c>
      <c r="E136" t="s">
        <v>36</v>
      </c>
      <c r="F136" t="s">
        <v>44</v>
      </c>
      <c r="G136">
        <v>3</v>
      </c>
      <c r="H136">
        <v>4</v>
      </c>
      <c r="I136" t="s">
        <v>38</v>
      </c>
      <c r="J136" t="s">
        <v>39</v>
      </c>
      <c r="K136" t="s">
        <v>40</v>
      </c>
      <c r="L136" t="s">
        <v>41</v>
      </c>
      <c r="M136">
        <v>4</v>
      </c>
      <c r="N136">
        <v>2</v>
      </c>
      <c r="O136">
        <v>0</v>
      </c>
      <c r="P136" t="s">
        <v>43</v>
      </c>
      <c r="Q136" t="s">
        <v>42</v>
      </c>
      <c r="R136" t="s">
        <v>43</v>
      </c>
      <c r="S136" t="s">
        <v>43</v>
      </c>
      <c r="T136" t="s">
        <v>42</v>
      </c>
      <c r="U136" t="s">
        <v>42</v>
      </c>
      <c r="V136" t="s">
        <v>43</v>
      </c>
      <c r="W136" t="s">
        <v>42</v>
      </c>
      <c r="X136">
        <v>5</v>
      </c>
      <c r="Y136">
        <v>3</v>
      </c>
      <c r="Z136">
        <v>3</v>
      </c>
      <c r="AA136">
        <v>1</v>
      </c>
      <c r="AB136">
        <v>1</v>
      </c>
      <c r="AC136">
        <v>5</v>
      </c>
      <c r="AD136">
        <v>0</v>
      </c>
      <c r="AE136">
        <v>9</v>
      </c>
      <c r="AF136">
        <v>0</v>
      </c>
      <c r="AG136">
        <v>0</v>
      </c>
    </row>
    <row r="137" spans="1:33" x14ac:dyDescent="0.25">
      <c r="A137" t="s">
        <v>33</v>
      </c>
      <c r="B137" t="s">
        <v>34</v>
      </c>
      <c r="C137">
        <v>15</v>
      </c>
      <c r="D137" t="s">
        <v>35</v>
      </c>
      <c r="E137" t="s">
        <v>36</v>
      </c>
      <c r="F137" t="s">
        <v>44</v>
      </c>
      <c r="G137">
        <v>4</v>
      </c>
      <c r="H137">
        <v>4</v>
      </c>
      <c r="I137" t="s">
        <v>48</v>
      </c>
      <c r="J137" t="s">
        <v>38</v>
      </c>
      <c r="K137" t="s">
        <v>40</v>
      </c>
      <c r="L137" t="s">
        <v>41</v>
      </c>
      <c r="M137">
        <v>1</v>
      </c>
      <c r="N137">
        <v>3</v>
      </c>
      <c r="O137">
        <v>0</v>
      </c>
      <c r="P137" t="s">
        <v>43</v>
      </c>
      <c r="Q137" t="s">
        <v>42</v>
      </c>
      <c r="R137" t="s">
        <v>43</v>
      </c>
      <c r="S137" t="s">
        <v>42</v>
      </c>
      <c r="T137" t="s">
        <v>42</v>
      </c>
      <c r="U137" t="s">
        <v>42</v>
      </c>
      <c r="V137" t="s">
        <v>42</v>
      </c>
      <c r="W137" t="s">
        <v>42</v>
      </c>
      <c r="X137">
        <v>4</v>
      </c>
      <c r="Y137">
        <v>3</v>
      </c>
      <c r="Z137">
        <v>3</v>
      </c>
      <c r="AA137">
        <v>1</v>
      </c>
      <c r="AB137">
        <v>1</v>
      </c>
      <c r="AC137">
        <v>5</v>
      </c>
      <c r="AD137">
        <v>0</v>
      </c>
      <c r="AE137">
        <v>11</v>
      </c>
      <c r="AF137">
        <v>0</v>
      </c>
      <c r="AG137">
        <v>0</v>
      </c>
    </row>
    <row r="138" spans="1:33" x14ac:dyDescent="0.25">
      <c r="A138" t="s">
        <v>33</v>
      </c>
      <c r="B138" t="s">
        <v>50</v>
      </c>
      <c r="C138">
        <v>17</v>
      </c>
      <c r="D138" t="s">
        <v>52</v>
      </c>
      <c r="E138" t="s">
        <v>36</v>
      </c>
      <c r="F138" t="s">
        <v>44</v>
      </c>
      <c r="G138">
        <v>3</v>
      </c>
      <c r="H138">
        <v>4</v>
      </c>
      <c r="I138" t="s">
        <v>38</v>
      </c>
      <c r="J138" t="s">
        <v>45</v>
      </c>
      <c r="K138" t="s">
        <v>40</v>
      </c>
      <c r="L138" t="s">
        <v>41</v>
      </c>
      <c r="M138">
        <v>3</v>
      </c>
      <c r="N138">
        <v>2</v>
      </c>
      <c r="O138">
        <v>0</v>
      </c>
      <c r="P138" t="s">
        <v>43</v>
      </c>
      <c r="Q138" t="s">
        <v>43</v>
      </c>
      <c r="R138" t="s">
        <v>43</v>
      </c>
      <c r="S138" t="s">
        <v>43</v>
      </c>
      <c r="T138" t="s">
        <v>42</v>
      </c>
      <c r="U138" t="s">
        <v>42</v>
      </c>
      <c r="V138" t="s">
        <v>43</v>
      </c>
      <c r="W138" t="s">
        <v>43</v>
      </c>
      <c r="X138">
        <v>5</v>
      </c>
      <c r="Y138">
        <v>4</v>
      </c>
      <c r="Z138">
        <v>5</v>
      </c>
      <c r="AA138">
        <v>2</v>
      </c>
      <c r="AB138">
        <v>4</v>
      </c>
      <c r="AC138">
        <v>5</v>
      </c>
      <c r="AD138">
        <v>0</v>
      </c>
      <c r="AE138">
        <v>10</v>
      </c>
      <c r="AF138">
        <v>0</v>
      </c>
      <c r="AG138">
        <v>0</v>
      </c>
    </row>
    <row r="139" spans="1:33" x14ac:dyDescent="0.25">
      <c r="A139" t="s">
        <v>33</v>
      </c>
      <c r="B139" t="s">
        <v>34</v>
      </c>
      <c r="C139">
        <v>16</v>
      </c>
      <c r="D139" t="s">
        <v>35</v>
      </c>
      <c r="E139" t="s">
        <v>36</v>
      </c>
      <c r="F139" t="s">
        <v>37</v>
      </c>
      <c r="G139">
        <v>3</v>
      </c>
      <c r="H139">
        <v>3</v>
      </c>
      <c r="I139" t="s">
        <v>45</v>
      </c>
      <c r="J139" t="s">
        <v>45</v>
      </c>
      <c r="K139" t="s">
        <v>40</v>
      </c>
      <c r="L139" t="s">
        <v>45</v>
      </c>
      <c r="M139">
        <v>2</v>
      </c>
      <c r="N139">
        <v>1</v>
      </c>
      <c r="O139">
        <v>2</v>
      </c>
      <c r="P139" t="s">
        <v>43</v>
      </c>
      <c r="Q139" t="s">
        <v>42</v>
      </c>
      <c r="R139" t="s">
        <v>43</v>
      </c>
      <c r="S139" t="s">
        <v>42</v>
      </c>
      <c r="T139" t="s">
        <v>43</v>
      </c>
      <c r="U139" t="s">
        <v>42</v>
      </c>
      <c r="V139" t="s">
        <v>42</v>
      </c>
      <c r="W139" t="s">
        <v>42</v>
      </c>
      <c r="X139">
        <v>4</v>
      </c>
      <c r="Y139">
        <v>3</v>
      </c>
      <c r="Z139">
        <v>2</v>
      </c>
      <c r="AA139">
        <v>1</v>
      </c>
      <c r="AB139">
        <v>1</v>
      </c>
      <c r="AC139">
        <v>5</v>
      </c>
      <c r="AD139">
        <v>0</v>
      </c>
      <c r="AE139">
        <v>4</v>
      </c>
      <c r="AF139">
        <v>0</v>
      </c>
      <c r="AG139">
        <v>0</v>
      </c>
    </row>
    <row r="140" spans="1:33" x14ac:dyDescent="0.25">
      <c r="A140" t="s">
        <v>33</v>
      </c>
      <c r="B140" t="s">
        <v>50</v>
      </c>
      <c r="C140">
        <v>16</v>
      </c>
      <c r="D140" t="s">
        <v>35</v>
      </c>
      <c r="E140" t="s">
        <v>47</v>
      </c>
      <c r="F140" t="s">
        <v>44</v>
      </c>
      <c r="G140">
        <v>1</v>
      </c>
      <c r="H140">
        <v>1</v>
      </c>
      <c r="I140" t="s">
        <v>48</v>
      </c>
      <c r="J140" t="s">
        <v>45</v>
      </c>
      <c r="K140" t="s">
        <v>40</v>
      </c>
      <c r="L140" t="s">
        <v>41</v>
      </c>
      <c r="M140">
        <v>1</v>
      </c>
      <c r="N140">
        <v>2</v>
      </c>
      <c r="O140">
        <v>1</v>
      </c>
      <c r="P140" t="s">
        <v>43</v>
      </c>
      <c r="Q140" t="s">
        <v>43</v>
      </c>
      <c r="R140" t="s">
        <v>43</v>
      </c>
      <c r="S140" t="s">
        <v>43</v>
      </c>
      <c r="T140" t="s">
        <v>42</v>
      </c>
      <c r="U140" t="s">
        <v>42</v>
      </c>
      <c r="V140" t="s">
        <v>43</v>
      </c>
      <c r="W140" t="s">
        <v>42</v>
      </c>
      <c r="X140">
        <v>4</v>
      </c>
      <c r="Y140">
        <v>4</v>
      </c>
      <c r="Z140">
        <v>4</v>
      </c>
      <c r="AA140">
        <v>1</v>
      </c>
      <c r="AB140">
        <v>3</v>
      </c>
      <c r="AC140">
        <v>5</v>
      </c>
      <c r="AD140">
        <v>0</v>
      </c>
      <c r="AE140">
        <v>14</v>
      </c>
      <c r="AF140">
        <v>12</v>
      </c>
      <c r="AG140">
        <v>12</v>
      </c>
    </row>
    <row r="141" spans="1:33" x14ac:dyDescent="0.25">
      <c r="A141" t="s">
        <v>33</v>
      </c>
      <c r="B141" t="s">
        <v>34</v>
      </c>
      <c r="C141">
        <v>15</v>
      </c>
      <c r="D141" t="s">
        <v>35</v>
      </c>
      <c r="E141" t="s">
        <v>36</v>
      </c>
      <c r="F141" t="s">
        <v>44</v>
      </c>
      <c r="G141">
        <v>4</v>
      </c>
      <c r="H141">
        <v>4</v>
      </c>
      <c r="I141" t="s">
        <v>39</v>
      </c>
      <c r="J141" t="s">
        <v>39</v>
      </c>
      <c r="K141" t="s">
        <v>40</v>
      </c>
      <c r="L141" t="s">
        <v>41</v>
      </c>
      <c r="M141">
        <v>2</v>
      </c>
      <c r="N141">
        <v>1</v>
      </c>
      <c r="O141">
        <v>0</v>
      </c>
      <c r="P141" t="s">
        <v>43</v>
      </c>
      <c r="Q141" t="s">
        <v>43</v>
      </c>
      <c r="R141" t="s">
        <v>43</v>
      </c>
      <c r="S141" t="s">
        <v>42</v>
      </c>
      <c r="T141" t="s">
        <v>42</v>
      </c>
      <c r="U141" t="s">
        <v>42</v>
      </c>
      <c r="V141" t="s">
        <v>42</v>
      </c>
      <c r="W141" t="s">
        <v>43</v>
      </c>
      <c r="X141">
        <v>4</v>
      </c>
      <c r="Y141">
        <v>3</v>
      </c>
      <c r="Z141">
        <v>2</v>
      </c>
      <c r="AA141">
        <v>1</v>
      </c>
      <c r="AB141">
        <v>1</v>
      </c>
      <c r="AC141">
        <v>5</v>
      </c>
      <c r="AD141">
        <v>0</v>
      </c>
      <c r="AE141">
        <v>16</v>
      </c>
      <c r="AF141">
        <v>16</v>
      </c>
      <c r="AG141">
        <v>15</v>
      </c>
    </row>
    <row r="142" spans="1:33" x14ac:dyDescent="0.25">
      <c r="A142" t="s">
        <v>33</v>
      </c>
      <c r="B142" t="s">
        <v>50</v>
      </c>
      <c r="C142">
        <v>15</v>
      </c>
      <c r="D142" t="s">
        <v>35</v>
      </c>
      <c r="E142" t="s">
        <v>36</v>
      </c>
      <c r="F142" t="s">
        <v>44</v>
      </c>
      <c r="G142">
        <v>4</v>
      </c>
      <c r="H142">
        <v>3</v>
      </c>
      <c r="I142" t="s">
        <v>39</v>
      </c>
      <c r="J142" t="s">
        <v>48</v>
      </c>
      <c r="K142" t="s">
        <v>40</v>
      </c>
      <c r="L142" t="s">
        <v>46</v>
      </c>
      <c r="M142">
        <v>2</v>
      </c>
      <c r="N142">
        <v>4</v>
      </c>
      <c r="O142">
        <v>0</v>
      </c>
      <c r="P142" t="s">
        <v>42</v>
      </c>
      <c r="Q142" t="s">
        <v>42</v>
      </c>
      <c r="R142" t="s">
        <v>43</v>
      </c>
      <c r="S142" t="s">
        <v>43</v>
      </c>
      <c r="T142" t="s">
        <v>42</v>
      </c>
      <c r="U142" t="s">
        <v>42</v>
      </c>
      <c r="V142" t="s">
        <v>42</v>
      </c>
      <c r="W142" t="s">
        <v>43</v>
      </c>
      <c r="X142">
        <v>2</v>
      </c>
      <c r="Y142">
        <v>2</v>
      </c>
      <c r="Z142">
        <v>2</v>
      </c>
      <c r="AA142">
        <v>1</v>
      </c>
      <c r="AB142">
        <v>1</v>
      </c>
      <c r="AC142">
        <v>3</v>
      </c>
      <c r="AD142">
        <v>0</v>
      </c>
      <c r="AE142">
        <v>7</v>
      </c>
      <c r="AF142">
        <v>9</v>
      </c>
      <c r="AG142">
        <v>0</v>
      </c>
    </row>
    <row r="143" spans="1:33" x14ac:dyDescent="0.25">
      <c r="A143" t="s">
        <v>33</v>
      </c>
      <c r="B143" t="s">
        <v>50</v>
      </c>
      <c r="C143">
        <v>16</v>
      </c>
      <c r="D143" t="s">
        <v>35</v>
      </c>
      <c r="E143" t="s">
        <v>47</v>
      </c>
      <c r="F143" t="s">
        <v>44</v>
      </c>
      <c r="G143">
        <v>2</v>
      </c>
      <c r="H143">
        <v>2</v>
      </c>
      <c r="I143" t="s">
        <v>48</v>
      </c>
      <c r="J143" t="s">
        <v>48</v>
      </c>
      <c r="K143" t="s">
        <v>51</v>
      </c>
      <c r="L143" t="s">
        <v>46</v>
      </c>
      <c r="M143">
        <v>2</v>
      </c>
      <c r="N143">
        <v>1</v>
      </c>
      <c r="O143">
        <v>2</v>
      </c>
      <c r="P143" t="s">
        <v>43</v>
      </c>
      <c r="Q143" t="s">
        <v>42</v>
      </c>
      <c r="R143" t="s">
        <v>43</v>
      </c>
      <c r="S143" t="s">
        <v>42</v>
      </c>
      <c r="T143" t="s">
        <v>42</v>
      </c>
      <c r="U143" t="s">
        <v>42</v>
      </c>
      <c r="V143" t="s">
        <v>42</v>
      </c>
      <c r="W143" t="s">
        <v>43</v>
      </c>
      <c r="X143">
        <v>2</v>
      </c>
      <c r="Y143">
        <v>3</v>
      </c>
      <c r="Z143">
        <v>3</v>
      </c>
      <c r="AA143">
        <v>2</v>
      </c>
      <c r="AB143">
        <v>2</v>
      </c>
      <c r="AC143">
        <v>2</v>
      </c>
      <c r="AD143">
        <v>8</v>
      </c>
      <c r="AE143">
        <v>9</v>
      </c>
      <c r="AF143">
        <v>9</v>
      </c>
      <c r="AG143">
        <v>9</v>
      </c>
    </row>
    <row r="144" spans="1:33" x14ac:dyDescent="0.25">
      <c r="A144" t="s">
        <v>33</v>
      </c>
      <c r="B144" t="s">
        <v>34</v>
      </c>
      <c r="C144">
        <v>15</v>
      </c>
      <c r="D144" t="s">
        <v>35</v>
      </c>
      <c r="E144" t="s">
        <v>36</v>
      </c>
      <c r="F144" t="s">
        <v>44</v>
      </c>
      <c r="G144">
        <v>4</v>
      </c>
      <c r="H144">
        <v>4</v>
      </c>
      <c r="I144" t="s">
        <v>39</v>
      </c>
      <c r="J144" t="s">
        <v>48</v>
      </c>
      <c r="K144" t="s">
        <v>40</v>
      </c>
      <c r="L144" t="s">
        <v>41</v>
      </c>
      <c r="M144">
        <v>1</v>
      </c>
      <c r="N144">
        <v>3</v>
      </c>
      <c r="O144">
        <v>0</v>
      </c>
      <c r="P144" t="s">
        <v>43</v>
      </c>
      <c r="Q144" t="s">
        <v>42</v>
      </c>
      <c r="R144" t="s">
        <v>42</v>
      </c>
      <c r="S144" t="s">
        <v>42</v>
      </c>
      <c r="T144" t="s">
        <v>42</v>
      </c>
      <c r="U144" t="s">
        <v>42</v>
      </c>
      <c r="V144" t="s">
        <v>42</v>
      </c>
      <c r="W144" t="s">
        <v>43</v>
      </c>
      <c r="X144">
        <v>4</v>
      </c>
      <c r="Y144">
        <v>2</v>
      </c>
      <c r="Z144">
        <v>2</v>
      </c>
      <c r="AA144">
        <v>1</v>
      </c>
      <c r="AB144">
        <v>1</v>
      </c>
      <c r="AC144">
        <v>5</v>
      </c>
      <c r="AD144">
        <v>2</v>
      </c>
      <c r="AE144">
        <v>9</v>
      </c>
      <c r="AF144">
        <v>11</v>
      </c>
      <c r="AG144">
        <v>11</v>
      </c>
    </row>
    <row r="145" spans="1:33" x14ac:dyDescent="0.25">
      <c r="A145" t="s">
        <v>33</v>
      </c>
      <c r="B145" t="s">
        <v>34</v>
      </c>
      <c r="C145">
        <v>16</v>
      </c>
      <c r="D145" t="s">
        <v>35</v>
      </c>
      <c r="E145" t="s">
        <v>47</v>
      </c>
      <c r="F145" t="s">
        <v>44</v>
      </c>
      <c r="G145">
        <v>1</v>
      </c>
      <c r="H145">
        <v>1</v>
      </c>
      <c r="I145" t="s">
        <v>38</v>
      </c>
      <c r="J145" t="s">
        <v>38</v>
      </c>
      <c r="K145" t="s">
        <v>40</v>
      </c>
      <c r="L145" t="s">
        <v>41</v>
      </c>
      <c r="M145">
        <v>1</v>
      </c>
      <c r="N145">
        <v>1</v>
      </c>
      <c r="O145">
        <v>0</v>
      </c>
      <c r="P145" t="s">
        <v>43</v>
      </c>
      <c r="Q145" t="s">
        <v>43</v>
      </c>
      <c r="R145" t="s">
        <v>43</v>
      </c>
      <c r="S145" t="s">
        <v>43</v>
      </c>
      <c r="T145" t="s">
        <v>42</v>
      </c>
      <c r="U145" t="s">
        <v>42</v>
      </c>
      <c r="V145" t="s">
        <v>42</v>
      </c>
      <c r="W145" t="s">
        <v>43</v>
      </c>
      <c r="X145">
        <v>3</v>
      </c>
      <c r="Y145">
        <v>4</v>
      </c>
      <c r="Z145">
        <v>4</v>
      </c>
      <c r="AA145">
        <v>3</v>
      </c>
      <c r="AB145">
        <v>3</v>
      </c>
      <c r="AC145">
        <v>1</v>
      </c>
      <c r="AD145">
        <v>2</v>
      </c>
      <c r="AE145">
        <v>14</v>
      </c>
      <c r="AF145">
        <v>14</v>
      </c>
      <c r="AG145">
        <v>13</v>
      </c>
    </row>
    <row r="146" spans="1:33" x14ac:dyDescent="0.25">
      <c r="A146" t="s">
        <v>33</v>
      </c>
      <c r="B146" t="s">
        <v>50</v>
      </c>
      <c r="C146">
        <v>17</v>
      </c>
      <c r="D146" t="s">
        <v>35</v>
      </c>
      <c r="E146" t="s">
        <v>36</v>
      </c>
      <c r="F146" t="s">
        <v>44</v>
      </c>
      <c r="G146">
        <v>2</v>
      </c>
      <c r="H146">
        <v>1</v>
      </c>
      <c r="I146" t="s">
        <v>45</v>
      </c>
      <c r="J146" t="s">
        <v>45</v>
      </c>
      <c r="K146" t="s">
        <v>49</v>
      </c>
      <c r="L146" t="s">
        <v>41</v>
      </c>
      <c r="M146">
        <v>1</v>
      </c>
      <c r="N146">
        <v>1</v>
      </c>
      <c r="O146">
        <v>3</v>
      </c>
      <c r="P146" t="s">
        <v>43</v>
      </c>
      <c r="Q146" t="s">
        <v>42</v>
      </c>
      <c r="R146" t="s">
        <v>43</v>
      </c>
      <c r="S146" t="s">
        <v>43</v>
      </c>
      <c r="T146" t="s">
        <v>42</v>
      </c>
      <c r="U146" t="s">
        <v>42</v>
      </c>
      <c r="V146" t="s">
        <v>42</v>
      </c>
      <c r="W146" t="s">
        <v>43</v>
      </c>
      <c r="X146">
        <v>5</v>
      </c>
      <c r="Y146">
        <v>4</v>
      </c>
      <c r="Z146">
        <v>5</v>
      </c>
      <c r="AA146">
        <v>1</v>
      </c>
      <c r="AB146">
        <v>2</v>
      </c>
      <c r="AC146">
        <v>5</v>
      </c>
      <c r="AD146">
        <v>0</v>
      </c>
      <c r="AE146">
        <v>5</v>
      </c>
      <c r="AF146">
        <v>0</v>
      </c>
      <c r="AG146">
        <v>0</v>
      </c>
    </row>
    <row r="147" spans="1:33" x14ac:dyDescent="0.25">
      <c r="A147" t="s">
        <v>33</v>
      </c>
      <c r="B147" t="s">
        <v>34</v>
      </c>
      <c r="C147">
        <v>15</v>
      </c>
      <c r="D147" t="s">
        <v>35</v>
      </c>
      <c r="E147" t="s">
        <v>36</v>
      </c>
      <c r="F147" t="s">
        <v>44</v>
      </c>
      <c r="G147">
        <v>1</v>
      </c>
      <c r="H147">
        <v>1</v>
      </c>
      <c r="I147" t="s">
        <v>45</v>
      </c>
      <c r="J147" t="s">
        <v>48</v>
      </c>
      <c r="K147" t="s">
        <v>40</v>
      </c>
      <c r="L147" t="s">
        <v>46</v>
      </c>
      <c r="M147">
        <v>1</v>
      </c>
      <c r="N147">
        <v>2</v>
      </c>
      <c r="O147">
        <v>0</v>
      </c>
      <c r="P147" t="s">
        <v>43</v>
      </c>
      <c r="Q147" t="s">
        <v>42</v>
      </c>
      <c r="R147" t="s">
        <v>42</v>
      </c>
      <c r="S147" t="s">
        <v>43</v>
      </c>
      <c r="T147" t="s">
        <v>42</v>
      </c>
      <c r="U147" t="s">
        <v>42</v>
      </c>
      <c r="V147" t="s">
        <v>42</v>
      </c>
      <c r="W147" t="s">
        <v>43</v>
      </c>
      <c r="X147">
        <v>4</v>
      </c>
      <c r="Y147">
        <v>4</v>
      </c>
      <c r="Z147">
        <v>2</v>
      </c>
      <c r="AA147">
        <v>1</v>
      </c>
      <c r="AB147">
        <v>2</v>
      </c>
      <c r="AC147">
        <v>5</v>
      </c>
      <c r="AD147">
        <v>0</v>
      </c>
      <c r="AE147">
        <v>8</v>
      </c>
      <c r="AF147">
        <v>11</v>
      </c>
      <c r="AG147">
        <v>11</v>
      </c>
    </row>
    <row r="148" spans="1:33" x14ac:dyDescent="0.25">
      <c r="A148" t="s">
        <v>33</v>
      </c>
      <c r="B148" t="s">
        <v>34</v>
      </c>
      <c r="C148">
        <v>15</v>
      </c>
      <c r="D148" t="s">
        <v>35</v>
      </c>
      <c r="E148" t="s">
        <v>36</v>
      </c>
      <c r="F148" t="s">
        <v>44</v>
      </c>
      <c r="G148">
        <v>3</v>
      </c>
      <c r="H148">
        <v>2</v>
      </c>
      <c r="I148" t="s">
        <v>28</v>
      </c>
      <c r="J148" t="s">
        <v>48</v>
      </c>
      <c r="K148" t="s">
        <v>49</v>
      </c>
      <c r="L148" t="s">
        <v>46</v>
      </c>
      <c r="M148">
        <v>1</v>
      </c>
      <c r="N148">
        <v>2</v>
      </c>
      <c r="O148">
        <v>3</v>
      </c>
      <c r="P148" t="s">
        <v>43</v>
      </c>
      <c r="Q148" t="s">
        <v>42</v>
      </c>
      <c r="R148" t="s">
        <v>43</v>
      </c>
      <c r="S148" t="s">
        <v>43</v>
      </c>
      <c r="T148" t="s">
        <v>42</v>
      </c>
      <c r="U148" t="s">
        <v>42</v>
      </c>
      <c r="V148" t="s">
        <v>42</v>
      </c>
      <c r="W148" t="s">
        <v>43</v>
      </c>
      <c r="X148">
        <v>3</v>
      </c>
      <c r="Y148">
        <v>3</v>
      </c>
      <c r="Z148">
        <v>2</v>
      </c>
      <c r="AA148">
        <v>1</v>
      </c>
      <c r="AB148">
        <v>1</v>
      </c>
      <c r="AC148">
        <v>3</v>
      </c>
      <c r="AD148">
        <v>0</v>
      </c>
      <c r="AE148">
        <v>6</v>
      </c>
      <c r="AF148">
        <v>7</v>
      </c>
      <c r="AG148">
        <v>0</v>
      </c>
    </row>
    <row r="149" spans="1:33" x14ac:dyDescent="0.25">
      <c r="A149" t="s">
        <v>33</v>
      </c>
      <c r="B149" t="s">
        <v>34</v>
      </c>
      <c r="C149">
        <v>15</v>
      </c>
      <c r="D149" t="s">
        <v>35</v>
      </c>
      <c r="E149" t="s">
        <v>36</v>
      </c>
      <c r="F149" t="s">
        <v>44</v>
      </c>
      <c r="G149">
        <v>1</v>
      </c>
      <c r="H149">
        <v>2</v>
      </c>
      <c r="I149" t="s">
        <v>38</v>
      </c>
      <c r="J149" t="s">
        <v>45</v>
      </c>
      <c r="K149" t="s">
        <v>40</v>
      </c>
      <c r="L149" t="s">
        <v>41</v>
      </c>
      <c r="M149">
        <v>1</v>
      </c>
      <c r="N149">
        <v>2</v>
      </c>
      <c r="O149">
        <v>0</v>
      </c>
      <c r="P149" t="s">
        <v>43</v>
      </c>
      <c r="Q149" t="s">
        <v>42</v>
      </c>
      <c r="R149" t="s">
        <v>42</v>
      </c>
      <c r="S149" t="s">
        <v>43</v>
      </c>
      <c r="T149" t="s">
        <v>43</v>
      </c>
      <c r="U149" t="s">
        <v>42</v>
      </c>
      <c r="V149" t="s">
        <v>42</v>
      </c>
      <c r="W149" t="s">
        <v>43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2</v>
      </c>
      <c r="AE149">
        <v>10</v>
      </c>
      <c r="AF149">
        <v>11</v>
      </c>
      <c r="AG149">
        <v>11</v>
      </c>
    </row>
    <row r="150" spans="1:33" x14ac:dyDescent="0.25">
      <c r="A150" t="s">
        <v>33</v>
      </c>
      <c r="B150" t="s">
        <v>50</v>
      </c>
      <c r="C150">
        <v>16</v>
      </c>
      <c r="D150" t="s">
        <v>35</v>
      </c>
      <c r="E150" t="s">
        <v>36</v>
      </c>
      <c r="F150" t="s">
        <v>44</v>
      </c>
      <c r="G150">
        <v>4</v>
      </c>
      <c r="H150">
        <v>4</v>
      </c>
      <c r="I150" t="s">
        <v>39</v>
      </c>
      <c r="J150" t="s">
        <v>39</v>
      </c>
      <c r="K150" t="s">
        <v>40</v>
      </c>
      <c r="L150" t="s">
        <v>41</v>
      </c>
      <c r="M150">
        <v>1</v>
      </c>
      <c r="N150">
        <v>1</v>
      </c>
      <c r="O150">
        <v>0</v>
      </c>
      <c r="P150" t="s">
        <v>43</v>
      </c>
      <c r="Q150" t="s">
        <v>42</v>
      </c>
      <c r="R150" t="s">
        <v>43</v>
      </c>
      <c r="S150" t="s">
        <v>43</v>
      </c>
      <c r="T150" t="s">
        <v>42</v>
      </c>
      <c r="U150" t="s">
        <v>43</v>
      </c>
      <c r="V150" t="s">
        <v>42</v>
      </c>
      <c r="W150" t="s">
        <v>42</v>
      </c>
      <c r="X150">
        <v>3</v>
      </c>
      <c r="Y150">
        <v>3</v>
      </c>
      <c r="Z150">
        <v>2</v>
      </c>
      <c r="AA150">
        <v>2</v>
      </c>
      <c r="AB150">
        <v>1</v>
      </c>
      <c r="AC150">
        <v>5</v>
      </c>
      <c r="AD150">
        <v>0</v>
      </c>
      <c r="AE150">
        <v>7</v>
      </c>
      <c r="AF150">
        <v>6</v>
      </c>
      <c r="AG150">
        <v>0</v>
      </c>
    </row>
    <row r="151" spans="1:33" x14ac:dyDescent="0.25">
      <c r="A151" t="s">
        <v>33</v>
      </c>
      <c r="B151" t="s">
        <v>50</v>
      </c>
      <c r="C151">
        <v>15</v>
      </c>
      <c r="D151" t="s">
        <v>35</v>
      </c>
      <c r="E151" t="s">
        <v>47</v>
      </c>
      <c r="F151" t="s">
        <v>37</v>
      </c>
      <c r="G151">
        <v>2</v>
      </c>
      <c r="H151">
        <v>1</v>
      </c>
      <c r="I151" t="s">
        <v>48</v>
      </c>
      <c r="J151" t="s">
        <v>45</v>
      </c>
      <c r="K151" t="s">
        <v>40</v>
      </c>
      <c r="L151" t="s">
        <v>41</v>
      </c>
      <c r="M151">
        <v>4</v>
      </c>
      <c r="N151">
        <v>1</v>
      </c>
      <c r="O151">
        <v>3</v>
      </c>
      <c r="P151" t="s">
        <v>43</v>
      </c>
      <c r="Q151" t="s">
        <v>43</v>
      </c>
      <c r="R151" t="s">
        <v>43</v>
      </c>
      <c r="S151" t="s">
        <v>43</v>
      </c>
      <c r="T151" t="s">
        <v>42</v>
      </c>
      <c r="U151" t="s">
        <v>42</v>
      </c>
      <c r="V151" t="s">
        <v>42</v>
      </c>
      <c r="W151" t="s">
        <v>43</v>
      </c>
      <c r="X151">
        <v>4</v>
      </c>
      <c r="Y151">
        <v>5</v>
      </c>
      <c r="Z151">
        <v>5</v>
      </c>
      <c r="AA151">
        <v>2</v>
      </c>
      <c r="AB151">
        <v>5</v>
      </c>
      <c r="AC151">
        <v>5</v>
      </c>
      <c r="AD151">
        <v>0</v>
      </c>
      <c r="AE151">
        <v>8</v>
      </c>
      <c r="AF151">
        <v>9</v>
      </c>
      <c r="AG151">
        <v>10</v>
      </c>
    </row>
    <row r="152" spans="1:33" x14ac:dyDescent="0.25">
      <c r="A152" t="s">
        <v>33</v>
      </c>
      <c r="B152" t="s">
        <v>50</v>
      </c>
      <c r="C152">
        <v>18</v>
      </c>
      <c r="D152" t="s">
        <v>35</v>
      </c>
      <c r="E152" t="s">
        <v>47</v>
      </c>
      <c r="F152" t="s">
        <v>44</v>
      </c>
      <c r="G152">
        <v>1</v>
      </c>
      <c r="H152">
        <v>1</v>
      </c>
      <c r="I152" t="s">
        <v>45</v>
      </c>
      <c r="J152" t="s">
        <v>45</v>
      </c>
      <c r="K152" t="s">
        <v>40</v>
      </c>
      <c r="L152" t="s">
        <v>41</v>
      </c>
      <c r="M152">
        <v>1</v>
      </c>
      <c r="N152">
        <v>1</v>
      </c>
      <c r="O152">
        <v>3</v>
      </c>
      <c r="P152" t="s">
        <v>43</v>
      </c>
      <c r="Q152" t="s">
        <v>43</v>
      </c>
      <c r="R152" t="s">
        <v>43</v>
      </c>
      <c r="S152" t="s">
        <v>43</v>
      </c>
      <c r="T152" t="s">
        <v>42</v>
      </c>
      <c r="U152" t="s">
        <v>43</v>
      </c>
      <c r="V152" t="s">
        <v>42</v>
      </c>
      <c r="W152" t="s">
        <v>42</v>
      </c>
      <c r="X152">
        <v>2</v>
      </c>
      <c r="Y152">
        <v>3</v>
      </c>
      <c r="Z152">
        <v>5</v>
      </c>
      <c r="AA152">
        <v>2</v>
      </c>
      <c r="AB152">
        <v>5</v>
      </c>
      <c r="AC152">
        <v>4</v>
      </c>
      <c r="AD152">
        <v>0</v>
      </c>
      <c r="AE152">
        <v>6</v>
      </c>
      <c r="AF152">
        <v>5</v>
      </c>
      <c r="AG152">
        <v>0</v>
      </c>
    </row>
    <row r="153" spans="1:33" x14ac:dyDescent="0.25">
      <c r="A153" t="s">
        <v>33</v>
      </c>
      <c r="B153" t="s">
        <v>50</v>
      </c>
      <c r="C153">
        <v>16</v>
      </c>
      <c r="D153" t="s">
        <v>35</v>
      </c>
      <c r="E153" t="s">
        <v>47</v>
      </c>
      <c r="F153" t="s">
        <v>44</v>
      </c>
      <c r="G153">
        <v>2</v>
      </c>
      <c r="H153">
        <v>1</v>
      </c>
      <c r="I153" t="s">
        <v>38</v>
      </c>
      <c r="J153" t="s">
        <v>45</v>
      </c>
      <c r="K153" t="s">
        <v>40</v>
      </c>
      <c r="L153" t="s">
        <v>41</v>
      </c>
      <c r="M153">
        <v>1</v>
      </c>
      <c r="N153">
        <v>1</v>
      </c>
      <c r="O153">
        <v>1</v>
      </c>
      <c r="P153" t="s">
        <v>43</v>
      </c>
      <c r="Q153" t="s">
        <v>43</v>
      </c>
      <c r="R153" t="s">
        <v>43</v>
      </c>
      <c r="S153" t="s">
        <v>42</v>
      </c>
      <c r="T153" t="s">
        <v>42</v>
      </c>
      <c r="U153" t="s">
        <v>42</v>
      </c>
      <c r="V153" t="s">
        <v>43</v>
      </c>
      <c r="W153" t="s">
        <v>42</v>
      </c>
      <c r="X153">
        <v>4</v>
      </c>
      <c r="Y153">
        <v>4</v>
      </c>
      <c r="Z153">
        <v>4</v>
      </c>
      <c r="AA153">
        <v>3</v>
      </c>
      <c r="AB153">
        <v>5</v>
      </c>
      <c r="AC153">
        <v>5</v>
      </c>
      <c r="AD153">
        <v>6</v>
      </c>
      <c r="AE153">
        <v>12</v>
      </c>
      <c r="AF153">
        <v>13</v>
      </c>
      <c r="AG153">
        <v>14</v>
      </c>
    </row>
    <row r="154" spans="1:33" x14ac:dyDescent="0.25">
      <c r="A154" t="s">
        <v>33</v>
      </c>
      <c r="B154" t="s">
        <v>34</v>
      </c>
      <c r="C154">
        <v>15</v>
      </c>
      <c r="D154" t="s">
        <v>52</v>
      </c>
      <c r="E154" t="s">
        <v>36</v>
      </c>
      <c r="F154" t="s">
        <v>44</v>
      </c>
      <c r="G154">
        <v>3</v>
      </c>
      <c r="H154">
        <v>3</v>
      </c>
      <c r="I154" t="s">
        <v>48</v>
      </c>
      <c r="J154" t="s">
        <v>48</v>
      </c>
      <c r="K154" t="s">
        <v>51</v>
      </c>
      <c r="L154" t="s">
        <v>45</v>
      </c>
      <c r="M154">
        <v>2</v>
      </c>
      <c r="N154">
        <v>3</v>
      </c>
      <c r="O154">
        <v>2</v>
      </c>
      <c r="P154" t="s">
        <v>43</v>
      </c>
      <c r="Q154" t="s">
        <v>42</v>
      </c>
      <c r="R154" t="s">
        <v>42</v>
      </c>
      <c r="S154" t="s">
        <v>42</v>
      </c>
      <c r="T154" t="s">
        <v>42</v>
      </c>
      <c r="U154" t="s">
        <v>42</v>
      </c>
      <c r="V154" t="s">
        <v>42</v>
      </c>
      <c r="W154" t="s">
        <v>42</v>
      </c>
      <c r="X154">
        <v>4</v>
      </c>
      <c r="Y154">
        <v>2</v>
      </c>
      <c r="Z154">
        <v>1</v>
      </c>
      <c r="AA154">
        <v>2</v>
      </c>
      <c r="AB154">
        <v>3</v>
      </c>
      <c r="AC154">
        <v>3</v>
      </c>
      <c r="AD154">
        <v>8</v>
      </c>
      <c r="AE154">
        <v>10</v>
      </c>
      <c r="AF154">
        <v>10</v>
      </c>
      <c r="AG154">
        <v>10</v>
      </c>
    </row>
    <row r="155" spans="1:33" x14ac:dyDescent="0.25">
      <c r="A155" t="s">
        <v>33</v>
      </c>
      <c r="B155" t="s">
        <v>50</v>
      </c>
      <c r="C155">
        <v>19</v>
      </c>
      <c r="D155" t="s">
        <v>35</v>
      </c>
      <c r="E155" t="s">
        <v>36</v>
      </c>
      <c r="F155" t="s">
        <v>44</v>
      </c>
      <c r="G155">
        <v>3</v>
      </c>
      <c r="H155">
        <v>2</v>
      </c>
      <c r="I155" t="s">
        <v>48</v>
      </c>
      <c r="J155" t="s">
        <v>38</v>
      </c>
      <c r="K155" t="s">
        <v>49</v>
      </c>
      <c r="L155" t="s">
        <v>41</v>
      </c>
      <c r="M155">
        <v>1</v>
      </c>
      <c r="N155">
        <v>1</v>
      </c>
      <c r="O155">
        <v>3</v>
      </c>
      <c r="P155" t="s">
        <v>43</v>
      </c>
      <c r="Q155" t="s">
        <v>42</v>
      </c>
      <c r="R155" t="s">
        <v>43</v>
      </c>
      <c r="S155" t="s">
        <v>43</v>
      </c>
      <c r="T155" t="s">
        <v>42</v>
      </c>
      <c r="U155" t="s">
        <v>43</v>
      </c>
      <c r="V155" t="s">
        <v>42</v>
      </c>
      <c r="W155" t="s">
        <v>42</v>
      </c>
      <c r="X155">
        <v>4</v>
      </c>
      <c r="Y155">
        <v>5</v>
      </c>
      <c r="Z155">
        <v>4</v>
      </c>
      <c r="AA155">
        <v>1</v>
      </c>
      <c r="AB155">
        <v>1</v>
      </c>
      <c r="AC155">
        <v>4</v>
      </c>
      <c r="AD155">
        <v>0</v>
      </c>
      <c r="AE155">
        <v>5</v>
      </c>
      <c r="AF155">
        <v>0</v>
      </c>
      <c r="AG155">
        <v>0</v>
      </c>
    </row>
    <row r="156" spans="1:33" x14ac:dyDescent="0.25">
      <c r="A156" t="s">
        <v>33</v>
      </c>
      <c r="B156" t="s">
        <v>34</v>
      </c>
      <c r="C156">
        <v>17</v>
      </c>
      <c r="D156" t="s">
        <v>35</v>
      </c>
      <c r="E156" t="s">
        <v>36</v>
      </c>
      <c r="F156" t="s">
        <v>44</v>
      </c>
      <c r="G156">
        <v>4</v>
      </c>
      <c r="H156">
        <v>4</v>
      </c>
      <c r="I156" t="s">
        <v>45</v>
      </c>
      <c r="J156" t="s">
        <v>39</v>
      </c>
      <c r="K156" t="s">
        <v>40</v>
      </c>
      <c r="L156" t="s">
        <v>41</v>
      </c>
      <c r="M156">
        <v>1</v>
      </c>
      <c r="N156">
        <v>1</v>
      </c>
      <c r="O156">
        <v>0</v>
      </c>
      <c r="P156" t="s">
        <v>42</v>
      </c>
      <c r="Q156" t="s">
        <v>42</v>
      </c>
      <c r="R156" t="s">
        <v>43</v>
      </c>
      <c r="S156" t="s">
        <v>43</v>
      </c>
      <c r="T156" t="s">
        <v>42</v>
      </c>
      <c r="U156" t="s">
        <v>42</v>
      </c>
      <c r="V156" t="s">
        <v>43</v>
      </c>
      <c r="W156" t="s">
        <v>42</v>
      </c>
      <c r="X156">
        <v>4</v>
      </c>
      <c r="Y156">
        <v>2</v>
      </c>
      <c r="Z156">
        <v>1</v>
      </c>
      <c r="AA156">
        <v>1</v>
      </c>
      <c r="AB156">
        <v>1</v>
      </c>
      <c r="AC156">
        <v>4</v>
      </c>
      <c r="AD156">
        <v>0</v>
      </c>
      <c r="AE156">
        <v>11</v>
      </c>
      <c r="AF156">
        <v>11</v>
      </c>
      <c r="AG156">
        <v>12</v>
      </c>
    </row>
    <row r="157" spans="1:33" x14ac:dyDescent="0.25">
      <c r="A157" t="s">
        <v>33</v>
      </c>
      <c r="B157" t="s">
        <v>50</v>
      </c>
      <c r="C157">
        <v>15</v>
      </c>
      <c r="D157" t="s">
        <v>52</v>
      </c>
      <c r="E157" t="s">
        <v>36</v>
      </c>
      <c r="F157" t="s">
        <v>44</v>
      </c>
      <c r="G157">
        <v>2</v>
      </c>
      <c r="H157">
        <v>3</v>
      </c>
      <c r="I157" t="s">
        <v>38</v>
      </c>
      <c r="J157" t="s">
        <v>48</v>
      </c>
      <c r="K157" t="s">
        <v>40</v>
      </c>
      <c r="L157" t="s">
        <v>41</v>
      </c>
      <c r="M157">
        <v>1</v>
      </c>
      <c r="N157">
        <v>2</v>
      </c>
      <c r="O157">
        <v>0</v>
      </c>
      <c r="P157" t="s">
        <v>42</v>
      </c>
      <c r="Q157" t="s">
        <v>43</v>
      </c>
      <c r="R157" t="s">
        <v>42</v>
      </c>
      <c r="S157" t="s">
        <v>42</v>
      </c>
      <c r="T157" t="s">
        <v>42</v>
      </c>
      <c r="U157" t="s">
        <v>42</v>
      </c>
      <c r="V157" t="s">
        <v>43</v>
      </c>
      <c r="W157" t="s">
        <v>43</v>
      </c>
      <c r="X157">
        <v>4</v>
      </c>
      <c r="Y157">
        <v>4</v>
      </c>
      <c r="Z157">
        <v>4</v>
      </c>
      <c r="AA157">
        <v>1</v>
      </c>
      <c r="AB157">
        <v>1</v>
      </c>
      <c r="AC157">
        <v>1</v>
      </c>
      <c r="AD157">
        <v>2</v>
      </c>
      <c r="AE157">
        <v>11</v>
      </c>
      <c r="AF157">
        <v>8</v>
      </c>
      <c r="AG157">
        <v>8</v>
      </c>
    </row>
    <row r="158" spans="1:33" x14ac:dyDescent="0.25">
      <c r="A158" t="s">
        <v>33</v>
      </c>
      <c r="B158" t="s">
        <v>50</v>
      </c>
      <c r="C158">
        <v>17</v>
      </c>
      <c r="D158" t="s">
        <v>52</v>
      </c>
      <c r="E158" t="s">
        <v>47</v>
      </c>
      <c r="F158" t="s">
        <v>44</v>
      </c>
      <c r="G158">
        <v>1</v>
      </c>
      <c r="H158">
        <v>2</v>
      </c>
      <c r="I158" t="s">
        <v>45</v>
      </c>
      <c r="J158" t="s">
        <v>45</v>
      </c>
      <c r="K158" t="s">
        <v>51</v>
      </c>
      <c r="L158" t="s">
        <v>41</v>
      </c>
      <c r="M158">
        <v>1</v>
      </c>
      <c r="N158">
        <v>1</v>
      </c>
      <c r="O158">
        <v>0</v>
      </c>
      <c r="P158" t="s">
        <v>43</v>
      </c>
      <c r="Q158" t="s">
        <v>43</v>
      </c>
      <c r="R158" t="s">
        <v>43</v>
      </c>
      <c r="S158" t="s">
        <v>43</v>
      </c>
      <c r="T158" t="s">
        <v>42</v>
      </c>
      <c r="U158" t="s">
        <v>42</v>
      </c>
      <c r="V158" t="s">
        <v>43</v>
      </c>
      <c r="W158" t="s">
        <v>43</v>
      </c>
      <c r="X158">
        <v>2</v>
      </c>
      <c r="Y158">
        <v>2</v>
      </c>
      <c r="Z158">
        <v>2</v>
      </c>
      <c r="AA158">
        <v>3</v>
      </c>
      <c r="AB158">
        <v>3</v>
      </c>
      <c r="AC158">
        <v>5</v>
      </c>
      <c r="AD158">
        <v>8</v>
      </c>
      <c r="AE158">
        <v>16</v>
      </c>
      <c r="AF158">
        <v>12</v>
      </c>
      <c r="AG158">
        <v>13</v>
      </c>
    </row>
    <row r="159" spans="1:33" x14ac:dyDescent="0.25">
      <c r="A159" t="s">
        <v>33</v>
      </c>
      <c r="B159" t="s">
        <v>34</v>
      </c>
      <c r="C159">
        <v>18</v>
      </c>
      <c r="D159" t="s">
        <v>52</v>
      </c>
      <c r="E159" t="s">
        <v>36</v>
      </c>
      <c r="F159" t="s">
        <v>44</v>
      </c>
      <c r="G159">
        <v>1</v>
      </c>
      <c r="H159">
        <v>1</v>
      </c>
      <c r="I159" t="s">
        <v>38</v>
      </c>
      <c r="J159" t="s">
        <v>45</v>
      </c>
      <c r="K159" t="s">
        <v>40</v>
      </c>
      <c r="L159" t="s">
        <v>41</v>
      </c>
      <c r="M159">
        <v>3</v>
      </c>
      <c r="N159">
        <v>1</v>
      </c>
      <c r="O159">
        <v>3</v>
      </c>
      <c r="P159" t="s">
        <v>43</v>
      </c>
      <c r="Q159" t="s">
        <v>42</v>
      </c>
      <c r="R159" t="s">
        <v>43</v>
      </c>
      <c r="S159" t="s">
        <v>42</v>
      </c>
      <c r="T159" t="s">
        <v>43</v>
      </c>
      <c r="U159" t="s">
        <v>42</v>
      </c>
      <c r="V159" t="s">
        <v>43</v>
      </c>
      <c r="W159" t="s">
        <v>43</v>
      </c>
      <c r="X159">
        <v>5</v>
      </c>
      <c r="Y159">
        <v>2</v>
      </c>
      <c r="Z159">
        <v>5</v>
      </c>
      <c r="AA159">
        <v>1</v>
      </c>
      <c r="AB159">
        <v>5</v>
      </c>
      <c r="AC159">
        <v>4</v>
      </c>
      <c r="AD159">
        <v>6</v>
      </c>
      <c r="AE159">
        <v>9</v>
      </c>
      <c r="AF159">
        <v>8</v>
      </c>
      <c r="AG159">
        <v>10</v>
      </c>
    </row>
    <row r="160" spans="1:33" x14ac:dyDescent="0.25">
      <c r="A160" t="s">
        <v>33</v>
      </c>
      <c r="B160" t="s">
        <v>50</v>
      </c>
      <c r="C160">
        <v>16</v>
      </c>
      <c r="D160" t="s">
        <v>52</v>
      </c>
      <c r="E160" t="s">
        <v>36</v>
      </c>
      <c r="F160" t="s">
        <v>44</v>
      </c>
      <c r="G160">
        <v>2</v>
      </c>
      <c r="H160">
        <v>2</v>
      </c>
      <c r="I160" t="s">
        <v>38</v>
      </c>
      <c r="J160" t="s">
        <v>45</v>
      </c>
      <c r="K160" t="s">
        <v>40</v>
      </c>
      <c r="L160" t="s">
        <v>41</v>
      </c>
      <c r="M160">
        <v>3</v>
      </c>
      <c r="N160">
        <v>1</v>
      </c>
      <c r="O160">
        <v>0</v>
      </c>
      <c r="P160" t="s">
        <v>43</v>
      </c>
      <c r="Q160" t="s">
        <v>43</v>
      </c>
      <c r="R160" t="s">
        <v>43</v>
      </c>
      <c r="S160" t="s">
        <v>43</v>
      </c>
      <c r="T160" t="s">
        <v>43</v>
      </c>
      <c r="U160" t="s">
        <v>42</v>
      </c>
      <c r="V160" t="s">
        <v>43</v>
      </c>
      <c r="W160" t="s">
        <v>43</v>
      </c>
      <c r="X160">
        <v>4</v>
      </c>
      <c r="Y160">
        <v>2</v>
      </c>
      <c r="Z160">
        <v>2</v>
      </c>
      <c r="AA160">
        <v>1</v>
      </c>
      <c r="AB160">
        <v>2</v>
      </c>
      <c r="AC160">
        <v>3</v>
      </c>
      <c r="AD160">
        <v>2</v>
      </c>
      <c r="AE160">
        <v>17</v>
      </c>
      <c r="AF160">
        <v>15</v>
      </c>
      <c r="AG160">
        <v>15</v>
      </c>
    </row>
    <row r="161" spans="1:33" x14ac:dyDescent="0.25">
      <c r="A161" t="s">
        <v>33</v>
      </c>
      <c r="B161" t="s">
        <v>50</v>
      </c>
      <c r="C161">
        <v>16</v>
      </c>
      <c r="D161" t="s">
        <v>35</v>
      </c>
      <c r="E161" t="s">
        <v>36</v>
      </c>
      <c r="F161" t="s">
        <v>44</v>
      </c>
      <c r="G161">
        <v>3</v>
      </c>
      <c r="H161">
        <v>3</v>
      </c>
      <c r="I161" t="s">
        <v>45</v>
      </c>
      <c r="J161" t="s">
        <v>48</v>
      </c>
      <c r="K161" t="s">
        <v>40</v>
      </c>
      <c r="L161" t="s">
        <v>46</v>
      </c>
      <c r="M161">
        <v>1</v>
      </c>
      <c r="N161">
        <v>2</v>
      </c>
      <c r="O161">
        <v>1</v>
      </c>
      <c r="P161" t="s">
        <v>43</v>
      </c>
      <c r="Q161" t="s">
        <v>42</v>
      </c>
      <c r="R161" t="s">
        <v>42</v>
      </c>
      <c r="S161" t="s">
        <v>43</v>
      </c>
      <c r="T161" t="s">
        <v>42</v>
      </c>
      <c r="U161" t="s">
        <v>42</v>
      </c>
      <c r="V161" t="s">
        <v>42</v>
      </c>
      <c r="W161" t="s">
        <v>42</v>
      </c>
      <c r="X161">
        <v>4</v>
      </c>
      <c r="Y161">
        <v>5</v>
      </c>
      <c r="Z161">
        <v>5</v>
      </c>
      <c r="AA161">
        <v>4</v>
      </c>
      <c r="AB161">
        <v>4</v>
      </c>
      <c r="AC161">
        <v>5</v>
      </c>
      <c r="AD161">
        <v>4</v>
      </c>
      <c r="AE161">
        <v>10</v>
      </c>
      <c r="AF161">
        <v>12</v>
      </c>
      <c r="AG161">
        <v>12</v>
      </c>
    </row>
    <row r="162" spans="1:33" x14ac:dyDescent="0.25">
      <c r="A162" t="s">
        <v>33</v>
      </c>
      <c r="B162" t="s">
        <v>50</v>
      </c>
      <c r="C162">
        <v>17</v>
      </c>
      <c r="D162" t="s">
        <v>52</v>
      </c>
      <c r="E162" t="s">
        <v>47</v>
      </c>
      <c r="F162" t="s">
        <v>44</v>
      </c>
      <c r="G162">
        <v>2</v>
      </c>
      <c r="H162">
        <v>1</v>
      </c>
      <c r="I162" t="s">
        <v>38</v>
      </c>
      <c r="J162" t="s">
        <v>45</v>
      </c>
      <c r="K162" t="s">
        <v>40</v>
      </c>
      <c r="L162" t="s">
        <v>41</v>
      </c>
      <c r="M162">
        <v>2</v>
      </c>
      <c r="N162">
        <v>1</v>
      </c>
      <c r="O162">
        <v>2</v>
      </c>
      <c r="P162" t="s">
        <v>43</v>
      </c>
      <c r="Q162" t="s">
        <v>43</v>
      </c>
      <c r="R162" t="s">
        <v>43</v>
      </c>
      <c r="S162" t="s">
        <v>42</v>
      </c>
      <c r="T162" t="s">
        <v>42</v>
      </c>
      <c r="U162" t="s">
        <v>43</v>
      </c>
      <c r="V162" t="s">
        <v>42</v>
      </c>
      <c r="W162" t="s">
        <v>42</v>
      </c>
      <c r="X162">
        <v>3</v>
      </c>
      <c r="Y162">
        <v>3</v>
      </c>
      <c r="Z162">
        <v>2</v>
      </c>
      <c r="AA162">
        <v>2</v>
      </c>
      <c r="AB162">
        <v>2</v>
      </c>
      <c r="AC162">
        <v>5</v>
      </c>
      <c r="AD162">
        <v>0</v>
      </c>
      <c r="AE162">
        <v>7</v>
      </c>
      <c r="AF162">
        <v>6</v>
      </c>
      <c r="AG162">
        <v>0</v>
      </c>
    </row>
    <row r="163" spans="1:33" x14ac:dyDescent="0.25">
      <c r="A163" t="s">
        <v>33</v>
      </c>
      <c r="B163" t="s">
        <v>50</v>
      </c>
      <c r="C163">
        <v>15</v>
      </c>
      <c r="D163" t="s">
        <v>52</v>
      </c>
      <c r="E163" t="s">
        <v>36</v>
      </c>
      <c r="F163" t="s">
        <v>44</v>
      </c>
      <c r="G163">
        <v>3</v>
      </c>
      <c r="H163">
        <v>2</v>
      </c>
      <c r="I163" t="s">
        <v>45</v>
      </c>
      <c r="J163" t="s">
        <v>45</v>
      </c>
      <c r="K163" t="s">
        <v>40</v>
      </c>
      <c r="L163" t="s">
        <v>41</v>
      </c>
      <c r="M163">
        <v>2</v>
      </c>
      <c r="N163">
        <v>2</v>
      </c>
      <c r="O163">
        <v>2</v>
      </c>
      <c r="P163" t="s">
        <v>42</v>
      </c>
      <c r="Q163" t="s">
        <v>42</v>
      </c>
      <c r="R163" t="s">
        <v>43</v>
      </c>
      <c r="S163" t="s">
        <v>43</v>
      </c>
      <c r="T163" t="s">
        <v>42</v>
      </c>
      <c r="U163" t="s">
        <v>42</v>
      </c>
      <c r="V163" t="s">
        <v>42</v>
      </c>
      <c r="W163" t="s">
        <v>42</v>
      </c>
      <c r="X163">
        <v>4</v>
      </c>
      <c r="Y163">
        <v>4</v>
      </c>
      <c r="Z163">
        <v>4</v>
      </c>
      <c r="AA163">
        <v>1</v>
      </c>
      <c r="AB163">
        <v>4</v>
      </c>
      <c r="AC163">
        <v>3</v>
      </c>
      <c r="AD163">
        <v>6</v>
      </c>
      <c r="AE163">
        <v>5</v>
      </c>
      <c r="AF163">
        <v>9</v>
      </c>
      <c r="AG163">
        <v>7</v>
      </c>
    </row>
    <row r="164" spans="1:33" x14ac:dyDescent="0.25">
      <c r="A164" t="s">
        <v>33</v>
      </c>
      <c r="B164" t="s">
        <v>50</v>
      </c>
      <c r="C164">
        <v>16</v>
      </c>
      <c r="D164" t="s">
        <v>35</v>
      </c>
      <c r="E164" t="s">
        <v>47</v>
      </c>
      <c r="F164" t="s">
        <v>44</v>
      </c>
      <c r="G164">
        <v>1</v>
      </c>
      <c r="H164">
        <v>2</v>
      </c>
      <c r="I164" t="s">
        <v>45</v>
      </c>
      <c r="J164" t="s">
        <v>45</v>
      </c>
      <c r="K164" t="s">
        <v>40</v>
      </c>
      <c r="L164" t="s">
        <v>41</v>
      </c>
      <c r="M164">
        <v>2</v>
      </c>
      <c r="N164">
        <v>1</v>
      </c>
      <c r="O164">
        <v>1</v>
      </c>
      <c r="P164" t="s">
        <v>43</v>
      </c>
      <c r="Q164" t="s">
        <v>43</v>
      </c>
      <c r="R164" t="s">
        <v>43</v>
      </c>
      <c r="S164" t="s">
        <v>42</v>
      </c>
      <c r="T164" t="s">
        <v>42</v>
      </c>
      <c r="U164" t="s">
        <v>42</v>
      </c>
      <c r="V164" t="s">
        <v>43</v>
      </c>
      <c r="W164" t="s">
        <v>43</v>
      </c>
      <c r="X164">
        <v>4</v>
      </c>
      <c r="Y164">
        <v>4</v>
      </c>
      <c r="Z164">
        <v>4</v>
      </c>
      <c r="AA164">
        <v>2</v>
      </c>
      <c r="AB164">
        <v>4</v>
      </c>
      <c r="AC164">
        <v>5</v>
      </c>
      <c r="AD164">
        <v>0</v>
      </c>
      <c r="AE164">
        <v>7</v>
      </c>
      <c r="AF164">
        <v>0</v>
      </c>
      <c r="AG164">
        <v>0</v>
      </c>
    </row>
    <row r="165" spans="1:33" x14ac:dyDescent="0.25">
      <c r="A165" t="s">
        <v>33</v>
      </c>
      <c r="B165" t="s">
        <v>50</v>
      </c>
      <c r="C165">
        <v>17</v>
      </c>
      <c r="D165" t="s">
        <v>35</v>
      </c>
      <c r="E165" t="s">
        <v>36</v>
      </c>
      <c r="F165" t="s">
        <v>44</v>
      </c>
      <c r="G165">
        <v>1</v>
      </c>
      <c r="H165">
        <v>3</v>
      </c>
      <c r="I165" t="s">
        <v>38</v>
      </c>
      <c r="J165" t="s">
        <v>48</v>
      </c>
      <c r="K165" t="s">
        <v>40</v>
      </c>
      <c r="L165" t="s">
        <v>46</v>
      </c>
      <c r="M165">
        <v>1</v>
      </c>
      <c r="N165">
        <v>1</v>
      </c>
      <c r="O165">
        <v>0</v>
      </c>
      <c r="P165" t="s">
        <v>43</v>
      </c>
      <c r="Q165" t="s">
        <v>43</v>
      </c>
      <c r="R165" t="s">
        <v>43</v>
      </c>
      <c r="S165" t="s">
        <v>43</v>
      </c>
      <c r="T165" t="s">
        <v>42</v>
      </c>
      <c r="U165" t="s">
        <v>43</v>
      </c>
      <c r="V165" t="s">
        <v>42</v>
      </c>
      <c r="W165" t="s">
        <v>43</v>
      </c>
      <c r="X165">
        <v>5</v>
      </c>
      <c r="Y165">
        <v>3</v>
      </c>
      <c r="Z165">
        <v>3</v>
      </c>
      <c r="AA165">
        <v>1</v>
      </c>
      <c r="AB165">
        <v>4</v>
      </c>
      <c r="AC165">
        <v>2</v>
      </c>
      <c r="AD165">
        <v>2</v>
      </c>
      <c r="AE165">
        <v>10</v>
      </c>
      <c r="AF165">
        <v>10</v>
      </c>
      <c r="AG165">
        <v>10</v>
      </c>
    </row>
    <row r="166" spans="1:33" x14ac:dyDescent="0.25">
      <c r="A166" t="s">
        <v>33</v>
      </c>
      <c r="B166" t="s">
        <v>50</v>
      </c>
      <c r="C166">
        <v>17</v>
      </c>
      <c r="D166" t="s">
        <v>52</v>
      </c>
      <c r="E166" t="s">
        <v>47</v>
      </c>
      <c r="F166" t="s">
        <v>44</v>
      </c>
      <c r="G166">
        <v>1</v>
      </c>
      <c r="H166">
        <v>1</v>
      </c>
      <c r="I166" t="s">
        <v>45</v>
      </c>
      <c r="J166" t="s">
        <v>48</v>
      </c>
      <c r="K166" t="s">
        <v>40</v>
      </c>
      <c r="L166" t="s">
        <v>41</v>
      </c>
      <c r="M166">
        <v>4</v>
      </c>
      <c r="N166">
        <v>2</v>
      </c>
      <c r="O166">
        <v>3</v>
      </c>
      <c r="P166" t="s">
        <v>43</v>
      </c>
      <c r="Q166" t="s">
        <v>43</v>
      </c>
      <c r="R166" t="s">
        <v>43</v>
      </c>
      <c r="S166" t="s">
        <v>42</v>
      </c>
      <c r="T166" t="s">
        <v>42</v>
      </c>
      <c r="U166" t="s">
        <v>43</v>
      </c>
      <c r="V166" t="s">
        <v>43</v>
      </c>
      <c r="W166" t="s">
        <v>42</v>
      </c>
      <c r="X166">
        <v>5</v>
      </c>
      <c r="Y166">
        <v>3</v>
      </c>
      <c r="Z166">
        <v>5</v>
      </c>
      <c r="AA166">
        <v>1</v>
      </c>
      <c r="AB166">
        <v>5</v>
      </c>
      <c r="AC166">
        <v>5</v>
      </c>
      <c r="AD166">
        <v>0</v>
      </c>
      <c r="AE166">
        <v>5</v>
      </c>
      <c r="AF166">
        <v>8</v>
      </c>
      <c r="AG166">
        <v>7</v>
      </c>
    </row>
    <row r="167" spans="1:33" x14ac:dyDescent="0.25">
      <c r="A167" t="s">
        <v>33</v>
      </c>
      <c r="B167" t="s">
        <v>50</v>
      </c>
      <c r="C167">
        <v>16</v>
      </c>
      <c r="D167" t="s">
        <v>35</v>
      </c>
      <c r="E167" t="s">
        <v>36</v>
      </c>
      <c r="F167" t="s">
        <v>44</v>
      </c>
      <c r="G167">
        <v>3</v>
      </c>
      <c r="H167">
        <v>2</v>
      </c>
      <c r="I167" t="s">
        <v>48</v>
      </c>
      <c r="J167" t="s">
        <v>48</v>
      </c>
      <c r="K167" t="s">
        <v>40</v>
      </c>
      <c r="L167" t="s">
        <v>41</v>
      </c>
      <c r="M167">
        <v>2</v>
      </c>
      <c r="N167">
        <v>1</v>
      </c>
      <c r="O167">
        <v>1</v>
      </c>
      <c r="P167" t="s">
        <v>43</v>
      </c>
      <c r="Q167" t="s">
        <v>42</v>
      </c>
      <c r="R167" t="s">
        <v>43</v>
      </c>
      <c r="S167" t="s">
        <v>42</v>
      </c>
      <c r="T167" t="s">
        <v>43</v>
      </c>
      <c r="U167" t="s">
        <v>43</v>
      </c>
      <c r="V167" t="s">
        <v>43</v>
      </c>
      <c r="W167" t="s">
        <v>43</v>
      </c>
      <c r="X167">
        <v>4</v>
      </c>
      <c r="Y167">
        <v>5</v>
      </c>
      <c r="Z167">
        <v>2</v>
      </c>
      <c r="AA167">
        <v>1</v>
      </c>
      <c r="AB167">
        <v>1</v>
      </c>
      <c r="AC167">
        <v>2</v>
      </c>
      <c r="AD167">
        <v>16</v>
      </c>
      <c r="AE167">
        <v>12</v>
      </c>
      <c r="AF167">
        <v>11</v>
      </c>
      <c r="AG167">
        <v>12</v>
      </c>
    </row>
    <row r="168" spans="1:33" x14ac:dyDescent="0.25">
      <c r="A168" t="s">
        <v>33</v>
      </c>
      <c r="B168" t="s">
        <v>50</v>
      </c>
      <c r="C168">
        <v>16</v>
      </c>
      <c r="D168" t="s">
        <v>35</v>
      </c>
      <c r="E168" t="s">
        <v>36</v>
      </c>
      <c r="F168" t="s">
        <v>44</v>
      </c>
      <c r="G168">
        <v>2</v>
      </c>
      <c r="H168">
        <v>2</v>
      </c>
      <c r="I168" t="s">
        <v>45</v>
      </c>
      <c r="J168" t="s">
        <v>45</v>
      </c>
      <c r="K168" t="s">
        <v>40</v>
      </c>
      <c r="L168" t="s">
        <v>46</v>
      </c>
      <c r="M168">
        <v>1</v>
      </c>
      <c r="N168">
        <v>2</v>
      </c>
      <c r="O168">
        <v>0</v>
      </c>
      <c r="P168" t="s">
        <v>43</v>
      </c>
      <c r="Q168" t="s">
        <v>43</v>
      </c>
      <c r="R168" t="s">
        <v>43</v>
      </c>
      <c r="S168" t="s">
        <v>43</v>
      </c>
      <c r="T168" t="s">
        <v>42</v>
      </c>
      <c r="U168" t="s">
        <v>43</v>
      </c>
      <c r="V168" t="s">
        <v>42</v>
      </c>
      <c r="W168" t="s">
        <v>43</v>
      </c>
      <c r="X168">
        <v>4</v>
      </c>
      <c r="Y168">
        <v>3</v>
      </c>
      <c r="Z168">
        <v>5</v>
      </c>
      <c r="AA168">
        <v>2</v>
      </c>
      <c r="AB168">
        <v>4</v>
      </c>
      <c r="AC168">
        <v>4</v>
      </c>
      <c r="AD168">
        <v>4</v>
      </c>
      <c r="AE168">
        <v>10</v>
      </c>
      <c r="AF168">
        <v>10</v>
      </c>
      <c r="AG168">
        <v>10</v>
      </c>
    </row>
    <row r="169" spans="1:33" x14ac:dyDescent="0.25">
      <c r="A169" t="s">
        <v>33</v>
      </c>
      <c r="B169" t="s">
        <v>34</v>
      </c>
      <c r="C169">
        <v>16</v>
      </c>
      <c r="D169" t="s">
        <v>35</v>
      </c>
      <c r="E169" t="s">
        <v>36</v>
      </c>
      <c r="F169" t="s">
        <v>44</v>
      </c>
      <c r="G169">
        <v>4</v>
      </c>
      <c r="H169">
        <v>2</v>
      </c>
      <c r="I169" t="s">
        <v>28</v>
      </c>
      <c r="J169" t="s">
        <v>48</v>
      </c>
      <c r="K169" t="s">
        <v>49</v>
      </c>
      <c r="L169" t="s">
        <v>46</v>
      </c>
      <c r="M169">
        <v>1</v>
      </c>
      <c r="N169">
        <v>2</v>
      </c>
      <c r="O169">
        <v>0</v>
      </c>
      <c r="P169" t="s">
        <v>43</v>
      </c>
      <c r="Q169" t="s">
        <v>43</v>
      </c>
      <c r="R169" t="s">
        <v>42</v>
      </c>
      <c r="S169" t="s">
        <v>43</v>
      </c>
      <c r="T169" t="s">
        <v>42</v>
      </c>
      <c r="U169" t="s">
        <v>42</v>
      </c>
      <c r="V169" t="s">
        <v>42</v>
      </c>
      <c r="W169" t="s">
        <v>42</v>
      </c>
      <c r="X169">
        <v>4</v>
      </c>
      <c r="Y169">
        <v>2</v>
      </c>
      <c r="Z169">
        <v>3</v>
      </c>
      <c r="AA169">
        <v>1</v>
      </c>
      <c r="AB169">
        <v>1</v>
      </c>
      <c r="AC169">
        <v>3</v>
      </c>
      <c r="AD169">
        <v>0</v>
      </c>
      <c r="AE169">
        <v>14</v>
      </c>
      <c r="AF169">
        <v>15</v>
      </c>
      <c r="AG169">
        <v>16</v>
      </c>
    </row>
    <row r="170" spans="1:33" x14ac:dyDescent="0.25">
      <c r="A170" t="s">
        <v>33</v>
      </c>
      <c r="B170" t="s">
        <v>34</v>
      </c>
      <c r="C170">
        <v>16</v>
      </c>
      <c r="D170" t="s">
        <v>35</v>
      </c>
      <c r="E170" t="s">
        <v>36</v>
      </c>
      <c r="F170" t="s">
        <v>44</v>
      </c>
      <c r="G170">
        <v>2</v>
      </c>
      <c r="H170">
        <v>2</v>
      </c>
      <c r="I170" t="s">
        <v>45</v>
      </c>
      <c r="J170" t="s">
        <v>45</v>
      </c>
      <c r="K170" t="s">
        <v>49</v>
      </c>
      <c r="L170" t="s">
        <v>41</v>
      </c>
      <c r="M170">
        <v>1</v>
      </c>
      <c r="N170">
        <v>2</v>
      </c>
      <c r="O170">
        <v>0</v>
      </c>
      <c r="P170" t="s">
        <v>43</v>
      </c>
      <c r="Q170" t="s">
        <v>42</v>
      </c>
      <c r="R170" t="s">
        <v>42</v>
      </c>
      <c r="S170" t="s">
        <v>43</v>
      </c>
      <c r="T170" t="s">
        <v>43</v>
      </c>
      <c r="U170" t="s">
        <v>42</v>
      </c>
      <c r="V170" t="s">
        <v>42</v>
      </c>
      <c r="W170" t="s">
        <v>43</v>
      </c>
      <c r="X170">
        <v>5</v>
      </c>
      <c r="Y170">
        <v>1</v>
      </c>
      <c r="Z170">
        <v>5</v>
      </c>
      <c r="AA170">
        <v>1</v>
      </c>
      <c r="AB170">
        <v>1</v>
      </c>
      <c r="AC170">
        <v>4</v>
      </c>
      <c r="AD170">
        <v>0</v>
      </c>
      <c r="AE170">
        <v>6</v>
      </c>
      <c r="AF170">
        <v>7</v>
      </c>
      <c r="AG170">
        <v>0</v>
      </c>
    </row>
    <row r="171" spans="1:33" x14ac:dyDescent="0.25">
      <c r="A171" t="s">
        <v>33</v>
      </c>
      <c r="B171" t="s">
        <v>34</v>
      </c>
      <c r="C171">
        <v>16</v>
      </c>
      <c r="D171" t="s">
        <v>35</v>
      </c>
      <c r="E171" t="s">
        <v>36</v>
      </c>
      <c r="F171" t="s">
        <v>44</v>
      </c>
      <c r="G171">
        <v>4</v>
      </c>
      <c r="H171">
        <v>4</v>
      </c>
      <c r="I171" t="s">
        <v>28</v>
      </c>
      <c r="J171" t="s">
        <v>28</v>
      </c>
      <c r="K171" t="s">
        <v>51</v>
      </c>
      <c r="L171" t="s">
        <v>41</v>
      </c>
      <c r="M171">
        <v>1</v>
      </c>
      <c r="N171">
        <v>2</v>
      </c>
      <c r="O171">
        <v>0</v>
      </c>
      <c r="P171" t="s">
        <v>43</v>
      </c>
      <c r="Q171" t="s">
        <v>42</v>
      </c>
      <c r="R171" t="s">
        <v>42</v>
      </c>
      <c r="S171" t="s">
        <v>43</v>
      </c>
      <c r="T171" t="s">
        <v>42</v>
      </c>
      <c r="U171" t="s">
        <v>42</v>
      </c>
      <c r="V171" t="s">
        <v>42</v>
      </c>
      <c r="W171" t="s">
        <v>42</v>
      </c>
      <c r="X171">
        <v>4</v>
      </c>
      <c r="Y171">
        <v>4</v>
      </c>
      <c r="Z171">
        <v>2</v>
      </c>
      <c r="AA171">
        <v>1</v>
      </c>
      <c r="AB171">
        <v>1</v>
      </c>
      <c r="AC171">
        <v>3</v>
      </c>
      <c r="AD171">
        <v>0</v>
      </c>
      <c r="AE171">
        <v>14</v>
      </c>
      <c r="AF171">
        <v>14</v>
      </c>
      <c r="AG171">
        <v>14</v>
      </c>
    </row>
    <row r="172" spans="1:33" x14ac:dyDescent="0.25">
      <c r="A172" t="s">
        <v>33</v>
      </c>
      <c r="B172" t="s">
        <v>50</v>
      </c>
      <c r="C172">
        <v>16</v>
      </c>
      <c r="D172" t="s">
        <v>35</v>
      </c>
      <c r="E172" t="s">
        <v>36</v>
      </c>
      <c r="F172" t="s">
        <v>44</v>
      </c>
      <c r="G172">
        <v>3</v>
      </c>
      <c r="H172">
        <v>4</v>
      </c>
      <c r="I172" t="s">
        <v>45</v>
      </c>
      <c r="J172" t="s">
        <v>45</v>
      </c>
      <c r="K172" t="s">
        <v>40</v>
      </c>
      <c r="L172" t="s">
        <v>46</v>
      </c>
      <c r="M172">
        <v>3</v>
      </c>
      <c r="N172">
        <v>1</v>
      </c>
      <c r="O172">
        <v>2</v>
      </c>
      <c r="P172" t="s">
        <v>43</v>
      </c>
      <c r="Q172" t="s">
        <v>42</v>
      </c>
      <c r="R172" t="s">
        <v>43</v>
      </c>
      <c r="S172" t="s">
        <v>42</v>
      </c>
      <c r="T172" t="s">
        <v>43</v>
      </c>
      <c r="U172" t="s">
        <v>42</v>
      </c>
      <c r="V172" t="s">
        <v>42</v>
      </c>
      <c r="W172" t="s">
        <v>43</v>
      </c>
      <c r="X172">
        <v>3</v>
      </c>
      <c r="Y172">
        <v>4</v>
      </c>
      <c r="Z172">
        <v>5</v>
      </c>
      <c r="AA172">
        <v>2</v>
      </c>
      <c r="AB172">
        <v>4</v>
      </c>
      <c r="AC172">
        <v>2</v>
      </c>
      <c r="AD172">
        <v>0</v>
      </c>
      <c r="AE172">
        <v>6</v>
      </c>
      <c r="AF172">
        <v>5</v>
      </c>
      <c r="AG172">
        <v>0</v>
      </c>
    </row>
    <row r="173" spans="1:33" x14ac:dyDescent="0.25">
      <c r="A173" t="s">
        <v>33</v>
      </c>
      <c r="B173" t="s">
        <v>50</v>
      </c>
      <c r="C173">
        <v>16</v>
      </c>
      <c r="D173" t="s">
        <v>35</v>
      </c>
      <c r="E173" t="s">
        <v>36</v>
      </c>
      <c r="F173" t="s">
        <v>44</v>
      </c>
      <c r="G173">
        <v>1</v>
      </c>
      <c r="H173">
        <v>0</v>
      </c>
      <c r="I173" t="s">
        <v>45</v>
      </c>
      <c r="J173" t="s">
        <v>45</v>
      </c>
      <c r="K173" t="s">
        <v>51</v>
      </c>
      <c r="L173" t="s">
        <v>41</v>
      </c>
      <c r="M173">
        <v>2</v>
      </c>
      <c r="N173">
        <v>2</v>
      </c>
      <c r="O173">
        <v>0</v>
      </c>
      <c r="P173" t="s">
        <v>43</v>
      </c>
      <c r="Q173" t="s">
        <v>42</v>
      </c>
      <c r="R173" t="s">
        <v>42</v>
      </c>
      <c r="S173" t="s">
        <v>42</v>
      </c>
      <c r="T173" t="s">
        <v>42</v>
      </c>
      <c r="U173" t="s">
        <v>42</v>
      </c>
      <c r="V173" t="s">
        <v>42</v>
      </c>
      <c r="W173" t="s">
        <v>42</v>
      </c>
      <c r="X173">
        <v>4</v>
      </c>
      <c r="Y173">
        <v>3</v>
      </c>
      <c r="Z173">
        <v>2</v>
      </c>
      <c r="AA173">
        <v>1</v>
      </c>
      <c r="AB173">
        <v>1</v>
      </c>
      <c r="AC173">
        <v>3</v>
      </c>
      <c r="AD173">
        <v>2</v>
      </c>
      <c r="AE173">
        <v>13</v>
      </c>
      <c r="AF173">
        <v>15</v>
      </c>
      <c r="AG173">
        <v>16</v>
      </c>
    </row>
    <row r="174" spans="1:33" x14ac:dyDescent="0.25">
      <c r="A174" t="s">
        <v>33</v>
      </c>
      <c r="B174" t="s">
        <v>50</v>
      </c>
      <c r="C174">
        <v>17</v>
      </c>
      <c r="D174" t="s">
        <v>35</v>
      </c>
      <c r="E174" t="s">
        <v>47</v>
      </c>
      <c r="F174" t="s">
        <v>44</v>
      </c>
      <c r="G174">
        <v>4</v>
      </c>
      <c r="H174">
        <v>4</v>
      </c>
      <c r="I174" t="s">
        <v>39</v>
      </c>
      <c r="J174" t="s">
        <v>45</v>
      </c>
      <c r="K174" t="s">
        <v>51</v>
      </c>
      <c r="L174" t="s">
        <v>41</v>
      </c>
      <c r="M174">
        <v>1</v>
      </c>
      <c r="N174">
        <v>2</v>
      </c>
      <c r="O174">
        <v>0</v>
      </c>
      <c r="P174" t="s">
        <v>43</v>
      </c>
      <c r="Q174" t="s">
        <v>42</v>
      </c>
      <c r="R174" t="s">
        <v>42</v>
      </c>
      <c r="S174" t="s">
        <v>42</v>
      </c>
      <c r="T174" t="s">
        <v>42</v>
      </c>
      <c r="U174" t="s">
        <v>42</v>
      </c>
      <c r="V174" t="s">
        <v>42</v>
      </c>
      <c r="W174" t="s">
        <v>43</v>
      </c>
      <c r="X174">
        <v>4</v>
      </c>
      <c r="Y174">
        <v>4</v>
      </c>
      <c r="Z174">
        <v>4</v>
      </c>
      <c r="AA174">
        <v>1</v>
      </c>
      <c r="AB174">
        <v>3</v>
      </c>
      <c r="AC174">
        <v>5</v>
      </c>
      <c r="AD174">
        <v>0</v>
      </c>
      <c r="AE174">
        <v>13</v>
      </c>
      <c r="AF174">
        <v>11</v>
      </c>
      <c r="AG174">
        <v>10</v>
      </c>
    </row>
    <row r="175" spans="1:33" x14ac:dyDescent="0.25">
      <c r="A175" t="s">
        <v>33</v>
      </c>
      <c r="B175" t="s">
        <v>34</v>
      </c>
      <c r="C175">
        <v>16</v>
      </c>
      <c r="D175" t="s">
        <v>35</v>
      </c>
      <c r="E175" t="s">
        <v>36</v>
      </c>
      <c r="F175" t="s">
        <v>44</v>
      </c>
      <c r="G175">
        <v>1</v>
      </c>
      <c r="H175">
        <v>3</v>
      </c>
      <c r="I175" t="s">
        <v>38</v>
      </c>
      <c r="J175" t="s">
        <v>48</v>
      </c>
      <c r="K175" t="s">
        <v>49</v>
      </c>
      <c r="L175" t="s">
        <v>41</v>
      </c>
      <c r="M175">
        <v>1</v>
      </c>
      <c r="N175">
        <v>2</v>
      </c>
      <c r="O175">
        <v>3</v>
      </c>
      <c r="P175" t="s">
        <v>43</v>
      </c>
      <c r="Q175" t="s">
        <v>43</v>
      </c>
      <c r="R175" t="s">
        <v>43</v>
      </c>
      <c r="S175" t="s">
        <v>42</v>
      </c>
      <c r="T175" t="s">
        <v>43</v>
      </c>
      <c r="U175" t="s">
        <v>42</v>
      </c>
      <c r="V175" t="s">
        <v>42</v>
      </c>
      <c r="W175" t="s">
        <v>42</v>
      </c>
      <c r="X175">
        <v>4</v>
      </c>
      <c r="Y175">
        <v>3</v>
      </c>
      <c r="Z175">
        <v>5</v>
      </c>
      <c r="AA175">
        <v>1</v>
      </c>
      <c r="AB175">
        <v>1</v>
      </c>
      <c r="AC175">
        <v>3</v>
      </c>
      <c r="AD175">
        <v>0</v>
      </c>
      <c r="AE175">
        <v>8</v>
      </c>
      <c r="AF175">
        <v>7</v>
      </c>
      <c r="AG175">
        <v>0</v>
      </c>
    </row>
    <row r="176" spans="1:33" x14ac:dyDescent="0.25">
      <c r="A176" t="s">
        <v>33</v>
      </c>
      <c r="B176" t="s">
        <v>34</v>
      </c>
      <c r="C176">
        <v>16</v>
      </c>
      <c r="D176" t="s">
        <v>35</v>
      </c>
      <c r="E176" t="s">
        <v>47</v>
      </c>
      <c r="F176" t="s">
        <v>44</v>
      </c>
      <c r="G176">
        <v>3</v>
      </c>
      <c r="H176">
        <v>3</v>
      </c>
      <c r="I176" t="s">
        <v>45</v>
      </c>
      <c r="J176" t="s">
        <v>45</v>
      </c>
      <c r="K176" t="s">
        <v>51</v>
      </c>
      <c r="L176" t="s">
        <v>41</v>
      </c>
      <c r="M176">
        <v>2</v>
      </c>
      <c r="N176">
        <v>2</v>
      </c>
      <c r="O176">
        <v>0</v>
      </c>
      <c r="P176" t="s">
        <v>43</v>
      </c>
      <c r="Q176" t="s">
        <v>42</v>
      </c>
      <c r="R176" t="s">
        <v>42</v>
      </c>
      <c r="S176" t="s">
        <v>42</v>
      </c>
      <c r="T176" t="s">
        <v>42</v>
      </c>
      <c r="U176" t="s">
        <v>42</v>
      </c>
      <c r="V176" t="s">
        <v>42</v>
      </c>
      <c r="W176" t="s">
        <v>43</v>
      </c>
      <c r="X176">
        <v>4</v>
      </c>
      <c r="Y176">
        <v>4</v>
      </c>
      <c r="Z176">
        <v>5</v>
      </c>
      <c r="AA176">
        <v>1</v>
      </c>
      <c r="AB176">
        <v>1</v>
      </c>
      <c r="AC176">
        <v>4</v>
      </c>
      <c r="AD176">
        <v>4</v>
      </c>
      <c r="AE176">
        <v>10</v>
      </c>
      <c r="AF176">
        <v>11</v>
      </c>
      <c r="AG176">
        <v>9</v>
      </c>
    </row>
    <row r="177" spans="1:33" x14ac:dyDescent="0.25">
      <c r="A177" t="s">
        <v>33</v>
      </c>
      <c r="B177" t="s">
        <v>50</v>
      </c>
      <c r="C177">
        <v>17</v>
      </c>
      <c r="D177" t="s">
        <v>35</v>
      </c>
      <c r="E177" t="s">
        <v>47</v>
      </c>
      <c r="F177" t="s">
        <v>44</v>
      </c>
      <c r="G177">
        <v>4</v>
      </c>
      <c r="H177">
        <v>3</v>
      </c>
      <c r="I177" t="s">
        <v>39</v>
      </c>
      <c r="J177" t="s">
        <v>45</v>
      </c>
      <c r="K177" t="s">
        <v>40</v>
      </c>
      <c r="L177" t="s">
        <v>41</v>
      </c>
      <c r="M177">
        <v>2</v>
      </c>
      <c r="N177">
        <v>2</v>
      </c>
      <c r="O177">
        <v>0</v>
      </c>
      <c r="P177" t="s">
        <v>43</v>
      </c>
      <c r="Q177" t="s">
        <v>43</v>
      </c>
      <c r="R177" t="s">
        <v>42</v>
      </c>
      <c r="S177" t="s">
        <v>42</v>
      </c>
      <c r="T177" t="s">
        <v>42</v>
      </c>
      <c r="U177" t="s">
        <v>42</v>
      </c>
      <c r="V177" t="s">
        <v>42</v>
      </c>
      <c r="W177" t="s">
        <v>43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>
        <v>10</v>
      </c>
      <c r="AF177">
        <v>9</v>
      </c>
      <c r="AG177">
        <v>9</v>
      </c>
    </row>
    <row r="178" spans="1:33" x14ac:dyDescent="0.25">
      <c r="A178" t="s">
        <v>33</v>
      </c>
      <c r="B178" t="s">
        <v>34</v>
      </c>
      <c r="C178">
        <v>16</v>
      </c>
      <c r="D178" t="s">
        <v>35</v>
      </c>
      <c r="E178" t="s">
        <v>36</v>
      </c>
      <c r="F178" t="s">
        <v>44</v>
      </c>
      <c r="G178">
        <v>2</v>
      </c>
      <c r="H178">
        <v>2</v>
      </c>
      <c r="I178" t="s">
        <v>48</v>
      </c>
      <c r="J178" t="s">
        <v>45</v>
      </c>
      <c r="K178" t="s">
        <v>51</v>
      </c>
      <c r="L178" t="s">
        <v>41</v>
      </c>
      <c r="M178">
        <v>2</v>
      </c>
      <c r="N178">
        <v>2</v>
      </c>
      <c r="O178">
        <v>0</v>
      </c>
      <c r="P178" t="s">
        <v>43</v>
      </c>
      <c r="Q178" t="s">
        <v>43</v>
      </c>
      <c r="R178" t="s">
        <v>42</v>
      </c>
      <c r="S178" t="s">
        <v>42</v>
      </c>
      <c r="T178" t="s">
        <v>43</v>
      </c>
      <c r="U178" t="s">
        <v>42</v>
      </c>
      <c r="V178" t="s">
        <v>42</v>
      </c>
      <c r="W178" t="s">
        <v>43</v>
      </c>
      <c r="X178">
        <v>3</v>
      </c>
      <c r="Y178">
        <v>4</v>
      </c>
      <c r="Z178">
        <v>4</v>
      </c>
      <c r="AA178">
        <v>1</v>
      </c>
      <c r="AB178">
        <v>4</v>
      </c>
      <c r="AC178">
        <v>5</v>
      </c>
      <c r="AD178">
        <v>2</v>
      </c>
      <c r="AE178">
        <v>13</v>
      </c>
      <c r="AF178">
        <v>13</v>
      </c>
      <c r="AG178">
        <v>11</v>
      </c>
    </row>
    <row r="179" spans="1:33" x14ac:dyDescent="0.25">
      <c r="A179" t="s">
        <v>33</v>
      </c>
      <c r="B179" t="s">
        <v>50</v>
      </c>
      <c r="C179">
        <v>17</v>
      </c>
      <c r="D179" t="s">
        <v>35</v>
      </c>
      <c r="E179" t="s">
        <v>36</v>
      </c>
      <c r="F179" t="s">
        <v>44</v>
      </c>
      <c r="G179">
        <v>3</v>
      </c>
      <c r="H179">
        <v>3</v>
      </c>
      <c r="I179" t="s">
        <v>45</v>
      </c>
      <c r="J179" t="s">
        <v>45</v>
      </c>
      <c r="K179" t="s">
        <v>51</v>
      </c>
      <c r="L179" t="s">
        <v>46</v>
      </c>
      <c r="M179">
        <v>1</v>
      </c>
      <c r="N179">
        <v>2</v>
      </c>
      <c r="O179">
        <v>0</v>
      </c>
      <c r="P179" t="s">
        <v>43</v>
      </c>
      <c r="Q179" t="s">
        <v>43</v>
      </c>
      <c r="R179" t="s">
        <v>43</v>
      </c>
      <c r="S179" t="s">
        <v>42</v>
      </c>
      <c r="T179" t="s">
        <v>43</v>
      </c>
      <c r="U179" t="s">
        <v>42</v>
      </c>
      <c r="V179" t="s">
        <v>42</v>
      </c>
      <c r="W179" t="s">
        <v>43</v>
      </c>
      <c r="X179">
        <v>4</v>
      </c>
      <c r="Y179">
        <v>3</v>
      </c>
      <c r="Z179">
        <v>4</v>
      </c>
      <c r="AA179">
        <v>1</v>
      </c>
      <c r="AB179">
        <v>4</v>
      </c>
      <c r="AC179">
        <v>4</v>
      </c>
      <c r="AD179">
        <v>4</v>
      </c>
      <c r="AE179">
        <v>6</v>
      </c>
      <c r="AF179">
        <v>5</v>
      </c>
      <c r="AG179">
        <v>6</v>
      </c>
    </row>
    <row r="180" spans="1:33" x14ac:dyDescent="0.25">
      <c r="A180" t="s">
        <v>33</v>
      </c>
      <c r="B180" t="s">
        <v>50</v>
      </c>
      <c r="C180">
        <v>16</v>
      </c>
      <c r="D180" t="s">
        <v>52</v>
      </c>
      <c r="E180" t="s">
        <v>36</v>
      </c>
      <c r="F180" t="s">
        <v>44</v>
      </c>
      <c r="G180">
        <v>4</v>
      </c>
      <c r="H180">
        <v>2</v>
      </c>
      <c r="I180" t="s">
        <v>39</v>
      </c>
      <c r="J180" t="s">
        <v>48</v>
      </c>
      <c r="K180" t="s">
        <v>45</v>
      </c>
      <c r="L180" t="s">
        <v>41</v>
      </c>
      <c r="M180">
        <v>1</v>
      </c>
      <c r="N180">
        <v>1</v>
      </c>
      <c r="O180">
        <v>0</v>
      </c>
      <c r="P180" t="s">
        <v>43</v>
      </c>
      <c r="Q180" t="s">
        <v>42</v>
      </c>
      <c r="R180" t="s">
        <v>43</v>
      </c>
      <c r="S180" t="s">
        <v>42</v>
      </c>
      <c r="T180" t="s">
        <v>42</v>
      </c>
      <c r="U180" t="s">
        <v>42</v>
      </c>
      <c r="V180" t="s">
        <v>42</v>
      </c>
      <c r="W180" t="s">
        <v>42</v>
      </c>
      <c r="X180">
        <v>4</v>
      </c>
      <c r="Y180">
        <v>3</v>
      </c>
      <c r="Z180">
        <v>3</v>
      </c>
      <c r="AA180">
        <v>3</v>
      </c>
      <c r="AB180">
        <v>4</v>
      </c>
      <c r="AC180">
        <v>3</v>
      </c>
      <c r="AD180">
        <v>10</v>
      </c>
      <c r="AE180">
        <v>10</v>
      </c>
      <c r="AF180">
        <v>8</v>
      </c>
      <c r="AG180">
        <v>9</v>
      </c>
    </row>
    <row r="181" spans="1:33" x14ac:dyDescent="0.25">
      <c r="A181" t="s">
        <v>33</v>
      </c>
      <c r="B181" t="s">
        <v>50</v>
      </c>
      <c r="C181">
        <v>17</v>
      </c>
      <c r="D181" t="s">
        <v>35</v>
      </c>
      <c r="E181" t="s">
        <v>36</v>
      </c>
      <c r="F181" t="s">
        <v>44</v>
      </c>
      <c r="G181">
        <v>4</v>
      </c>
      <c r="H181">
        <v>3</v>
      </c>
      <c r="I181" t="s">
        <v>45</v>
      </c>
      <c r="J181" t="s">
        <v>45</v>
      </c>
      <c r="K181" t="s">
        <v>40</v>
      </c>
      <c r="L181" t="s">
        <v>41</v>
      </c>
      <c r="M181">
        <v>1</v>
      </c>
      <c r="N181">
        <v>2</v>
      </c>
      <c r="O181">
        <v>0</v>
      </c>
      <c r="P181" t="s">
        <v>43</v>
      </c>
      <c r="Q181" t="s">
        <v>42</v>
      </c>
      <c r="R181" t="s">
        <v>43</v>
      </c>
      <c r="S181" t="s">
        <v>42</v>
      </c>
      <c r="T181" t="s">
        <v>42</v>
      </c>
      <c r="U181" t="s">
        <v>42</v>
      </c>
      <c r="V181" t="s">
        <v>42</v>
      </c>
      <c r="W181" t="s">
        <v>42</v>
      </c>
      <c r="X181">
        <v>5</v>
      </c>
      <c r="Y181">
        <v>2</v>
      </c>
      <c r="Z181">
        <v>3</v>
      </c>
      <c r="AA181">
        <v>1</v>
      </c>
      <c r="AB181">
        <v>1</v>
      </c>
      <c r="AC181">
        <v>2</v>
      </c>
      <c r="AD181">
        <v>4</v>
      </c>
      <c r="AE181">
        <v>10</v>
      </c>
      <c r="AF181">
        <v>10</v>
      </c>
      <c r="AG181">
        <v>11</v>
      </c>
    </row>
    <row r="182" spans="1:33" x14ac:dyDescent="0.25">
      <c r="A182" t="s">
        <v>33</v>
      </c>
      <c r="B182" t="s">
        <v>50</v>
      </c>
      <c r="C182">
        <v>16</v>
      </c>
      <c r="D182" t="s">
        <v>35</v>
      </c>
      <c r="E182" t="s">
        <v>36</v>
      </c>
      <c r="F182" t="s">
        <v>44</v>
      </c>
      <c r="G182">
        <v>4</v>
      </c>
      <c r="H182">
        <v>3</v>
      </c>
      <c r="I182" t="s">
        <v>39</v>
      </c>
      <c r="J182" t="s">
        <v>45</v>
      </c>
      <c r="K182" t="s">
        <v>49</v>
      </c>
      <c r="L182" t="s">
        <v>41</v>
      </c>
      <c r="M182">
        <v>1</v>
      </c>
      <c r="N182">
        <v>2</v>
      </c>
      <c r="O182">
        <v>0</v>
      </c>
      <c r="P182" t="s">
        <v>43</v>
      </c>
      <c r="Q182" t="s">
        <v>42</v>
      </c>
      <c r="R182" t="s">
        <v>42</v>
      </c>
      <c r="S182" t="s">
        <v>42</v>
      </c>
      <c r="T182" t="s">
        <v>42</v>
      </c>
      <c r="U182" t="s">
        <v>42</v>
      </c>
      <c r="V182" t="s">
        <v>42</v>
      </c>
      <c r="W182" t="s">
        <v>43</v>
      </c>
      <c r="X182">
        <v>3</v>
      </c>
      <c r="Y182">
        <v>4</v>
      </c>
      <c r="Z182">
        <v>3</v>
      </c>
      <c r="AA182">
        <v>2</v>
      </c>
      <c r="AB182">
        <v>3</v>
      </c>
      <c r="AC182">
        <v>3</v>
      </c>
      <c r="AD182">
        <v>10</v>
      </c>
      <c r="AE182">
        <v>9</v>
      </c>
      <c r="AF182">
        <v>8</v>
      </c>
      <c r="AG182">
        <v>8</v>
      </c>
    </row>
    <row r="183" spans="1:33" x14ac:dyDescent="0.25">
      <c r="A183" t="s">
        <v>33</v>
      </c>
      <c r="B183" t="s">
        <v>50</v>
      </c>
      <c r="C183">
        <v>16</v>
      </c>
      <c r="D183" t="s">
        <v>35</v>
      </c>
      <c r="E183" t="s">
        <v>36</v>
      </c>
      <c r="F183" t="s">
        <v>44</v>
      </c>
      <c r="G183">
        <v>3</v>
      </c>
      <c r="H183">
        <v>3</v>
      </c>
      <c r="I183" t="s">
        <v>48</v>
      </c>
      <c r="J183" t="s">
        <v>45</v>
      </c>
      <c r="K183" t="s">
        <v>49</v>
      </c>
      <c r="L183" t="s">
        <v>41</v>
      </c>
      <c r="M183">
        <v>1</v>
      </c>
      <c r="N183">
        <v>2</v>
      </c>
      <c r="O183">
        <v>0</v>
      </c>
      <c r="P183" t="s">
        <v>43</v>
      </c>
      <c r="Q183" t="s">
        <v>43</v>
      </c>
      <c r="R183" t="s">
        <v>42</v>
      </c>
      <c r="S183" t="s">
        <v>42</v>
      </c>
      <c r="T183" t="s">
        <v>42</v>
      </c>
      <c r="U183" t="s">
        <v>42</v>
      </c>
      <c r="V183" t="s">
        <v>42</v>
      </c>
      <c r="W183" t="s">
        <v>42</v>
      </c>
      <c r="X183">
        <v>4</v>
      </c>
      <c r="Y183">
        <v>2</v>
      </c>
      <c r="Z183">
        <v>3</v>
      </c>
      <c r="AA183">
        <v>1</v>
      </c>
      <c r="AB183">
        <v>2</v>
      </c>
      <c r="AC183">
        <v>3</v>
      </c>
      <c r="AD183">
        <v>2</v>
      </c>
      <c r="AE183">
        <v>12</v>
      </c>
      <c r="AF183">
        <v>13</v>
      </c>
      <c r="AG183">
        <v>12</v>
      </c>
    </row>
    <row r="184" spans="1:33" x14ac:dyDescent="0.25">
      <c r="A184" t="s">
        <v>33</v>
      </c>
      <c r="B184" t="s">
        <v>34</v>
      </c>
      <c r="C184">
        <v>17</v>
      </c>
      <c r="D184" t="s">
        <v>35</v>
      </c>
      <c r="E184" t="s">
        <v>36</v>
      </c>
      <c r="F184" t="s">
        <v>44</v>
      </c>
      <c r="G184">
        <v>2</v>
      </c>
      <c r="H184">
        <v>4</v>
      </c>
      <c r="I184" t="s">
        <v>48</v>
      </c>
      <c r="J184" t="s">
        <v>48</v>
      </c>
      <c r="K184" t="s">
        <v>51</v>
      </c>
      <c r="L184" t="s">
        <v>46</v>
      </c>
      <c r="M184">
        <v>1</v>
      </c>
      <c r="N184">
        <v>2</v>
      </c>
      <c r="O184">
        <v>0</v>
      </c>
      <c r="P184" t="s">
        <v>43</v>
      </c>
      <c r="Q184" t="s">
        <v>42</v>
      </c>
      <c r="R184" t="s">
        <v>43</v>
      </c>
      <c r="S184" t="s">
        <v>42</v>
      </c>
      <c r="T184" t="s">
        <v>42</v>
      </c>
      <c r="U184" t="s">
        <v>42</v>
      </c>
      <c r="V184" t="s">
        <v>43</v>
      </c>
      <c r="W184" t="s">
        <v>43</v>
      </c>
      <c r="X184">
        <v>5</v>
      </c>
      <c r="Y184">
        <v>4</v>
      </c>
      <c r="Z184">
        <v>2</v>
      </c>
      <c r="AA184">
        <v>2</v>
      </c>
      <c r="AB184">
        <v>3</v>
      </c>
      <c r="AC184">
        <v>5</v>
      </c>
      <c r="AD184">
        <v>0</v>
      </c>
      <c r="AE184">
        <v>16</v>
      </c>
      <c r="AF184">
        <v>17</v>
      </c>
      <c r="AG184">
        <v>17</v>
      </c>
    </row>
    <row r="185" spans="1:33" x14ac:dyDescent="0.25">
      <c r="A185" t="s">
        <v>33</v>
      </c>
      <c r="B185" t="s">
        <v>34</v>
      </c>
      <c r="C185">
        <v>17</v>
      </c>
      <c r="D185" t="s">
        <v>35</v>
      </c>
      <c r="E185" t="s">
        <v>47</v>
      </c>
      <c r="F185" t="s">
        <v>44</v>
      </c>
      <c r="G185">
        <v>3</v>
      </c>
      <c r="H185">
        <v>3</v>
      </c>
      <c r="I185" t="s">
        <v>45</v>
      </c>
      <c r="J185" t="s">
        <v>45</v>
      </c>
      <c r="K185" t="s">
        <v>51</v>
      </c>
      <c r="L185" t="s">
        <v>41</v>
      </c>
      <c r="M185">
        <v>1</v>
      </c>
      <c r="N185">
        <v>2</v>
      </c>
      <c r="O185">
        <v>0</v>
      </c>
      <c r="P185" t="s">
        <v>43</v>
      </c>
      <c r="Q185" t="s">
        <v>42</v>
      </c>
      <c r="R185" t="s">
        <v>43</v>
      </c>
      <c r="S185" t="s">
        <v>42</v>
      </c>
      <c r="T185" t="s">
        <v>42</v>
      </c>
      <c r="U185" t="s">
        <v>42</v>
      </c>
      <c r="V185" t="s">
        <v>42</v>
      </c>
      <c r="W185" t="s">
        <v>42</v>
      </c>
      <c r="X185">
        <v>5</v>
      </c>
      <c r="Y185">
        <v>3</v>
      </c>
      <c r="Z185">
        <v>3</v>
      </c>
      <c r="AA185">
        <v>2</v>
      </c>
      <c r="AB185">
        <v>3</v>
      </c>
      <c r="AC185">
        <v>1</v>
      </c>
      <c r="AD185">
        <v>56</v>
      </c>
      <c r="AE185">
        <v>9</v>
      </c>
      <c r="AF185">
        <v>9</v>
      </c>
      <c r="AG185">
        <v>8</v>
      </c>
    </row>
    <row r="186" spans="1:33" x14ac:dyDescent="0.25">
      <c r="A186" t="s">
        <v>33</v>
      </c>
      <c r="B186" t="s">
        <v>34</v>
      </c>
      <c r="C186">
        <v>16</v>
      </c>
      <c r="D186" t="s">
        <v>35</v>
      </c>
      <c r="E186" t="s">
        <v>36</v>
      </c>
      <c r="F186" t="s">
        <v>44</v>
      </c>
      <c r="G186">
        <v>3</v>
      </c>
      <c r="H186">
        <v>2</v>
      </c>
      <c r="I186" t="s">
        <v>45</v>
      </c>
      <c r="J186" t="s">
        <v>45</v>
      </c>
      <c r="K186" t="s">
        <v>51</v>
      </c>
      <c r="L186" t="s">
        <v>41</v>
      </c>
      <c r="M186">
        <v>1</v>
      </c>
      <c r="N186">
        <v>2</v>
      </c>
      <c r="O186">
        <v>0</v>
      </c>
      <c r="P186" t="s">
        <v>43</v>
      </c>
      <c r="Q186" t="s">
        <v>42</v>
      </c>
      <c r="R186" t="s">
        <v>42</v>
      </c>
      <c r="S186" t="s">
        <v>43</v>
      </c>
      <c r="T186" t="s">
        <v>42</v>
      </c>
      <c r="U186" t="s">
        <v>42</v>
      </c>
      <c r="V186" t="s">
        <v>42</v>
      </c>
      <c r="W186" t="s">
        <v>43</v>
      </c>
      <c r="X186">
        <v>1</v>
      </c>
      <c r="Y186">
        <v>2</v>
      </c>
      <c r="Z186">
        <v>2</v>
      </c>
      <c r="AA186">
        <v>1</v>
      </c>
      <c r="AB186">
        <v>2</v>
      </c>
      <c r="AC186">
        <v>1</v>
      </c>
      <c r="AD186">
        <v>14</v>
      </c>
      <c r="AE186">
        <v>12</v>
      </c>
      <c r="AF186">
        <v>13</v>
      </c>
      <c r="AG186">
        <v>12</v>
      </c>
    </row>
    <row r="187" spans="1:33" x14ac:dyDescent="0.25">
      <c r="A187" t="s">
        <v>33</v>
      </c>
      <c r="B187" t="s">
        <v>50</v>
      </c>
      <c r="C187">
        <v>17</v>
      </c>
      <c r="D187" t="s">
        <v>35</v>
      </c>
      <c r="E187" t="s">
        <v>36</v>
      </c>
      <c r="F187" t="s">
        <v>44</v>
      </c>
      <c r="G187">
        <v>3</v>
      </c>
      <c r="H187">
        <v>3</v>
      </c>
      <c r="I187" t="s">
        <v>48</v>
      </c>
      <c r="J187" t="s">
        <v>48</v>
      </c>
      <c r="K187" t="s">
        <v>45</v>
      </c>
      <c r="L187" t="s">
        <v>41</v>
      </c>
      <c r="M187">
        <v>1</v>
      </c>
      <c r="N187">
        <v>2</v>
      </c>
      <c r="O187">
        <v>0</v>
      </c>
      <c r="P187" t="s">
        <v>43</v>
      </c>
      <c r="Q187" t="s">
        <v>42</v>
      </c>
      <c r="R187" t="s">
        <v>43</v>
      </c>
      <c r="S187" t="s">
        <v>42</v>
      </c>
      <c r="T187" t="s">
        <v>42</v>
      </c>
      <c r="U187" t="s">
        <v>42</v>
      </c>
      <c r="V187" t="s">
        <v>42</v>
      </c>
      <c r="W187" t="s">
        <v>42</v>
      </c>
      <c r="X187">
        <v>4</v>
      </c>
      <c r="Y187">
        <v>3</v>
      </c>
      <c r="Z187">
        <v>4</v>
      </c>
      <c r="AA187">
        <v>2</v>
      </c>
      <c r="AB187">
        <v>3</v>
      </c>
      <c r="AC187">
        <v>4</v>
      </c>
      <c r="AD187">
        <v>12</v>
      </c>
      <c r="AE187">
        <v>12</v>
      </c>
      <c r="AF187">
        <v>12</v>
      </c>
      <c r="AG187">
        <v>11</v>
      </c>
    </row>
    <row r="188" spans="1:33" x14ac:dyDescent="0.25">
      <c r="A188" t="s">
        <v>33</v>
      </c>
      <c r="B188" t="s">
        <v>50</v>
      </c>
      <c r="C188">
        <v>16</v>
      </c>
      <c r="D188" t="s">
        <v>35</v>
      </c>
      <c r="E188" t="s">
        <v>36</v>
      </c>
      <c r="F188" t="s">
        <v>44</v>
      </c>
      <c r="G188">
        <v>1</v>
      </c>
      <c r="H188">
        <v>2</v>
      </c>
      <c r="I188" t="s">
        <v>48</v>
      </c>
      <c r="J188" t="s">
        <v>48</v>
      </c>
      <c r="K188" t="s">
        <v>45</v>
      </c>
      <c r="L188" t="s">
        <v>41</v>
      </c>
      <c r="M188">
        <v>1</v>
      </c>
      <c r="N188">
        <v>1</v>
      </c>
      <c r="O188">
        <v>0</v>
      </c>
      <c r="P188" t="s">
        <v>43</v>
      </c>
      <c r="Q188" t="s">
        <v>42</v>
      </c>
      <c r="R188" t="s">
        <v>42</v>
      </c>
      <c r="S188" t="s">
        <v>42</v>
      </c>
      <c r="T188" t="s">
        <v>42</v>
      </c>
      <c r="U188" t="s">
        <v>42</v>
      </c>
      <c r="V188" t="s">
        <v>42</v>
      </c>
      <c r="W188" t="s">
        <v>42</v>
      </c>
      <c r="X188">
        <v>3</v>
      </c>
      <c r="Y188">
        <v>3</v>
      </c>
      <c r="Z188">
        <v>3</v>
      </c>
      <c r="AA188">
        <v>1</v>
      </c>
      <c r="AB188">
        <v>2</v>
      </c>
      <c r="AC188">
        <v>3</v>
      </c>
      <c r="AD188">
        <v>2</v>
      </c>
      <c r="AE188">
        <v>11</v>
      </c>
      <c r="AF188">
        <v>12</v>
      </c>
      <c r="AG188">
        <v>11</v>
      </c>
    </row>
    <row r="189" spans="1:33" x14ac:dyDescent="0.25">
      <c r="A189" t="s">
        <v>33</v>
      </c>
      <c r="B189" t="s">
        <v>50</v>
      </c>
      <c r="C189">
        <v>16</v>
      </c>
      <c r="D189" t="s">
        <v>35</v>
      </c>
      <c r="E189" t="s">
        <v>47</v>
      </c>
      <c r="F189" t="s">
        <v>44</v>
      </c>
      <c r="G189">
        <v>2</v>
      </c>
      <c r="H189">
        <v>1</v>
      </c>
      <c r="I189" t="s">
        <v>45</v>
      </c>
      <c r="J189" t="s">
        <v>45</v>
      </c>
      <c r="K189" t="s">
        <v>40</v>
      </c>
      <c r="L189" t="s">
        <v>41</v>
      </c>
      <c r="M189">
        <v>1</v>
      </c>
      <c r="N189">
        <v>2</v>
      </c>
      <c r="O189">
        <v>0</v>
      </c>
      <c r="P189" t="s">
        <v>43</v>
      </c>
      <c r="Q189" t="s">
        <v>43</v>
      </c>
      <c r="R189" t="s">
        <v>42</v>
      </c>
      <c r="S189" t="s">
        <v>42</v>
      </c>
      <c r="T189" t="s">
        <v>42</v>
      </c>
      <c r="U189" t="s">
        <v>42</v>
      </c>
      <c r="V189" t="s">
        <v>42</v>
      </c>
      <c r="W189" t="s">
        <v>42</v>
      </c>
      <c r="X189">
        <v>4</v>
      </c>
      <c r="Y189">
        <v>2</v>
      </c>
      <c r="Z189">
        <v>3</v>
      </c>
      <c r="AA189">
        <v>1</v>
      </c>
      <c r="AB189">
        <v>2</v>
      </c>
      <c r="AC189">
        <v>5</v>
      </c>
      <c r="AD189">
        <v>0</v>
      </c>
      <c r="AE189">
        <v>15</v>
      </c>
      <c r="AF189">
        <v>15</v>
      </c>
      <c r="AG189">
        <v>15</v>
      </c>
    </row>
    <row r="190" spans="1:33" x14ac:dyDescent="0.25">
      <c r="A190" t="s">
        <v>33</v>
      </c>
      <c r="B190" t="s">
        <v>34</v>
      </c>
      <c r="C190">
        <v>17</v>
      </c>
      <c r="D190" t="s">
        <v>35</v>
      </c>
      <c r="E190" t="s">
        <v>36</v>
      </c>
      <c r="F190" t="s">
        <v>37</v>
      </c>
      <c r="G190">
        <v>3</v>
      </c>
      <c r="H190">
        <v>3</v>
      </c>
      <c r="I190" t="s">
        <v>28</v>
      </c>
      <c r="J190" t="s">
        <v>45</v>
      </c>
      <c r="K190" t="s">
        <v>51</v>
      </c>
      <c r="L190" t="s">
        <v>41</v>
      </c>
      <c r="M190">
        <v>1</v>
      </c>
      <c r="N190">
        <v>2</v>
      </c>
      <c r="O190">
        <v>0</v>
      </c>
      <c r="P190" t="s">
        <v>43</v>
      </c>
      <c r="Q190" t="s">
        <v>42</v>
      </c>
      <c r="R190" t="s">
        <v>43</v>
      </c>
      <c r="S190" t="s">
        <v>43</v>
      </c>
      <c r="T190" t="s">
        <v>43</v>
      </c>
      <c r="U190" t="s">
        <v>42</v>
      </c>
      <c r="V190" t="s">
        <v>42</v>
      </c>
      <c r="W190" t="s">
        <v>42</v>
      </c>
      <c r="X190">
        <v>3</v>
      </c>
      <c r="Y190">
        <v>3</v>
      </c>
      <c r="Z190">
        <v>3</v>
      </c>
      <c r="AA190">
        <v>1</v>
      </c>
      <c r="AB190">
        <v>3</v>
      </c>
      <c r="AC190">
        <v>3</v>
      </c>
      <c r="AD190">
        <v>6</v>
      </c>
      <c r="AE190">
        <v>8</v>
      </c>
      <c r="AF190">
        <v>7</v>
      </c>
      <c r="AG190">
        <v>9</v>
      </c>
    </row>
    <row r="191" spans="1:33" x14ac:dyDescent="0.25">
      <c r="A191" t="s">
        <v>33</v>
      </c>
      <c r="B191" t="s">
        <v>50</v>
      </c>
      <c r="C191">
        <v>17</v>
      </c>
      <c r="D191" t="s">
        <v>52</v>
      </c>
      <c r="E191" t="s">
        <v>36</v>
      </c>
      <c r="F191" t="s">
        <v>44</v>
      </c>
      <c r="G191">
        <v>1</v>
      </c>
      <c r="H191">
        <v>2</v>
      </c>
      <c r="I191" t="s">
        <v>38</v>
      </c>
      <c r="J191" t="s">
        <v>45</v>
      </c>
      <c r="K191" t="s">
        <v>49</v>
      </c>
      <c r="L191" t="s">
        <v>41</v>
      </c>
      <c r="M191">
        <v>1</v>
      </c>
      <c r="N191">
        <v>2</v>
      </c>
      <c r="O191">
        <v>0</v>
      </c>
      <c r="P191" t="s">
        <v>43</v>
      </c>
      <c r="Q191" t="s">
        <v>43</v>
      </c>
      <c r="R191" t="s">
        <v>43</v>
      </c>
      <c r="S191" t="s">
        <v>43</v>
      </c>
      <c r="T191" t="s">
        <v>42</v>
      </c>
      <c r="U191" t="s">
        <v>42</v>
      </c>
      <c r="V191" t="s">
        <v>43</v>
      </c>
      <c r="W191" t="s">
        <v>43</v>
      </c>
      <c r="X191">
        <v>3</v>
      </c>
      <c r="Y191">
        <v>1</v>
      </c>
      <c r="Z191">
        <v>3</v>
      </c>
      <c r="AA191">
        <v>1</v>
      </c>
      <c r="AB191">
        <v>5</v>
      </c>
      <c r="AC191">
        <v>3</v>
      </c>
      <c r="AD191">
        <v>4</v>
      </c>
      <c r="AE191">
        <v>8</v>
      </c>
      <c r="AF191">
        <v>9</v>
      </c>
      <c r="AG191">
        <v>10</v>
      </c>
    </row>
    <row r="192" spans="1:33" x14ac:dyDescent="0.25">
      <c r="A192" t="s">
        <v>33</v>
      </c>
      <c r="B192" t="s">
        <v>34</v>
      </c>
      <c r="C192">
        <v>16</v>
      </c>
      <c r="D192" t="s">
        <v>35</v>
      </c>
      <c r="E192" t="s">
        <v>36</v>
      </c>
      <c r="F192" t="s">
        <v>44</v>
      </c>
      <c r="G192">
        <v>2</v>
      </c>
      <c r="H192">
        <v>3</v>
      </c>
      <c r="I192" t="s">
        <v>48</v>
      </c>
      <c r="J192" t="s">
        <v>48</v>
      </c>
      <c r="K192" t="s">
        <v>40</v>
      </c>
      <c r="L192" t="s">
        <v>41</v>
      </c>
      <c r="M192">
        <v>1</v>
      </c>
      <c r="N192">
        <v>2</v>
      </c>
      <c r="O192">
        <v>0</v>
      </c>
      <c r="P192" t="s">
        <v>43</v>
      </c>
      <c r="Q192" t="s">
        <v>43</v>
      </c>
      <c r="R192" t="s">
        <v>43</v>
      </c>
      <c r="S192" t="s">
        <v>43</v>
      </c>
      <c r="T192" t="s">
        <v>42</v>
      </c>
      <c r="U192" t="s">
        <v>42</v>
      </c>
      <c r="V192" t="s">
        <v>42</v>
      </c>
      <c r="W192" t="s">
        <v>43</v>
      </c>
      <c r="X192">
        <v>4</v>
      </c>
      <c r="Y192">
        <v>3</v>
      </c>
      <c r="Z192">
        <v>3</v>
      </c>
      <c r="AA192">
        <v>1</v>
      </c>
      <c r="AB192">
        <v>1</v>
      </c>
      <c r="AC192">
        <v>2</v>
      </c>
      <c r="AD192">
        <v>10</v>
      </c>
      <c r="AE192">
        <v>11</v>
      </c>
      <c r="AF192">
        <v>12</v>
      </c>
      <c r="AG192">
        <v>13</v>
      </c>
    </row>
    <row r="193" spans="1:33" x14ac:dyDescent="0.25">
      <c r="A193" t="s">
        <v>33</v>
      </c>
      <c r="B193" t="s">
        <v>34</v>
      </c>
      <c r="C193">
        <v>17</v>
      </c>
      <c r="D193" t="s">
        <v>35</v>
      </c>
      <c r="E193" t="s">
        <v>36</v>
      </c>
      <c r="F193" t="s">
        <v>44</v>
      </c>
      <c r="G193">
        <v>1</v>
      </c>
      <c r="H193">
        <v>1</v>
      </c>
      <c r="I193" t="s">
        <v>38</v>
      </c>
      <c r="J193" t="s">
        <v>48</v>
      </c>
      <c r="K193" t="s">
        <v>40</v>
      </c>
      <c r="L193" t="s">
        <v>41</v>
      </c>
      <c r="M193">
        <v>1</v>
      </c>
      <c r="N193">
        <v>2</v>
      </c>
      <c r="O193">
        <v>0</v>
      </c>
      <c r="P193" t="s">
        <v>43</v>
      </c>
      <c r="Q193" t="s">
        <v>43</v>
      </c>
      <c r="R193" t="s">
        <v>43</v>
      </c>
      <c r="S193" t="s">
        <v>42</v>
      </c>
      <c r="T193" t="s">
        <v>42</v>
      </c>
      <c r="U193" t="s">
        <v>42</v>
      </c>
      <c r="V193" t="s">
        <v>42</v>
      </c>
      <c r="W193" t="s">
        <v>43</v>
      </c>
      <c r="X193">
        <v>5</v>
      </c>
      <c r="Y193">
        <v>3</v>
      </c>
      <c r="Z193">
        <v>3</v>
      </c>
      <c r="AA193">
        <v>1</v>
      </c>
      <c r="AB193">
        <v>1</v>
      </c>
      <c r="AC193">
        <v>3</v>
      </c>
      <c r="AD193">
        <v>0</v>
      </c>
      <c r="AE193">
        <v>8</v>
      </c>
      <c r="AF193">
        <v>8</v>
      </c>
      <c r="AG193">
        <v>9</v>
      </c>
    </row>
    <row r="194" spans="1:33" x14ac:dyDescent="0.25">
      <c r="A194" t="s">
        <v>33</v>
      </c>
      <c r="B194" t="s">
        <v>50</v>
      </c>
      <c r="C194">
        <v>17</v>
      </c>
      <c r="D194" t="s">
        <v>35</v>
      </c>
      <c r="E194" t="s">
        <v>36</v>
      </c>
      <c r="F194" t="s">
        <v>44</v>
      </c>
      <c r="G194">
        <v>1</v>
      </c>
      <c r="H194">
        <v>2</v>
      </c>
      <c r="I194" t="s">
        <v>38</v>
      </c>
      <c r="J194" t="s">
        <v>48</v>
      </c>
      <c r="K194" t="s">
        <v>45</v>
      </c>
      <c r="L194" t="s">
        <v>45</v>
      </c>
      <c r="M194">
        <v>2</v>
      </c>
      <c r="N194">
        <v>2</v>
      </c>
      <c r="O194">
        <v>0</v>
      </c>
      <c r="P194" t="s">
        <v>43</v>
      </c>
      <c r="Q194" t="s">
        <v>43</v>
      </c>
      <c r="R194" t="s">
        <v>42</v>
      </c>
      <c r="S194" t="s">
        <v>42</v>
      </c>
      <c r="T194" t="s">
        <v>43</v>
      </c>
      <c r="U194" t="s">
        <v>42</v>
      </c>
      <c r="V194" t="s">
        <v>42</v>
      </c>
      <c r="W194" t="s">
        <v>43</v>
      </c>
      <c r="X194">
        <v>4</v>
      </c>
      <c r="Y194">
        <v>4</v>
      </c>
      <c r="Z194">
        <v>4</v>
      </c>
      <c r="AA194">
        <v>4</v>
      </c>
      <c r="AB194">
        <v>5</v>
      </c>
      <c r="AC194">
        <v>5</v>
      </c>
      <c r="AD194">
        <v>12</v>
      </c>
      <c r="AE194">
        <v>7</v>
      </c>
      <c r="AF194">
        <v>8</v>
      </c>
      <c r="AG194">
        <v>8</v>
      </c>
    </row>
    <row r="195" spans="1:33" x14ac:dyDescent="0.25">
      <c r="A195" t="s">
        <v>33</v>
      </c>
      <c r="B195" t="s">
        <v>50</v>
      </c>
      <c r="C195">
        <v>16</v>
      </c>
      <c r="D195" t="s">
        <v>52</v>
      </c>
      <c r="E195" t="s">
        <v>36</v>
      </c>
      <c r="F195" t="s">
        <v>44</v>
      </c>
      <c r="G195">
        <v>3</v>
      </c>
      <c r="H195">
        <v>3</v>
      </c>
      <c r="I195" t="s">
        <v>48</v>
      </c>
      <c r="J195" t="s">
        <v>48</v>
      </c>
      <c r="K195" t="s">
        <v>51</v>
      </c>
      <c r="L195" t="s">
        <v>41</v>
      </c>
      <c r="M195">
        <v>1</v>
      </c>
      <c r="N195">
        <v>1</v>
      </c>
      <c r="O195">
        <v>0</v>
      </c>
      <c r="P195" t="s">
        <v>43</v>
      </c>
      <c r="Q195" t="s">
        <v>42</v>
      </c>
      <c r="R195" t="s">
        <v>43</v>
      </c>
      <c r="S195" t="s">
        <v>42</v>
      </c>
      <c r="T195" t="s">
        <v>42</v>
      </c>
      <c r="U195" t="s">
        <v>42</v>
      </c>
      <c r="V195" t="s">
        <v>42</v>
      </c>
      <c r="W195" t="s">
        <v>43</v>
      </c>
      <c r="X195">
        <v>4</v>
      </c>
      <c r="Y195">
        <v>3</v>
      </c>
      <c r="Z195">
        <v>2</v>
      </c>
      <c r="AA195">
        <v>3</v>
      </c>
      <c r="AB195">
        <v>4</v>
      </c>
      <c r="AC195">
        <v>5</v>
      </c>
      <c r="AD195">
        <v>8</v>
      </c>
      <c r="AE195">
        <v>8</v>
      </c>
      <c r="AF195">
        <v>9</v>
      </c>
      <c r="AG195">
        <v>10</v>
      </c>
    </row>
    <row r="196" spans="1:33" x14ac:dyDescent="0.25">
      <c r="A196" t="s">
        <v>33</v>
      </c>
      <c r="B196" t="s">
        <v>50</v>
      </c>
      <c r="C196">
        <v>16</v>
      </c>
      <c r="D196" t="s">
        <v>35</v>
      </c>
      <c r="E196" t="s">
        <v>36</v>
      </c>
      <c r="F196" t="s">
        <v>44</v>
      </c>
      <c r="G196">
        <v>2</v>
      </c>
      <c r="H196">
        <v>3</v>
      </c>
      <c r="I196" t="s">
        <v>45</v>
      </c>
      <c r="J196" t="s">
        <v>45</v>
      </c>
      <c r="K196" t="s">
        <v>49</v>
      </c>
      <c r="L196" t="s">
        <v>46</v>
      </c>
      <c r="M196">
        <v>2</v>
      </c>
      <c r="N196">
        <v>1</v>
      </c>
      <c r="O196">
        <v>0</v>
      </c>
      <c r="P196" t="s">
        <v>43</v>
      </c>
      <c r="Q196" t="s">
        <v>43</v>
      </c>
      <c r="R196" t="s">
        <v>43</v>
      </c>
      <c r="S196" t="s">
        <v>43</v>
      </c>
      <c r="T196" t="s">
        <v>42</v>
      </c>
      <c r="U196" t="s">
        <v>42</v>
      </c>
      <c r="V196" t="s">
        <v>42</v>
      </c>
      <c r="W196" t="s">
        <v>43</v>
      </c>
      <c r="X196">
        <v>5</v>
      </c>
      <c r="Y196">
        <v>3</v>
      </c>
      <c r="Z196">
        <v>3</v>
      </c>
      <c r="AA196">
        <v>1</v>
      </c>
      <c r="AB196">
        <v>1</v>
      </c>
      <c r="AC196">
        <v>3</v>
      </c>
      <c r="AD196">
        <v>0</v>
      </c>
      <c r="AE196">
        <v>13</v>
      </c>
      <c r="AF196">
        <v>14</v>
      </c>
      <c r="AG196">
        <v>14</v>
      </c>
    </row>
    <row r="197" spans="1:33" x14ac:dyDescent="0.25">
      <c r="A197" t="s">
        <v>33</v>
      </c>
      <c r="B197" t="s">
        <v>34</v>
      </c>
      <c r="C197">
        <v>17</v>
      </c>
      <c r="D197" t="s">
        <v>35</v>
      </c>
      <c r="E197" t="s">
        <v>47</v>
      </c>
      <c r="F197" t="s">
        <v>44</v>
      </c>
      <c r="G197">
        <v>2</v>
      </c>
      <c r="H197">
        <v>4</v>
      </c>
      <c r="I197" t="s">
        <v>48</v>
      </c>
      <c r="J197" t="s">
        <v>48</v>
      </c>
      <c r="K197" t="s">
        <v>40</v>
      </c>
      <c r="L197" t="s">
        <v>46</v>
      </c>
      <c r="M197">
        <v>1</v>
      </c>
      <c r="N197">
        <v>2</v>
      </c>
      <c r="O197">
        <v>0</v>
      </c>
      <c r="P197" t="s">
        <v>43</v>
      </c>
      <c r="Q197" t="s">
        <v>43</v>
      </c>
      <c r="R197" t="s">
        <v>43</v>
      </c>
      <c r="S197" t="s">
        <v>42</v>
      </c>
      <c r="T197" t="s">
        <v>42</v>
      </c>
      <c r="U197" t="s">
        <v>42</v>
      </c>
      <c r="V197" t="s">
        <v>42</v>
      </c>
      <c r="W197" t="s">
        <v>42</v>
      </c>
      <c r="X197">
        <v>4</v>
      </c>
      <c r="Y197">
        <v>3</v>
      </c>
      <c r="Z197">
        <v>2</v>
      </c>
      <c r="AA197">
        <v>1</v>
      </c>
      <c r="AB197">
        <v>1</v>
      </c>
      <c r="AC197">
        <v>5</v>
      </c>
      <c r="AD197">
        <v>0</v>
      </c>
      <c r="AE197">
        <v>14</v>
      </c>
      <c r="AF197">
        <v>15</v>
      </c>
      <c r="AG197">
        <v>15</v>
      </c>
    </row>
    <row r="198" spans="1:33" x14ac:dyDescent="0.25">
      <c r="A198" t="s">
        <v>33</v>
      </c>
      <c r="B198" t="s">
        <v>50</v>
      </c>
      <c r="C198">
        <v>17</v>
      </c>
      <c r="D198" t="s">
        <v>35</v>
      </c>
      <c r="E198" t="s">
        <v>36</v>
      </c>
      <c r="F198" t="s">
        <v>44</v>
      </c>
      <c r="G198">
        <v>4</v>
      </c>
      <c r="H198">
        <v>4</v>
      </c>
      <c r="I198" t="s">
        <v>48</v>
      </c>
      <c r="J198" t="s">
        <v>39</v>
      </c>
      <c r="K198" t="s">
        <v>49</v>
      </c>
      <c r="L198" t="s">
        <v>41</v>
      </c>
      <c r="M198">
        <v>1</v>
      </c>
      <c r="N198">
        <v>1</v>
      </c>
      <c r="O198">
        <v>0</v>
      </c>
      <c r="P198" t="s">
        <v>43</v>
      </c>
      <c r="Q198" t="s">
        <v>43</v>
      </c>
      <c r="R198" t="s">
        <v>43</v>
      </c>
      <c r="S198" t="s">
        <v>43</v>
      </c>
      <c r="T198" t="s">
        <v>42</v>
      </c>
      <c r="U198" t="s">
        <v>42</v>
      </c>
      <c r="V198" t="s">
        <v>42</v>
      </c>
      <c r="W198" t="s">
        <v>43</v>
      </c>
      <c r="X198">
        <v>5</v>
      </c>
      <c r="Y198">
        <v>2</v>
      </c>
      <c r="Z198">
        <v>3</v>
      </c>
      <c r="AA198">
        <v>1</v>
      </c>
      <c r="AB198">
        <v>2</v>
      </c>
      <c r="AC198">
        <v>5</v>
      </c>
      <c r="AD198">
        <v>4</v>
      </c>
      <c r="AE198">
        <v>17</v>
      </c>
      <c r="AF198">
        <v>15</v>
      </c>
      <c r="AG198">
        <v>16</v>
      </c>
    </row>
    <row r="199" spans="1:33" x14ac:dyDescent="0.25">
      <c r="A199" t="s">
        <v>33</v>
      </c>
      <c r="B199" t="s">
        <v>50</v>
      </c>
      <c r="C199">
        <v>16</v>
      </c>
      <c r="D199" t="s">
        <v>52</v>
      </c>
      <c r="E199" t="s">
        <v>47</v>
      </c>
      <c r="F199" t="s">
        <v>44</v>
      </c>
      <c r="G199">
        <v>3</v>
      </c>
      <c r="H199">
        <v>3</v>
      </c>
      <c r="I199" t="s">
        <v>39</v>
      </c>
      <c r="J199" t="s">
        <v>45</v>
      </c>
      <c r="K199" t="s">
        <v>49</v>
      </c>
      <c r="L199" t="s">
        <v>46</v>
      </c>
      <c r="M199">
        <v>3</v>
      </c>
      <c r="N199">
        <v>1</v>
      </c>
      <c r="O199">
        <v>0</v>
      </c>
      <c r="P199" t="s">
        <v>43</v>
      </c>
      <c r="Q199" t="s">
        <v>42</v>
      </c>
      <c r="R199" t="s">
        <v>42</v>
      </c>
      <c r="S199" t="s">
        <v>42</v>
      </c>
      <c r="T199" t="s">
        <v>42</v>
      </c>
      <c r="U199" t="s">
        <v>42</v>
      </c>
      <c r="V199" t="s">
        <v>42</v>
      </c>
      <c r="W199" t="s">
        <v>43</v>
      </c>
      <c r="X199">
        <v>3</v>
      </c>
      <c r="Y199">
        <v>3</v>
      </c>
      <c r="Z199">
        <v>4</v>
      </c>
      <c r="AA199">
        <v>3</v>
      </c>
      <c r="AB199">
        <v>5</v>
      </c>
      <c r="AC199">
        <v>3</v>
      </c>
      <c r="AD199">
        <v>8</v>
      </c>
      <c r="AE199">
        <v>9</v>
      </c>
      <c r="AF199">
        <v>9</v>
      </c>
      <c r="AG199">
        <v>10</v>
      </c>
    </row>
    <row r="200" spans="1:33" x14ac:dyDescent="0.25">
      <c r="A200" t="s">
        <v>33</v>
      </c>
      <c r="B200" t="s">
        <v>34</v>
      </c>
      <c r="C200">
        <v>17</v>
      </c>
      <c r="D200" t="s">
        <v>35</v>
      </c>
      <c r="E200" t="s">
        <v>36</v>
      </c>
      <c r="F200" t="s">
        <v>44</v>
      </c>
      <c r="G200">
        <v>4</v>
      </c>
      <c r="H200">
        <v>4</v>
      </c>
      <c r="I200" t="s">
        <v>48</v>
      </c>
      <c r="J200" t="s">
        <v>39</v>
      </c>
      <c r="K200" t="s">
        <v>49</v>
      </c>
      <c r="L200" t="s">
        <v>41</v>
      </c>
      <c r="M200">
        <v>2</v>
      </c>
      <c r="N200">
        <v>1</v>
      </c>
      <c r="O200">
        <v>1</v>
      </c>
      <c r="P200" t="s">
        <v>43</v>
      </c>
      <c r="Q200" t="s">
        <v>42</v>
      </c>
      <c r="R200" t="s">
        <v>43</v>
      </c>
      <c r="S200" t="s">
        <v>43</v>
      </c>
      <c r="T200" t="s">
        <v>42</v>
      </c>
      <c r="U200" t="s">
        <v>42</v>
      </c>
      <c r="V200" t="s">
        <v>42</v>
      </c>
      <c r="W200" t="s">
        <v>43</v>
      </c>
      <c r="X200">
        <v>4</v>
      </c>
      <c r="Y200">
        <v>2</v>
      </c>
      <c r="Z200">
        <v>4</v>
      </c>
      <c r="AA200">
        <v>2</v>
      </c>
      <c r="AB200">
        <v>3</v>
      </c>
      <c r="AC200">
        <v>2</v>
      </c>
      <c r="AD200">
        <v>24</v>
      </c>
      <c r="AE200">
        <v>18</v>
      </c>
      <c r="AF200">
        <v>18</v>
      </c>
      <c r="AG200">
        <v>18</v>
      </c>
    </row>
    <row r="201" spans="1:33" x14ac:dyDescent="0.25">
      <c r="A201" t="s">
        <v>33</v>
      </c>
      <c r="B201" t="s">
        <v>34</v>
      </c>
      <c r="C201">
        <v>16</v>
      </c>
      <c r="D201" t="s">
        <v>35</v>
      </c>
      <c r="E201" t="s">
        <v>47</v>
      </c>
      <c r="F201" t="s">
        <v>44</v>
      </c>
      <c r="G201">
        <v>4</v>
      </c>
      <c r="H201">
        <v>4</v>
      </c>
      <c r="I201" t="s">
        <v>39</v>
      </c>
      <c r="J201" t="s">
        <v>39</v>
      </c>
      <c r="K201" t="s">
        <v>51</v>
      </c>
      <c r="L201" t="s">
        <v>41</v>
      </c>
      <c r="M201">
        <v>1</v>
      </c>
      <c r="N201">
        <v>2</v>
      </c>
      <c r="O201">
        <v>0</v>
      </c>
      <c r="P201" t="s">
        <v>43</v>
      </c>
      <c r="Q201" t="s">
        <v>42</v>
      </c>
      <c r="R201" t="s">
        <v>42</v>
      </c>
      <c r="S201" t="s">
        <v>43</v>
      </c>
      <c r="T201" t="s">
        <v>42</v>
      </c>
      <c r="U201" t="s">
        <v>42</v>
      </c>
      <c r="V201" t="s">
        <v>42</v>
      </c>
      <c r="W201" t="s">
        <v>43</v>
      </c>
      <c r="X201">
        <v>4</v>
      </c>
      <c r="Y201">
        <v>5</v>
      </c>
      <c r="Z201">
        <v>2</v>
      </c>
      <c r="AA201">
        <v>1</v>
      </c>
      <c r="AB201">
        <v>2</v>
      </c>
      <c r="AC201">
        <v>3</v>
      </c>
      <c r="AD201">
        <v>0</v>
      </c>
      <c r="AE201">
        <v>9</v>
      </c>
      <c r="AF201">
        <v>9</v>
      </c>
      <c r="AG201">
        <v>10</v>
      </c>
    </row>
    <row r="202" spans="1:33" x14ac:dyDescent="0.25">
      <c r="A202" t="s">
        <v>33</v>
      </c>
      <c r="B202" t="s">
        <v>34</v>
      </c>
      <c r="C202">
        <v>16</v>
      </c>
      <c r="D202" t="s">
        <v>35</v>
      </c>
      <c r="E202" t="s">
        <v>36</v>
      </c>
      <c r="F202" t="s">
        <v>44</v>
      </c>
      <c r="G202">
        <v>4</v>
      </c>
      <c r="H202">
        <v>3</v>
      </c>
      <c r="I202" t="s">
        <v>28</v>
      </c>
      <c r="J202" t="s">
        <v>45</v>
      </c>
      <c r="K202" t="s">
        <v>49</v>
      </c>
      <c r="L202" t="s">
        <v>41</v>
      </c>
      <c r="M202">
        <v>1</v>
      </c>
      <c r="N202">
        <v>2</v>
      </c>
      <c r="O202">
        <v>0</v>
      </c>
      <c r="P202" t="s">
        <v>43</v>
      </c>
      <c r="Q202" t="s">
        <v>42</v>
      </c>
      <c r="R202" t="s">
        <v>43</v>
      </c>
      <c r="S202" t="s">
        <v>42</v>
      </c>
      <c r="T202" t="s">
        <v>42</v>
      </c>
      <c r="U202" t="s">
        <v>42</v>
      </c>
      <c r="V202" t="s">
        <v>42</v>
      </c>
      <c r="W202" t="s">
        <v>43</v>
      </c>
      <c r="X202">
        <v>4</v>
      </c>
      <c r="Y202">
        <v>3</v>
      </c>
      <c r="Z202">
        <v>5</v>
      </c>
      <c r="AA202">
        <v>1</v>
      </c>
      <c r="AB202">
        <v>5</v>
      </c>
      <c r="AC202">
        <v>2</v>
      </c>
      <c r="AD202">
        <v>2</v>
      </c>
      <c r="AE202">
        <v>16</v>
      </c>
      <c r="AF202">
        <v>16</v>
      </c>
      <c r="AG202">
        <v>16</v>
      </c>
    </row>
    <row r="203" spans="1:33" x14ac:dyDescent="0.25">
      <c r="A203" t="s">
        <v>33</v>
      </c>
      <c r="B203" t="s">
        <v>34</v>
      </c>
      <c r="C203">
        <v>16</v>
      </c>
      <c r="D203" t="s">
        <v>35</v>
      </c>
      <c r="E203" t="s">
        <v>36</v>
      </c>
      <c r="F203" t="s">
        <v>44</v>
      </c>
      <c r="G203">
        <v>2</v>
      </c>
      <c r="H203">
        <v>3</v>
      </c>
      <c r="I203" t="s">
        <v>45</v>
      </c>
      <c r="J203" t="s">
        <v>45</v>
      </c>
      <c r="K203" t="s">
        <v>51</v>
      </c>
      <c r="L203" t="s">
        <v>41</v>
      </c>
      <c r="M203">
        <v>1</v>
      </c>
      <c r="N203">
        <v>2</v>
      </c>
      <c r="O203">
        <v>0</v>
      </c>
      <c r="P203" t="s">
        <v>42</v>
      </c>
      <c r="Q203" t="s">
        <v>42</v>
      </c>
      <c r="R203" t="s">
        <v>42</v>
      </c>
      <c r="S203" t="s">
        <v>42</v>
      </c>
      <c r="T203" t="s">
        <v>42</v>
      </c>
      <c r="U203" t="s">
        <v>42</v>
      </c>
      <c r="V203" t="s">
        <v>43</v>
      </c>
      <c r="W203" t="s">
        <v>43</v>
      </c>
      <c r="X203">
        <v>4</v>
      </c>
      <c r="Y203">
        <v>4</v>
      </c>
      <c r="Z203">
        <v>3</v>
      </c>
      <c r="AA203">
        <v>1</v>
      </c>
      <c r="AB203">
        <v>3</v>
      </c>
      <c r="AC203">
        <v>4</v>
      </c>
      <c r="AD203">
        <v>6</v>
      </c>
      <c r="AE203">
        <v>8</v>
      </c>
      <c r="AF203">
        <v>10</v>
      </c>
      <c r="AG203">
        <v>10</v>
      </c>
    </row>
    <row r="204" spans="1:33" x14ac:dyDescent="0.25">
      <c r="A204" t="s">
        <v>33</v>
      </c>
      <c r="B204" t="s">
        <v>34</v>
      </c>
      <c r="C204">
        <v>17</v>
      </c>
      <c r="D204" t="s">
        <v>35</v>
      </c>
      <c r="E204" t="s">
        <v>36</v>
      </c>
      <c r="F204" t="s">
        <v>44</v>
      </c>
      <c r="G204">
        <v>1</v>
      </c>
      <c r="H204">
        <v>1</v>
      </c>
      <c r="I204" t="s">
        <v>45</v>
      </c>
      <c r="J204" t="s">
        <v>45</v>
      </c>
      <c r="K204" t="s">
        <v>40</v>
      </c>
      <c r="L204" t="s">
        <v>41</v>
      </c>
      <c r="M204">
        <v>1</v>
      </c>
      <c r="N204">
        <v>2</v>
      </c>
      <c r="O204">
        <v>0</v>
      </c>
      <c r="P204" t="s">
        <v>43</v>
      </c>
      <c r="Q204" t="s">
        <v>42</v>
      </c>
      <c r="R204" t="s">
        <v>42</v>
      </c>
      <c r="S204" t="s">
        <v>43</v>
      </c>
      <c r="T204" t="s">
        <v>43</v>
      </c>
      <c r="U204" t="s">
        <v>42</v>
      </c>
      <c r="V204" t="s">
        <v>43</v>
      </c>
      <c r="W204" t="s">
        <v>43</v>
      </c>
      <c r="X204">
        <v>4</v>
      </c>
      <c r="Y204">
        <v>4</v>
      </c>
      <c r="Z204">
        <v>4</v>
      </c>
      <c r="AA204">
        <v>1</v>
      </c>
      <c r="AB204">
        <v>3</v>
      </c>
      <c r="AC204">
        <v>1</v>
      </c>
      <c r="AD204">
        <v>4</v>
      </c>
      <c r="AE204">
        <v>9</v>
      </c>
      <c r="AF204">
        <v>9</v>
      </c>
      <c r="AG204">
        <v>10</v>
      </c>
    </row>
    <row r="205" spans="1:33" x14ac:dyDescent="0.25">
      <c r="A205" t="s">
        <v>33</v>
      </c>
      <c r="B205" t="s">
        <v>34</v>
      </c>
      <c r="C205">
        <v>17</v>
      </c>
      <c r="D205" t="s">
        <v>52</v>
      </c>
      <c r="E205" t="s">
        <v>36</v>
      </c>
      <c r="F205" t="s">
        <v>44</v>
      </c>
      <c r="G205">
        <v>2</v>
      </c>
      <c r="H205">
        <v>2</v>
      </c>
      <c r="I205" t="s">
        <v>45</v>
      </c>
      <c r="J205" t="s">
        <v>45</v>
      </c>
      <c r="K205" t="s">
        <v>51</v>
      </c>
      <c r="L205" t="s">
        <v>41</v>
      </c>
      <c r="M205">
        <v>1</v>
      </c>
      <c r="N205">
        <v>1</v>
      </c>
      <c r="O205">
        <v>0</v>
      </c>
      <c r="P205" t="s">
        <v>43</v>
      </c>
      <c r="Q205" t="s">
        <v>42</v>
      </c>
      <c r="R205" t="s">
        <v>43</v>
      </c>
      <c r="S205" t="s">
        <v>43</v>
      </c>
      <c r="T205" t="s">
        <v>42</v>
      </c>
      <c r="U205" t="s">
        <v>42</v>
      </c>
      <c r="V205" t="s">
        <v>42</v>
      </c>
      <c r="W205" t="s">
        <v>43</v>
      </c>
      <c r="X205">
        <v>5</v>
      </c>
      <c r="Y205">
        <v>3</v>
      </c>
      <c r="Z205">
        <v>2</v>
      </c>
      <c r="AA205">
        <v>1</v>
      </c>
      <c r="AB205">
        <v>2</v>
      </c>
      <c r="AC205">
        <v>3</v>
      </c>
      <c r="AD205">
        <v>18</v>
      </c>
      <c r="AE205">
        <v>7</v>
      </c>
      <c r="AF205">
        <v>6</v>
      </c>
      <c r="AG205">
        <v>6</v>
      </c>
    </row>
    <row r="206" spans="1:33" x14ac:dyDescent="0.25">
      <c r="A206" t="s">
        <v>33</v>
      </c>
      <c r="B206" t="s">
        <v>34</v>
      </c>
      <c r="C206">
        <v>16</v>
      </c>
      <c r="D206" t="s">
        <v>52</v>
      </c>
      <c r="E206" t="s">
        <v>36</v>
      </c>
      <c r="F206" t="s">
        <v>44</v>
      </c>
      <c r="G206">
        <v>2</v>
      </c>
      <c r="H206">
        <v>2</v>
      </c>
      <c r="I206" t="s">
        <v>48</v>
      </c>
      <c r="J206" t="s">
        <v>48</v>
      </c>
      <c r="K206" t="s">
        <v>51</v>
      </c>
      <c r="L206" t="s">
        <v>41</v>
      </c>
      <c r="M206">
        <v>2</v>
      </c>
      <c r="N206">
        <v>4</v>
      </c>
      <c r="O206">
        <v>0</v>
      </c>
      <c r="P206" t="s">
        <v>43</v>
      </c>
      <c r="Q206" t="s">
        <v>42</v>
      </c>
      <c r="R206" t="s">
        <v>42</v>
      </c>
      <c r="S206" t="s">
        <v>42</v>
      </c>
      <c r="T206" t="s">
        <v>43</v>
      </c>
      <c r="U206" t="s">
        <v>42</v>
      </c>
      <c r="V206" t="s">
        <v>42</v>
      </c>
      <c r="W206" t="s">
        <v>43</v>
      </c>
      <c r="X206">
        <v>5</v>
      </c>
      <c r="Y206">
        <v>3</v>
      </c>
      <c r="Z206">
        <v>5</v>
      </c>
      <c r="AA206">
        <v>1</v>
      </c>
      <c r="AB206">
        <v>1</v>
      </c>
      <c r="AC206">
        <v>5</v>
      </c>
      <c r="AD206">
        <v>6</v>
      </c>
      <c r="AE206">
        <v>10</v>
      </c>
      <c r="AF206">
        <v>10</v>
      </c>
      <c r="AG206">
        <v>11</v>
      </c>
    </row>
    <row r="207" spans="1:33" x14ac:dyDescent="0.25">
      <c r="A207" t="s">
        <v>33</v>
      </c>
      <c r="B207" t="s">
        <v>34</v>
      </c>
      <c r="C207">
        <v>17</v>
      </c>
      <c r="D207" t="s">
        <v>35</v>
      </c>
      <c r="E207" t="s">
        <v>36</v>
      </c>
      <c r="F207" t="s">
        <v>44</v>
      </c>
      <c r="G207">
        <v>3</v>
      </c>
      <c r="H207">
        <v>4</v>
      </c>
      <c r="I207" t="s">
        <v>38</v>
      </c>
      <c r="J207" t="s">
        <v>48</v>
      </c>
      <c r="K207" t="s">
        <v>49</v>
      </c>
      <c r="L207" t="s">
        <v>41</v>
      </c>
      <c r="M207">
        <v>1</v>
      </c>
      <c r="N207">
        <v>3</v>
      </c>
      <c r="O207">
        <v>1</v>
      </c>
      <c r="P207" t="s">
        <v>43</v>
      </c>
      <c r="Q207" t="s">
        <v>42</v>
      </c>
      <c r="R207" t="s">
        <v>42</v>
      </c>
      <c r="S207" t="s">
        <v>43</v>
      </c>
      <c r="T207" t="s">
        <v>42</v>
      </c>
      <c r="U207" t="s">
        <v>42</v>
      </c>
      <c r="V207" t="s">
        <v>42</v>
      </c>
      <c r="W207" t="s">
        <v>42</v>
      </c>
      <c r="X207">
        <v>4</v>
      </c>
      <c r="Y207">
        <v>4</v>
      </c>
      <c r="Z207">
        <v>3</v>
      </c>
      <c r="AA207">
        <v>3</v>
      </c>
      <c r="AB207">
        <v>4</v>
      </c>
      <c r="AC207">
        <v>5</v>
      </c>
      <c r="AD207">
        <v>28</v>
      </c>
      <c r="AE207">
        <v>10</v>
      </c>
      <c r="AF207">
        <v>9</v>
      </c>
      <c r="AG207">
        <v>9</v>
      </c>
    </row>
    <row r="208" spans="1:33" x14ac:dyDescent="0.25">
      <c r="A208" t="s">
        <v>33</v>
      </c>
      <c r="B208" t="s">
        <v>34</v>
      </c>
      <c r="C208">
        <v>16</v>
      </c>
      <c r="D208" t="s">
        <v>35</v>
      </c>
      <c r="E208" t="s">
        <v>36</v>
      </c>
      <c r="F208" t="s">
        <v>37</v>
      </c>
      <c r="G208">
        <v>3</v>
      </c>
      <c r="H208">
        <v>1</v>
      </c>
      <c r="I208" t="s">
        <v>48</v>
      </c>
      <c r="J208" t="s">
        <v>45</v>
      </c>
      <c r="K208" t="s">
        <v>40</v>
      </c>
      <c r="L208" t="s">
        <v>41</v>
      </c>
      <c r="M208">
        <v>1</v>
      </c>
      <c r="N208">
        <v>2</v>
      </c>
      <c r="O208">
        <v>3</v>
      </c>
      <c r="P208" t="s">
        <v>43</v>
      </c>
      <c r="Q208" t="s">
        <v>42</v>
      </c>
      <c r="R208" t="s">
        <v>42</v>
      </c>
      <c r="S208" t="s">
        <v>43</v>
      </c>
      <c r="T208" t="s">
        <v>42</v>
      </c>
      <c r="U208" t="s">
        <v>42</v>
      </c>
      <c r="V208" t="s">
        <v>42</v>
      </c>
      <c r="W208" t="s">
        <v>43</v>
      </c>
      <c r="X208">
        <v>2</v>
      </c>
      <c r="Y208">
        <v>3</v>
      </c>
      <c r="Z208">
        <v>3</v>
      </c>
      <c r="AA208">
        <v>2</v>
      </c>
      <c r="AB208">
        <v>2</v>
      </c>
      <c r="AC208">
        <v>4</v>
      </c>
      <c r="AD208">
        <v>5</v>
      </c>
      <c r="AE208">
        <v>7</v>
      </c>
      <c r="AF208">
        <v>7</v>
      </c>
      <c r="AG208">
        <v>7</v>
      </c>
    </row>
    <row r="209" spans="1:33" x14ac:dyDescent="0.25">
      <c r="A209" t="s">
        <v>33</v>
      </c>
      <c r="B209" t="s">
        <v>34</v>
      </c>
      <c r="C209">
        <v>16</v>
      </c>
      <c r="D209" t="s">
        <v>35</v>
      </c>
      <c r="E209" t="s">
        <v>36</v>
      </c>
      <c r="F209" t="s">
        <v>44</v>
      </c>
      <c r="G209">
        <v>4</v>
      </c>
      <c r="H209">
        <v>3</v>
      </c>
      <c r="I209" t="s">
        <v>39</v>
      </c>
      <c r="J209" t="s">
        <v>45</v>
      </c>
      <c r="K209" t="s">
        <v>45</v>
      </c>
      <c r="L209" t="s">
        <v>41</v>
      </c>
      <c r="M209">
        <v>1</v>
      </c>
      <c r="N209">
        <v>2</v>
      </c>
      <c r="O209">
        <v>0</v>
      </c>
      <c r="P209" t="s">
        <v>43</v>
      </c>
      <c r="Q209" t="s">
        <v>43</v>
      </c>
      <c r="R209" t="s">
        <v>42</v>
      </c>
      <c r="S209" t="s">
        <v>42</v>
      </c>
      <c r="T209" t="s">
        <v>42</v>
      </c>
      <c r="U209" t="s">
        <v>42</v>
      </c>
      <c r="V209" t="s">
        <v>42</v>
      </c>
      <c r="W209" t="s">
        <v>42</v>
      </c>
      <c r="X209">
        <v>1</v>
      </c>
      <c r="Y209">
        <v>3</v>
      </c>
      <c r="Z209">
        <v>2</v>
      </c>
      <c r="AA209">
        <v>1</v>
      </c>
      <c r="AB209">
        <v>1</v>
      </c>
      <c r="AC209">
        <v>1</v>
      </c>
      <c r="AD209">
        <v>10</v>
      </c>
      <c r="AE209">
        <v>11</v>
      </c>
      <c r="AF209">
        <v>12</v>
      </c>
      <c r="AG209">
        <v>13</v>
      </c>
    </row>
    <row r="210" spans="1:33" x14ac:dyDescent="0.25">
      <c r="A210" t="s">
        <v>33</v>
      </c>
      <c r="B210" t="s">
        <v>34</v>
      </c>
      <c r="C210">
        <v>16</v>
      </c>
      <c r="D210" t="s">
        <v>35</v>
      </c>
      <c r="E210" t="s">
        <v>36</v>
      </c>
      <c r="F210" t="s">
        <v>44</v>
      </c>
      <c r="G210">
        <v>1</v>
      </c>
      <c r="H210">
        <v>1</v>
      </c>
      <c r="I210" t="s">
        <v>38</v>
      </c>
      <c r="J210" t="s">
        <v>45</v>
      </c>
      <c r="K210" t="s">
        <v>49</v>
      </c>
      <c r="L210" t="s">
        <v>41</v>
      </c>
      <c r="M210">
        <v>2</v>
      </c>
      <c r="N210">
        <v>1</v>
      </c>
      <c r="O210">
        <v>0</v>
      </c>
      <c r="P210" t="s">
        <v>43</v>
      </c>
      <c r="Q210" t="s">
        <v>42</v>
      </c>
      <c r="R210" t="s">
        <v>42</v>
      </c>
      <c r="S210" t="s">
        <v>43</v>
      </c>
      <c r="T210" t="s">
        <v>42</v>
      </c>
      <c r="U210" t="s">
        <v>42</v>
      </c>
      <c r="V210" t="s">
        <v>43</v>
      </c>
      <c r="W210" t="s">
        <v>43</v>
      </c>
      <c r="X210">
        <v>4</v>
      </c>
      <c r="Y210">
        <v>3</v>
      </c>
      <c r="Z210">
        <v>2</v>
      </c>
      <c r="AA210">
        <v>1</v>
      </c>
      <c r="AB210">
        <v>4</v>
      </c>
      <c r="AC210">
        <v>5</v>
      </c>
      <c r="AD210">
        <v>6</v>
      </c>
      <c r="AE210">
        <v>9</v>
      </c>
      <c r="AF210">
        <v>9</v>
      </c>
      <c r="AG210">
        <v>10</v>
      </c>
    </row>
    <row r="211" spans="1:33" x14ac:dyDescent="0.25">
      <c r="A211" t="s">
        <v>33</v>
      </c>
      <c r="B211" t="s">
        <v>34</v>
      </c>
      <c r="C211">
        <v>17</v>
      </c>
      <c r="D211" t="s">
        <v>52</v>
      </c>
      <c r="E211" t="s">
        <v>36</v>
      </c>
      <c r="F211" t="s">
        <v>44</v>
      </c>
      <c r="G211">
        <v>4</v>
      </c>
      <c r="H211">
        <v>3</v>
      </c>
      <c r="I211" t="s">
        <v>39</v>
      </c>
      <c r="J211" t="s">
        <v>45</v>
      </c>
      <c r="K211" t="s">
        <v>51</v>
      </c>
      <c r="L211" t="s">
        <v>41</v>
      </c>
      <c r="M211">
        <v>2</v>
      </c>
      <c r="N211">
        <v>3</v>
      </c>
      <c r="O211">
        <v>0</v>
      </c>
      <c r="P211" t="s">
        <v>43</v>
      </c>
      <c r="Q211" t="s">
        <v>42</v>
      </c>
      <c r="R211" t="s">
        <v>42</v>
      </c>
      <c r="S211" t="s">
        <v>42</v>
      </c>
      <c r="T211" t="s">
        <v>42</v>
      </c>
      <c r="U211" t="s">
        <v>42</v>
      </c>
      <c r="V211" t="s">
        <v>42</v>
      </c>
      <c r="W211" t="s">
        <v>42</v>
      </c>
      <c r="X211">
        <v>4</v>
      </c>
      <c r="Y211">
        <v>4</v>
      </c>
      <c r="Z211">
        <v>2</v>
      </c>
      <c r="AA211">
        <v>1</v>
      </c>
      <c r="AB211">
        <v>1</v>
      </c>
      <c r="AC211">
        <v>4</v>
      </c>
      <c r="AD211">
        <v>6</v>
      </c>
      <c r="AE211">
        <v>7</v>
      </c>
      <c r="AF211">
        <v>7</v>
      </c>
      <c r="AG211">
        <v>7</v>
      </c>
    </row>
    <row r="212" spans="1:33" x14ac:dyDescent="0.25">
      <c r="A212" t="s">
        <v>33</v>
      </c>
      <c r="B212" t="s">
        <v>34</v>
      </c>
      <c r="C212">
        <v>19</v>
      </c>
      <c r="D212" t="s">
        <v>35</v>
      </c>
      <c r="E212" t="s">
        <v>36</v>
      </c>
      <c r="F212" t="s">
        <v>44</v>
      </c>
      <c r="G212">
        <v>3</v>
      </c>
      <c r="H212">
        <v>3</v>
      </c>
      <c r="I212" t="s">
        <v>45</v>
      </c>
      <c r="J212" t="s">
        <v>45</v>
      </c>
      <c r="K212" t="s">
        <v>51</v>
      </c>
      <c r="L212" t="s">
        <v>45</v>
      </c>
      <c r="M212">
        <v>1</v>
      </c>
      <c r="N212">
        <v>4</v>
      </c>
      <c r="O212">
        <v>0</v>
      </c>
      <c r="P212" t="s">
        <v>43</v>
      </c>
      <c r="Q212" t="s">
        <v>42</v>
      </c>
      <c r="R212" t="s">
        <v>42</v>
      </c>
      <c r="S212" t="s">
        <v>42</v>
      </c>
      <c r="T212" t="s">
        <v>42</v>
      </c>
      <c r="U212" t="s">
        <v>42</v>
      </c>
      <c r="V212" t="s">
        <v>42</v>
      </c>
      <c r="W212" t="s">
        <v>43</v>
      </c>
      <c r="X212">
        <v>4</v>
      </c>
      <c r="Y212">
        <v>3</v>
      </c>
      <c r="Z212">
        <v>3</v>
      </c>
      <c r="AA212">
        <v>1</v>
      </c>
      <c r="AB212">
        <v>2</v>
      </c>
      <c r="AC212">
        <v>3</v>
      </c>
      <c r="AD212">
        <v>10</v>
      </c>
      <c r="AE212">
        <v>8</v>
      </c>
      <c r="AF212">
        <v>8</v>
      </c>
      <c r="AG212">
        <v>8</v>
      </c>
    </row>
    <row r="213" spans="1:33" x14ac:dyDescent="0.25">
      <c r="A213" t="s">
        <v>33</v>
      </c>
      <c r="B213" t="s">
        <v>50</v>
      </c>
      <c r="C213">
        <v>17</v>
      </c>
      <c r="D213" t="s">
        <v>35</v>
      </c>
      <c r="E213" t="s">
        <v>47</v>
      </c>
      <c r="F213" t="s">
        <v>44</v>
      </c>
      <c r="G213">
        <v>4</v>
      </c>
      <c r="H213">
        <v>4</v>
      </c>
      <c r="I213" t="s">
        <v>48</v>
      </c>
      <c r="J213" t="s">
        <v>45</v>
      </c>
      <c r="K213" t="s">
        <v>49</v>
      </c>
      <c r="L213" t="s">
        <v>41</v>
      </c>
      <c r="M213">
        <v>1</v>
      </c>
      <c r="N213">
        <v>2</v>
      </c>
      <c r="O213">
        <v>0</v>
      </c>
      <c r="P213" t="s">
        <v>43</v>
      </c>
      <c r="Q213" t="s">
        <v>42</v>
      </c>
      <c r="R213" t="s">
        <v>42</v>
      </c>
      <c r="S213" t="s">
        <v>43</v>
      </c>
      <c r="T213" t="s">
        <v>42</v>
      </c>
      <c r="U213" t="s">
        <v>42</v>
      </c>
      <c r="V213" t="s">
        <v>42</v>
      </c>
      <c r="W213" t="s">
        <v>42</v>
      </c>
      <c r="X213">
        <v>5</v>
      </c>
      <c r="Y213">
        <v>3</v>
      </c>
      <c r="Z213">
        <v>5</v>
      </c>
      <c r="AA213">
        <v>4</v>
      </c>
      <c r="AB213">
        <v>5</v>
      </c>
      <c r="AC213">
        <v>3</v>
      </c>
      <c r="AD213">
        <v>13</v>
      </c>
      <c r="AE213">
        <v>12</v>
      </c>
      <c r="AF213">
        <v>12</v>
      </c>
      <c r="AG213">
        <v>13</v>
      </c>
    </row>
    <row r="214" spans="1:33" x14ac:dyDescent="0.25">
      <c r="A214" t="s">
        <v>33</v>
      </c>
      <c r="B214" t="s">
        <v>34</v>
      </c>
      <c r="C214">
        <v>16</v>
      </c>
      <c r="D214" t="s">
        <v>35</v>
      </c>
      <c r="E214" t="s">
        <v>36</v>
      </c>
      <c r="F214" t="s">
        <v>37</v>
      </c>
      <c r="G214">
        <v>2</v>
      </c>
      <c r="H214">
        <v>2</v>
      </c>
      <c r="I214" t="s">
        <v>45</v>
      </c>
      <c r="J214" t="s">
        <v>45</v>
      </c>
      <c r="K214" t="s">
        <v>51</v>
      </c>
      <c r="L214" t="s">
        <v>41</v>
      </c>
      <c r="M214">
        <v>1</v>
      </c>
      <c r="N214">
        <v>2</v>
      </c>
      <c r="O214">
        <v>0</v>
      </c>
      <c r="P214" t="s">
        <v>42</v>
      </c>
      <c r="Q214" t="s">
        <v>42</v>
      </c>
      <c r="R214" t="s">
        <v>42</v>
      </c>
      <c r="S214" t="s">
        <v>43</v>
      </c>
      <c r="T214" t="s">
        <v>42</v>
      </c>
      <c r="U214" t="s">
        <v>42</v>
      </c>
      <c r="V214" t="s">
        <v>42</v>
      </c>
      <c r="W214" t="s">
        <v>43</v>
      </c>
      <c r="X214">
        <v>3</v>
      </c>
      <c r="Y214">
        <v>3</v>
      </c>
      <c r="Z214">
        <v>4</v>
      </c>
      <c r="AA214">
        <v>1</v>
      </c>
      <c r="AB214">
        <v>1</v>
      </c>
      <c r="AC214">
        <v>4</v>
      </c>
      <c r="AD214">
        <v>0</v>
      </c>
      <c r="AE214">
        <v>12</v>
      </c>
      <c r="AF214">
        <v>13</v>
      </c>
      <c r="AG214">
        <v>14</v>
      </c>
    </row>
    <row r="215" spans="1:33" x14ac:dyDescent="0.25">
      <c r="A215" t="s">
        <v>33</v>
      </c>
      <c r="B215" t="s">
        <v>50</v>
      </c>
      <c r="C215">
        <v>18</v>
      </c>
      <c r="D215" t="s">
        <v>35</v>
      </c>
      <c r="E215" t="s">
        <v>36</v>
      </c>
      <c r="F215" t="s">
        <v>44</v>
      </c>
      <c r="G215">
        <v>2</v>
      </c>
      <c r="H215">
        <v>2</v>
      </c>
      <c r="I215" t="s">
        <v>48</v>
      </c>
      <c r="J215" t="s">
        <v>45</v>
      </c>
      <c r="K215" t="s">
        <v>49</v>
      </c>
      <c r="L215" t="s">
        <v>41</v>
      </c>
      <c r="M215">
        <v>1</v>
      </c>
      <c r="N215">
        <v>2</v>
      </c>
      <c r="O215">
        <v>1</v>
      </c>
      <c r="P215" t="s">
        <v>43</v>
      </c>
      <c r="Q215" t="s">
        <v>42</v>
      </c>
      <c r="R215" t="s">
        <v>42</v>
      </c>
      <c r="S215" t="s">
        <v>42</v>
      </c>
      <c r="T215" t="s">
        <v>42</v>
      </c>
      <c r="U215" t="s">
        <v>42</v>
      </c>
      <c r="V215" t="s">
        <v>42</v>
      </c>
      <c r="W215" t="s">
        <v>43</v>
      </c>
      <c r="X215">
        <v>4</v>
      </c>
      <c r="Y215">
        <v>4</v>
      </c>
      <c r="Z215">
        <v>4</v>
      </c>
      <c r="AA215">
        <v>2</v>
      </c>
      <c r="AB215">
        <v>4</v>
      </c>
      <c r="AC215">
        <v>5</v>
      </c>
      <c r="AD215">
        <v>15</v>
      </c>
      <c r="AE215">
        <v>6</v>
      </c>
      <c r="AF215">
        <v>7</v>
      </c>
      <c r="AG215">
        <v>8</v>
      </c>
    </row>
    <row r="216" spans="1:33" x14ac:dyDescent="0.25">
      <c r="A216" t="s">
        <v>33</v>
      </c>
      <c r="B216" t="s">
        <v>34</v>
      </c>
      <c r="C216">
        <v>17</v>
      </c>
      <c r="D216" t="s">
        <v>52</v>
      </c>
      <c r="E216" t="s">
        <v>47</v>
      </c>
      <c r="F216" t="s">
        <v>44</v>
      </c>
      <c r="G216">
        <v>4</v>
      </c>
      <c r="H216">
        <v>4</v>
      </c>
      <c r="I216" t="s">
        <v>48</v>
      </c>
      <c r="J216" t="s">
        <v>45</v>
      </c>
      <c r="K216" t="s">
        <v>45</v>
      </c>
      <c r="L216" t="s">
        <v>41</v>
      </c>
      <c r="M216">
        <v>1</v>
      </c>
      <c r="N216">
        <v>1</v>
      </c>
      <c r="O216">
        <v>0</v>
      </c>
      <c r="P216" t="s">
        <v>43</v>
      </c>
      <c r="Q216" t="s">
        <v>42</v>
      </c>
      <c r="R216" t="s">
        <v>42</v>
      </c>
      <c r="S216" t="s">
        <v>43</v>
      </c>
      <c r="T216" t="s">
        <v>42</v>
      </c>
      <c r="U216" t="s">
        <v>42</v>
      </c>
      <c r="V216" t="s">
        <v>43</v>
      </c>
      <c r="W216" t="s">
        <v>43</v>
      </c>
      <c r="X216">
        <v>5</v>
      </c>
      <c r="Y216">
        <v>2</v>
      </c>
      <c r="Z216">
        <v>1</v>
      </c>
      <c r="AA216">
        <v>1</v>
      </c>
      <c r="AB216">
        <v>2</v>
      </c>
      <c r="AC216">
        <v>3</v>
      </c>
      <c r="AD216">
        <v>12</v>
      </c>
      <c r="AE216">
        <v>8</v>
      </c>
      <c r="AF216">
        <v>10</v>
      </c>
      <c r="AG216">
        <v>10</v>
      </c>
    </row>
    <row r="217" spans="1:33" x14ac:dyDescent="0.25">
      <c r="A217" t="s">
        <v>33</v>
      </c>
      <c r="B217" t="s">
        <v>34</v>
      </c>
      <c r="C217">
        <v>17</v>
      </c>
      <c r="D217" t="s">
        <v>35</v>
      </c>
      <c r="E217" t="s">
        <v>47</v>
      </c>
      <c r="F217" t="s">
        <v>44</v>
      </c>
      <c r="G217">
        <v>3</v>
      </c>
      <c r="H217">
        <v>2</v>
      </c>
      <c r="I217" t="s">
        <v>45</v>
      </c>
      <c r="J217" t="s">
        <v>45</v>
      </c>
      <c r="K217" t="s">
        <v>51</v>
      </c>
      <c r="L217" t="s">
        <v>41</v>
      </c>
      <c r="M217">
        <v>2</v>
      </c>
      <c r="N217">
        <v>2</v>
      </c>
      <c r="O217">
        <v>0</v>
      </c>
      <c r="P217" t="s">
        <v>43</v>
      </c>
      <c r="Q217" t="s">
        <v>43</v>
      </c>
      <c r="R217" t="s">
        <v>42</v>
      </c>
      <c r="S217" t="s">
        <v>43</v>
      </c>
      <c r="T217" t="s">
        <v>42</v>
      </c>
      <c r="U217" t="s">
        <v>42</v>
      </c>
      <c r="V217" t="s">
        <v>42</v>
      </c>
      <c r="W217" t="s">
        <v>43</v>
      </c>
      <c r="X217">
        <v>4</v>
      </c>
      <c r="Y217">
        <v>4</v>
      </c>
      <c r="Z217">
        <v>4</v>
      </c>
      <c r="AA217">
        <v>1</v>
      </c>
      <c r="AB217">
        <v>3</v>
      </c>
      <c r="AC217">
        <v>1</v>
      </c>
      <c r="AD217">
        <v>2</v>
      </c>
      <c r="AE217">
        <v>14</v>
      </c>
      <c r="AF217">
        <v>15</v>
      </c>
      <c r="AG217">
        <v>15</v>
      </c>
    </row>
    <row r="218" spans="1:33" x14ac:dyDescent="0.25">
      <c r="A218" t="s">
        <v>33</v>
      </c>
      <c r="B218" t="s">
        <v>34</v>
      </c>
      <c r="C218">
        <v>17</v>
      </c>
      <c r="D218" t="s">
        <v>35</v>
      </c>
      <c r="E218" t="s">
        <v>36</v>
      </c>
      <c r="F218" t="s">
        <v>44</v>
      </c>
      <c r="G218">
        <v>4</v>
      </c>
      <c r="H218">
        <v>3</v>
      </c>
      <c r="I218" t="s">
        <v>45</v>
      </c>
      <c r="J218" t="s">
        <v>45</v>
      </c>
      <c r="K218" t="s">
        <v>51</v>
      </c>
      <c r="L218" t="s">
        <v>41</v>
      </c>
      <c r="M218">
        <v>1</v>
      </c>
      <c r="N218">
        <v>2</v>
      </c>
      <c r="O218">
        <v>2</v>
      </c>
      <c r="P218" t="s">
        <v>43</v>
      </c>
      <c r="Q218" t="s">
        <v>43</v>
      </c>
      <c r="R218" t="s">
        <v>42</v>
      </c>
      <c r="S218" t="s">
        <v>43</v>
      </c>
      <c r="T218" t="s">
        <v>42</v>
      </c>
      <c r="U218" t="s">
        <v>42</v>
      </c>
      <c r="V218" t="s">
        <v>42</v>
      </c>
      <c r="W218" t="s">
        <v>42</v>
      </c>
      <c r="X218">
        <v>3</v>
      </c>
      <c r="Y218">
        <v>4</v>
      </c>
      <c r="Z218">
        <v>5</v>
      </c>
      <c r="AA218">
        <v>2</v>
      </c>
      <c r="AB218">
        <v>4</v>
      </c>
      <c r="AC218">
        <v>1</v>
      </c>
      <c r="AD218">
        <v>22</v>
      </c>
      <c r="AE218">
        <v>6</v>
      </c>
      <c r="AF218">
        <v>6</v>
      </c>
      <c r="AG218">
        <v>4</v>
      </c>
    </row>
    <row r="219" spans="1:33" x14ac:dyDescent="0.25">
      <c r="A219" t="s">
        <v>33</v>
      </c>
      <c r="B219" t="s">
        <v>50</v>
      </c>
      <c r="C219">
        <v>18</v>
      </c>
      <c r="D219" t="s">
        <v>35</v>
      </c>
      <c r="E219" t="s">
        <v>47</v>
      </c>
      <c r="F219" t="s">
        <v>44</v>
      </c>
      <c r="G219">
        <v>3</v>
      </c>
      <c r="H219">
        <v>3</v>
      </c>
      <c r="I219" t="s">
        <v>48</v>
      </c>
      <c r="J219" t="s">
        <v>28</v>
      </c>
      <c r="K219" t="s">
        <v>49</v>
      </c>
      <c r="L219" t="s">
        <v>46</v>
      </c>
      <c r="M219">
        <v>1</v>
      </c>
      <c r="N219">
        <v>2</v>
      </c>
      <c r="O219">
        <v>1</v>
      </c>
      <c r="P219" t="s">
        <v>43</v>
      </c>
      <c r="Q219" t="s">
        <v>42</v>
      </c>
      <c r="R219" t="s">
        <v>42</v>
      </c>
      <c r="S219" t="s">
        <v>43</v>
      </c>
      <c r="T219" t="s">
        <v>42</v>
      </c>
      <c r="U219" t="s">
        <v>42</v>
      </c>
      <c r="V219" t="s">
        <v>42</v>
      </c>
      <c r="W219" t="s">
        <v>43</v>
      </c>
      <c r="X219">
        <v>3</v>
      </c>
      <c r="Y219">
        <v>2</v>
      </c>
      <c r="Z219">
        <v>4</v>
      </c>
      <c r="AA219">
        <v>2</v>
      </c>
      <c r="AB219">
        <v>4</v>
      </c>
      <c r="AC219">
        <v>4</v>
      </c>
      <c r="AD219">
        <v>13</v>
      </c>
      <c r="AE219">
        <v>6</v>
      </c>
      <c r="AF219">
        <v>6</v>
      </c>
      <c r="AG219">
        <v>8</v>
      </c>
    </row>
    <row r="220" spans="1:33" x14ac:dyDescent="0.25">
      <c r="A220" t="s">
        <v>33</v>
      </c>
      <c r="B220" t="s">
        <v>34</v>
      </c>
      <c r="C220">
        <v>17</v>
      </c>
      <c r="D220" t="s">
        <v>35</v>
      </c>
      <c r="E220" t="s">
        <v>36</v>
      </c>
      <c r="F220" t="s">
        <v>44</v>
      </c>
      <c r="G220">
        <v>2</v>
      </c>
      <c r="H220">
        <v>3</v>
      </c>
      <c r="I220" t="s">
        <v>38</v>
      </c>
      <c r="J220" t="s">
        <v>45</v>
      </c>
      <c r="K220" t="s">
        <v>49</v>
      </c>
      <c r="L220" t="s">
        <v>46</v>
      </c>
      <c r="M220">
        <v>2</v>
      </c>
      <c r="N220">
        <v>1</v>
      </c>
      <c r="O220">
        <v>0</v>
      </c>
      <c r="P220" t="s">
        <v>43</v>
      </c>
      <c r="Q220" t="s">
        <v>42</v>
      </c>
      <c r="R220" t="s">
        <v>42</v>
      </c>
      <c r="S220" t="s">
        <v>43</v>
      </c>
      <c r="T220" t="s">
        <v>42</v>
      </c>
      <c r="U220" t="s">
        <v>42</v>
      </c>
      <c r="V220" t="s">
        <v>43</v>
      </c>
      <c r="W220" t="s">
        <v>43</v>
      </c>
      <c r="X220">
        <v>3</v>
      </c>
      <c r="Y220">
        <v>3</v>
      </c>
      <c r="Z220">
        <v>3</v>
      </c>
      <c r="AA220">
        <v>1</v>
      </c>
      <c r="AB220">
        <v>4</v>
      </c>
      <c r="AC220">
        <v>3</v>
      </c>
      <c r="AD220">
        <v>3</v>
      </c>
      <c r="AE220">
        <v>7</v>
      </c>
      <c r="AF220">
        <v>7</v>
      </c>
      <c r="AG220">
        <v>8</v>
      </c>
    </row>
    <row r="221" spans="1:33" x14ac:dyDescent="0.25">
      <c r="A221" t="s">
        <v>33</v>
      </c>
      <c r="B221" t="s">
        <v>34</v>
      </c>
      <c r="C221">
        <v>17</v>
      </c>
      <c r="D221" t="s">
        <v>35</v>
      </c>
      <c r="E221" t="s">
        <v>36</v>
      </c>
      <c r="F221" t="s">
        <v>44</v>
      </c>
      <c r="G221">
        <v>2</v>
      </c>
      <c r="H221">
        <v>2</v>
      </c>
      <c r="I221" t="s">
        <v>38</v>
      </c>
      <c r="J221" t="s">
        <v>38</v>
      </c>
      <c r="K221" t="s">
        <v>40</v>
      </c>
      <c r="L221" t="s">
        <v>41</v>
      </c>
      <c r="M221">
        <v>1</v>
      </c>
      <c r="N221">
        <v>3</v>
      </c>
      <c r="O221">
        <v>0</v>
      </c>
      <c r="P221" t="s">
        <v>43</v>
      </c>
      <c r="Q221" t="s">
        <v>42</v>
      </c>
      <c r="R221" t="s">
        <v>42</v>
      </c>
      <c r="S221" t="s">
        <v>42</v>
      </c>
      <c r="T221" t="s">
        <v>42</v>
      </c>
      <c r="U221" t="s">
        <v>42</v>
      </c>
      <c r="V221" t="s">
        <v>42</v>
      </c>
      <c r="W221" t="s">
        <v>43</v>
      </c>
      <c r="X221">
        <v>4</v>
      </c>
      <c r="Y221">
        <v>3</v>
      </c>
      <c r="Z221">
        <v>3</v>
      </c>
      <c r="AA221">
        <v>1</v>
      </c>
      <c r="AB221">
        <v>1</v>
      </c>
      <c r="AC221">
        <v>4</v>
      </c>
      <c r="AD221">
        <v>4</v>
      </c>
      <c r="AE221">
        <v>9</v>
      </c>
      <c r="AF221">
        <v>10</v>
      </c>
      <c r="AG221">
        <v>10</v>
      </c>
    </row>
    <row r="222" spans="1:33" x14ac:dyDescent="0.25">
      <c r="A222" t="s">
        <v>33</v>
      </c>
      <c r="B222" t="s">
        <v>34</v>
      </c>
      <c r="C222">
        <v>17</v>
      </c>
      <c r="D222" t="s">
        <v>52</v>
      </c>
      <c r="E222" t="s">
        <v>36</v>
      </c>
      <c r="F222" t="s">
        <v>44</v>
      </c>
      <c r="G222">
        <v>2</v>
      </c>
      <c r="H222">
        <v>1</v>
      </c>
      <c r="I222" t="s">
        <v>38</v>
      </c>
      <c r="J222" t="s">
        <v>48</v>
      </c>
      <c r="K222" t="s">
        <v>51</v>
      </c>
      <c r="L222" t="s">
        <v>41</v>
      </c>
      <c r="M222">
        <v>2</v>
      </c>
      <c r="N222">
        <v>2</v>
      </c>
      <c r="O222">
        <v>0</v>
      </c>
      <c r="P222" t="s">
        <v>43</v>
      </c>
      <c r="Q222" t="s">
        <v>42</v>
      </c>
      <c r="R222" t="s">
        <v>43</v>
      </c>
      <c r="S222" t="s">
        <v>42</v>
      </c>
      <c r="T222" t="s">
        <v>42</v>
      </c>
      <c r="U222" t="s">
        <v>42</v>
      </c>
      <c r="V222" t="s">
        <v>42</v>
      </c>
      <c r="W222" t="s">
        <v>43</v>
      </c>
      <c r="X222">
        <v>4</v>
      </c>
      <c r="Y222">
        <v>2</v>
      </c>
      <c r="Z222">
        <v>5</v>
      </c>
      <c r="AA222">
        <v>1</v>
      </c>
      <c r="AB222">
        <v>2</v>
      </c>
      <c r="AC222">
        <v>5</v>
      </c>
      <c r="AD222">
        <v>2</v>
      </c>
      <c r="AE222">
        <v>6</v>
      </c>
      <c r="AF222">
        <v>6</v>
      </c>
      <c r="AG222">
        <v>6</v>
      </c>
    </row>
    <row r="223" spans="1:33" x14ac:dyDescent="0.25">
      <c r="A223" t="s">
        <v>33</v>
      </c>
      <c r="B223" t="s">
        <v>34</v>
      </c>
      <c r="C223">
        <v>17</v>
      </c>
      <c r="D223" t="s">
        <v>35</v>
      </c>
      <c r="E223" t="s">
        <v>36</v>
      </c>
      <c r="F223" t="s">
        <v>44</v>
      </c>
      <c r="G223">
        <v>1</v>
      </c>
      <c r="H223">
        <v>1</v>
      </c>
      <c r="I223" t="s">
        <v>38</v>
      </c>
      <c r="J223" t="s">
        <v>45</v>
      </c>
      <c r="K223" t="s">
        <v>51</v>
      </c>
      <c r="L223" t="s">
        <v>41</v>
      </c>
      <c r="M223">
        <v>1</v>
      </c>
      <c r="N223">
        <v>3</v>
      </c>
      <c r="O223">
        <v>1</v>
      </c>
      <c r="P223" t="s">
        <v>43</v>
      </c>
      <c r="Q223" t="s">
        <v>42</v>
      </c>
      <c r="R223" t="s">
        <v>43</v>
      </c>
      <c r="S223" t="s">
        <v>42</v>
      </c>
      <c r="T223" t="s">
        <v>42</v>
      </c>
      <c r="U223" t="s">
        <v>42</v>
      </c>
      <c r="V223" t="s">
        <v>43</v>
      </c>
      <c r="W223" t="s">
        <v>42</v>
      </c>
      <c r="X223">
        <v>4</v>
      </c>
      <c r="Y223">
        <v>3</v>
      </c>
      <c r="Z223">
        <v>4</v>
      </c>
      <c r="AA223">
        <v>1</v>
      </c>
      <c r="AB223">
        <v>1</v>
      </c>
      <c r="AC223">
        <v>5</v>
      </c>
      <c r="AD223">
        <v>0</v>
      </c>
      <c r="AE223">
        <v>6</v>
      </c>
      <c r="AF223">
        <v>5</v>
      </c>
      <c r="AG223">
        <v>0</v>
      </c>
    </row>
    <row r="224" spans="1:33" x14ac:dyDescent="0.25">
      <c r="A224" t="s">
        <v>33</v>
      </c>
      <c r="B224" t="s">
        <v>34</v>
      </c>
      <c r="C224">
        <v>16</v>
      </c>
      <c r="D224" t="s">
        <v>35</v>
      </c>
      <c r="E224" t="s">
        <v>36</v>
      </c>
      <c r="F224" t="s">
        <v>44</v>
      </c>
      <c r="G224">
        <v>2</v>
      </c>
      <c r="H224">
        <v>3</v>
      </c>
      <c r="I224" t="s">
        <v>48</v>
      </c>
      <c r="J224" t="s">
        <v>39</v>
      </c>
      <c r="K224" t="s">
        <v>45</v>
      </c>
      <c r="L224" t="s">
        <v>41</v>
      </c>
      <c r="M224">
        <v>1</v>
      </c>
      <c r="N224">
        <v>2</v>
      </c>
      <c r="O224">
        <v>0</v>
      </c>
      <c r="P224" t="s">
        <v>42</v>
      </c>
      <c r="Q224" t="s">
        <v>43</v>
      </c>
      <c r="R224" t="s">
        <v>43</v>
      </c>
      <c r="S224" t="s">
        <v>43</v>
      </c>
      <c r="T224" t="s">
        <v>42</v>
      </c>
      <c r="U224" t="s">
        <v>42</v>
      </c>
      <c r="V224" t="s">
        <v>42</v>
      </c>
      <c r="W224" t="s">
        <v>43</v>
      </c>
      <c r="X224">
        <v>2</v>
      </c>
      <c r="Y224">
        <v>3</v>
      </c>
      <c r="Z224">
        <v>1</v>
      </c>
      <c r="AA224">
        <v>1</v>
      </c>
      <c r="AB224">
        <v>1</v>
      </c>
      <c r="AC224">
        <v>3</v>
      </c>
      <c r="AD224">
        <v>2</v>
      </c>
      <c r="AE224">
        <v>16</v>
      </c>
      <c r="AF224">
        <v>16</v>
      </c>
      <c r="AG224">
        <v>17</v>
      </c>
    </row>
    <row r="225" spans="1:33" x14ac:dyDescent="0.25">
      <c r="A225" t="s">
        <v>33</v>
      </c>
      <c r="B225" t="s">
        <v>50</v>
      </c>
      <c r="C225">
        <v>18</v>
      </c>
      <c r="D225" t="s">
        <v>35</v>
      </c>
      <c r="E225" t="s">
        <v>36</v>
      </c>
      <c r="F225" t="s">
        <v>44</v>
      </c>
      <c r="G225">
        <v>2</v>
      </c>
      <c r="H225">
        <v>2</v>
      </c>
      <c r="I225" t="s">
        <v>45</v>
      </c>
      <c r="J225" t="s">
        <v>45</v>
      </c>
      <c r="K225" t="s">
        <v>49</v>
      </c>
      <c r="L225" t="s">
        <v>41</v>
      </c>
      <c r="M225">
        <v>2</v>
      </c>
      <c r="N225">
        <v>2</v>
      </c>
      <c r="O225">
        <v>0</v>
      </c>
      <c r="P225" t="s">
        <v>43</v>
      </c>
      <c r="Q225" t="s">
        <v>42</v>
      </c>
      <c r="R225" t="s">
        <v>42</v>
      </c>
      <c r="S225" t="s">
        <v>43</v>
      </c>
      <c r="T225" t="s">
        <v>42</v>
      </c>
      <c r="U225" t="s">
        <v>42</v>
      </c>
      <c r="V225" t="s">
        <v>42</v>
      </c>
      <c r="W225" t="s">
        <v>43</v>
      </c>
      <c r="X225">
        <v>3</v>
      </c>
      <c r="Y225">
        <v>3</v>
      </c>
      <c r="Z225">
        <v>3</v>
      </c>
      <c r="AA225">
        <v>5</v>
      </c>
      <c r="AB225">
        <v>5</v>
      </c>
      <c r="AC225">
        <v>4</v>
      </c>
      <c r="AD225">
        <v>0</v>
      </c>
      <c r="AE225">
        <v>12</v>
      </c>
      <c r="AF225">
        <v>13</v>
      </c>
      <c r="AG225">
        <v>13</v>
      </c>
    </row>
    <row r="226" spans="1:33" x14ac:dyDescent="0.25">
      <c r="A226" t="s">
        <v>33</v>
      </c>
      <c r="B226" t="s">
        <v>34</v>
      </c>
      <c r="C226">
        <v>16</v>
      </c>
      <c r="D226" t="s">
        <v>35</v>
      </c>
      <c r="E226" t="s">
        <v>36</v>
      </c>
      <c r="F226" t="s">
        <v>44</v>
      </c>
      <c r="G226">
        <v>4</v>
      </c>
      <c r="H226">
        <v>4</v>
      </c>
      <c r="I226" t="s">
        <v>39</v>
      </c>
      <c r="J226" t="s">
        <v>48</v>
      </c>
      <c r="K226" t="s">
        <v>49</v>
      </c>
      <c r="L226" t="s">
        <v>41</v>
      </c>
      <c r="M226">
        <v>1</v>
      </c>
      <c r="N226">
        <v>3</v>
      </c>
      <c r="O226">
        <v>0</v>
      </c>
      <c r="P226" t="s">
        <v>43</v>
      </c>
      <c r="Q226" t="s">
        <v>42</v>
      </c>
      <c r="R226" t="s">
        <v>43</v>
      </c>
      <c r="S226" t="s">
        <v>42</v>
      </c>
      <c r="T226" t="s">
        <v>43</v>
      </c>
      <c r="U226" t="s">
        <v>42</v>
      </c>
      <c r="V226" t="s">
        <v>42</v>
      </c>
      <c r="W226" t="s">
        <v>43</v>
      </c>
      <c r="X226">
        <v>5</v>
      </c>
      <c r="Y226">
        <v>3</v>
      </c>
      <c r="Z226">
        <v>2</v>
      </c>
      <c r="AA226">
        <v>1</v>
      </c>
      <c r="AB226">
        <v>1</v>
      </c>
      <c r="AC226">
        <v>5</v>
      </c>
      <c r="AD226">
        <v>0</v>
      </c>
      <c r="AE226">
        <v>13</v>
      </c>
      <c r="AF226">
        <v>13</v>
      </c>
      <c r="AG226">
        <v>14</v>
      </c>
    </row>
    <row r="227" spans="1:33" x14ac:dyDescent="0.25">
      <c r="A227" t="s">
        <v>33</v>
      </c>
      <c r="B227" t="s">
        <v>34</v>
      </c>
      <c r="C227">
        <v>18</v>
      </c>
      <c r="D227" t="s">
        <v>52</v>
      </c>
      <c r="E227" t="s">
        <v>36</v>
      </c>
      <c r="F227" t="s">
        <v>44</v>
      </c>
      <c r="G227">
        <v>3</v>
      </c>
      <c r="H227">
        <v>1</v>
      </c>
      <c r="I227" t="s">
        <v>45</v>
      </c>
      <c r="J227" t="s">
        <v>45</v>
      </c>
      <c r="K227" t="s">
        <v>51</v>
      </c>
      <c r="L227" t="s">
        <v>41</v>
      </c>
      <c r="M227">
        <v>1</v>
      </c>
      <c r="N227">
        <v>2</v>
      </c>
      <c r="O227">
        <v>1</v>
      </c>
      <c r="P227" t="s">
        <v>43</v>
      </c>
      <c r="Q227" t="s">
        <v>43</v>
      </c>
      <c r="R227" t="s">
        <v>43</v>
      </c>
      <c r="S227" t="s">
        <v>42</v>
      </c>
      <c r="T227" t="s">
        <v>42</v>
      </c>
      <c r="U227" t="s">
        <v>42</v>
      </c>
      <c r="V227" t="s">
        <v>42</v>
      </c>
      <c r="W227" t="s">
        <v>42</v>
      </c>
      <c r="X227">
        <v>5</v>
      </c>
      <c r="Y227">
        <v>3</v>
      </c>
      <c r="Z227">
        <v>3</v>
      </c>
      <c r="AA227">
        <v>1</v>
      </c>
      <c r="AB227">
        <v>1</v>
      </c>
      <c r="AC227">
        <v>4</v>
      </c>
      <c r="AD227">
        <v>16</v>
      </c>
      <c r="AE227">
        <v>9</v>
      </c>
      <c r="AF227">
        <v>8</v>
      </c>
      <c r="AG227">
        <v>7</v>
      </c>
    </row>
    <row r="228" spans="1:33" x14ac:dyDescent="0.25">
      <c r="A228" t="s">
        <v>33</v>
      </c>
      <c r="B228" t="s">
        <v>34</v>
      </c>
      <c r="C228">
        <v>17</v>
      </c>
      <c r="D228" t="s">
        <v>35</v>
      </c>
      <c r="E228" t="s">
        <v>36</v>
      </c>
      <c r="F228" t="s">
        <v>44</v>
      </c>
      <c r="G228">
        <v>3</v>
      </c>
      <c r="H228">
        <v>2</v>
      </c>
      <c r="I228" t="s">
        <v>45</v>
      </c>
      <c r="J228" t="s">
        <v>45</v>
      </c>
      <c r="K228" t="s">
        <v>40</v>
      </c>
      <c r="L228" t="s">
        <v>41</v>
      </c>
      <c r="M228">
        <v>1</v>
      </c>
      <c r="N228">
        <v>2</v>
      </c>
      <c r="O228">
        <v>0</v>
      </c>
      <c r="P228" t="s">
        <v>43</v>
      </c>
      <c r="Q228" t="s">
        <v>43</v>
      </c>
      <c r="R228" t="s">
        <v>43</v>
      </c>
      <c r="S228" t="s">
        <v>42</v>
      </c>
      <c r="T228" t="s">
        <v>43</v>
      </c>
      <c r="U228" t="s">
        <v>42</v>
      </c>
      <c r="V228" t="s">
        <v>42</v>
      </c>
      <c r="W228" t="s">
        <v>43</v>
      </c>
      <c r="X228">
        <v>5</v>
      </c>
      <c r="Y228">
        <v>3</v>
      </c>
      <c r="Z228">
        <v>4</v>
      </c>
      <c r="AA228">
        <v>1</v>
      </c>
      <c r="AB228">
        <v>3</v>
      </c>
      <c r="AC228">
        <v>3</v>
      </c>
      <c r="AD228">
        <v>10</v>
      </c>
      <c r="AE228">
        <v>16</v>
      </c>
      <c r="AF228">
        <v>15</v>
      </c>
      <c r="AG228">
        <v>15</v>
      </c>
    </row>
    <row r="229" spans="1:33" x14ac:dyDescent="0.25">
      <c r="A229" t="s">
        <v>33</v>
      </c>
      <c r="B229" t="s">
        <v>50</v>
      </c>
      <c r="C229">
        <v>17</v>
      </c>
      <c r="D229" t="s">
        <v>35</v>
      </c>
      <c r="E229" t="s">
        <v>47</v>
      </c>
      <c r="F229" t="s">
        <v>44</v>
      </c>
      <c r="G229">
        <v>2</v>
      </c>
      <c r="H229">
        <v>3</v>
      </c>
      <c r="I229" t="s">
        <v>48</v>
      </c>
      <c r="J229" t="s">
        <v>48</v>
      </c>
      <c r="K229" t="s">
        <v>51</v>
      </c>
      <c r="L229" t="s">
        <v>46</v>
      </c>
      <c r="M229">
        <v>1</v>
      </c>
      <c r="N229">
        <v>2</v>
      </c>
      <c r="O229">
        <v>0</v>
      </c>
      <c r="P229" t="s">
        <v>43</v>
      </c>
      <c r="Q229" t="s">
        <v>42</v>
      </c>
      <c r="R229" t="s">
        <v>42</v>
      </c>
      <c r="S229" t="s">
        <v>43</v>
      </c>
      <c r="T229" t="s">
        <v>43</v>
      </c>
      <c r="U229" t="s">
        <v>42</v>
      </c>
      <c r="V229" t="s">
        <v>42</v>
      </c>
      <c r="W229" t="s">
        <v>43</v>
      </c>
      <c r="X229">
        <v>5</v>
      </c>
      <c r="Y229">
        <v>3</v>
      </c>
      <c r="Z229">
        <v>3</v>
      </c>
      <c r="AA229">
        <v>1</v>
      </c>
      <c r="AB229">
        <v>3</v>
      </c>
      <c r="AC229">
        <v>3</v>
      </c>
      <c r="AD229">
        <v>2</v>
      </c>
      <c r="AE229">
        <v>12</v>
      </c>
      <c r="AF229">
        <v>11</v>
      </c>
      <c r="AG229">
        <v>12</v>
      </c>
    </row>
    <row r="230" spans="1:33" x14ac:dyDescent="0.25">
      <c r="A230" t="s">
        <v>33</v>
      </c>
      <c r="B230" t="s">
        <v>50</v>
      </c>
      <c r="C230">
        <v>18</v>
      </c>
      <c r="D230" t="s">
        <v>35</v>
      </c>
      <c r="E230" t="s">
        <v>47</v>
      </c>
      <c r="F230" t="s">
        <v>44</v>
      </c>
      <c r="G230">
        <v>2</v>
      </c>
      <c r="H230">
        <v>1</v>
      </c>
      <c r="I230" t="s">
        <v>38</v>
      </c>
      <c r="J230" t="s">
        <v>45</v>
      </c>
      <c r="K230" t="s">
        <v>40</v>
      </c>
      <c r="L230" t="s">
        <v>41</v>
      </c>
      <c r="M230">
        <v>4</v>
      </c>
      <c r="N230">
        <v>2</v>
      </c>
      <c r="O230">
        <v>0</v>
      </c>
      <c r="P230" t="s">
        <v>42</v>
      </c>
      <c r="Q230" t="s">
        <v>42</v>
      </c>
      <c r="R230" t="s">
        <v>42</v>
      </c>
      <c r="S230" t="s">
        <v>42</v>
      </c>
      <c r="T230" t="s">
        <v>42</v>
      </c>
      <c r="U230" t="s">
        <v>42</v>
      </c>
      <c r="V230" t="s">
        <v>42</v>
      </c>
      <c r="W230" t="s">
        <v>42</v>
      </c>
      <c r="X230">
        <v>4</v>
      </c>
      <c r="Y230">
        <v>3</v>
      </c>
      <c r="Z230">
        <v>2</v>
      </c>
      <c r="AA230">
        <v>4</v>
      </c>
      <c r="AB230">
        <v>5</v>
      </c>
      <c r="AC230">
        <v>3</v>
      </c>
      <c r="AD230">
        <v>14</v>
      </c>
      <c r="AE230">
        <v>10</v>
      </c>
      <c r="AF230">
        <v>8</v>
      </c>
      <c r="AG230">
        <v>9</v>
      </c>
    </row>
    <row r="231" spans="1:33" x14ac:dyDescent="0.25">
      <c r="A231" t="s">
        <v>33</v>
      </c>
      <c r="B231" t="s">
        <v>34</v>
      </c>
      <c r="C231">
        <v>17</v>
      </c>
      <c r="D231" t="s">
        <v>35</v>
      </c>
      <c r="E231" t="s">
        <v>36</v>
      </c>
      <c r="F231" t="s">
        <v>37</v>
      </c>
      <c r="G231">
        <v>2</v>
      </c>
      <c r="H231">
        <v>1</v>
      </c>
      <c r="I231" t="s">
        <v>45</v>
      </c>
      <c r="J231" t="s">
        <v>45</v>
      </c>
      <c r="K231" t="s">
        <v>40</v>
      </c>
      <c r="L231" t="s">
        <v>41</v>
      </c>
      <c r="M231">
        <v>2</v>
      </c>
      <c r="N231">
        <v>3</v>
      </c>
      <c r="O231">
        <v>0</v>
      </c>
      <c r="P231" t="s">
        <v>43</v>
      </c>
      <c r="Q231" t="s">
        <v>43</v>
      </c>
      <c r="R231" t="s">
        <v>43</v>
      </c>
      <c r="S231" t="s">
        <v>42</v>
      </c>
      <c r="T231" t="s">
        <v>42</v>
      </c>
      <c r="U231" t="s">
        <v>42</v>
      </c>
      <c r="V231" t="s">
        <v>42</v>
      </c>
      <c r="W231" t="s">
        <v>42</v>
      </c>
      <c r="X231">
        <v>3</v>
      </c>
      <c r="Y231">
        <v>2</v>
      </c>
      <c r="Z231">
        <v>3</v>
      </c>
      <c r="AA231">
        <v>1</v>
      </c>
      <c r="AB231">
        <v>2</v>
      </c>
      <c r="AC231">
        <v>3</v>
      </c>
      <c r="AD231">
        <v>10</v>
      </c>
      <c r="AE231">
        <v>12</v>
      </c>
      <c r="AF231">
        <v>10</v>
      </c>
      <c r="AG231">
        <v>12</v>
      </c>
    </row>
    <row r="232" spans="1:33" x14ac:dyDescent="0.25">
      <c r="A232" t="s">
        <v>33</v>
      </c>
      <c r="B232" t="s">
        <v>34</v>
      </c>
      <c r="C232">
        <v>17</v>
      </c>
      <c r="D232" t="s">
        <v>35</v>
      </c>
      <c r="E232" t="s">
        <v>47</v>
      </c>
      <c r="F232" t="s">
        <v>44</v>
      </c>
      <c r="G232">
        <v>4</v>
      </c>
      <c r="H232">
        <v>3</v>
      </c>
      <c r="I232" t="s">
        <v>28</v>
      </c>
      <c r="J232" t="s">
        <v>45</v>
      </c>
      <c r="K232" t="s">
        <v>51</v>
      </c>
      <c r="L232" t="s">
        <v>46</v>
      </c>
      <c r="M232">
        <v>1</v>
      </c>
      <c r="N232">
        <v>2</v>
      </c>
      <c r="O232">
        <v>0</v>
      </c>
      <c r="P232" t="s">
        <v>43</v>
      </c>
      <c r="Q232" t="s">
        <v>43</v>
      </c>
      <c r="R232" t="s">
        <v>43</v>
      </c>
      <c r="S232" t="s">
        <v>42</v>
      </c>
      <c r="T232" t="s">
        <v>42</v>
      </c>
      <c r="U232" t="s">
        <v>42</v>
      </c>
      <c r="V232" t="s">
        <v>42</v>
      </c>
      <c r="W232" t="s">
        <v>42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3</v>
      </c>
      <c r="AD232">
        <v>14</v>
      </c>
      <c r="AE232">
        <v>13</v>
      </c>
      <c r="AF232">
        <v>13</v>
      </c>
      <c r="AG232">
        <v>14</v>
      </c>
    </row>
    <row r="233" spans="1:33" x14ac:dyDescent="0.25">
      <c r="A233" t="s">
        <v>33</v>
      </c>
      <c r="B233" t="s">
        <v>50</v>
      </c>
      <c r="C233">
        <v>17</v>
      </c>
      <c r="D233" t="s">
        <v>52</v>
      </c>
      <c r="E233" t="s">
        <v>36</v>
      </c>
      <c r="F233" t="s">
        <v>44</v>
      </c>
      <c r="G233">
        <v>2</v>
      </c>
      <c r="H233">
        <v>2</v>
      </c>
      <c r="I233" t="s">
        <v>45</v>
      </c>
      <c r="J233" t="s">
        <v>45</v>
      </c>
      <c r="K233" t="s">
        <v>40</v>
      </c>
      <c r="L233" t="s">
        <v>46</v>
      </c>
      <c r="M233">
        <v>2</v>
      </c>
      <c r="N233">
        <v>2</v>
      </c>
      <c r="O233">
        <v>0</v>
      </c>
      <c r="P233" t="s">
        <v>43</v>
      </c>
      <c r="Q233" t="s">
        <v>42</v>
      </c>
      <c r="R233" t="s">
        <v>42</v>
      </c>
      <c r="S233" t="s">
        <v>42</v>
      </c>
      <c r="T233" t="s">
        <v>42</v>
      </c>
      <c r="U233" t="s">
        <v>42</v>
      </c>
      <c r="V233" t="s">
        <v>42</v>
      </c>
      <c r="W233" t="s">
        <v>43</v>
      </c>
      <c r="X233">
        <v>4</v>
      </c>
      <c r="Y233">
        <v>5</v>
      </c>
      <c r="Z233">
        <v>2</v>
      </c>
      <c r="AA233">
        <v>1</v>
      </c>
      <c r="AB233">
        <v>1</v>
      </c>
      <c r="AC233">
        <v>1</v>
      </c>
      <c r="AD233">
        <v>4</v>
      </c>
      <c r="AE233">
        <v>11</v>
      </c>
      <c r="AF233">
        <v>11</v>
      </c>
      <c r="AG233">
        <v>11</v>
      </c>
    </row>
    <row r="234" spans="1:33" x14ac:dyDescent="0.25">
      <c r="A234" t="s">
        <v>33</v>
      </c>
      <c r="B234" t="s">
        <v>50</v>
      </c>
      <c r="C234">
        <v>17</v>
      </c>
      <c r="D234" t="s">
        <v>35</v>
      </c>
      <c r="E234" t="s">
        <v>36</v>
      </c>
      <c r="F234" t="s">
        <v>44</v>
      </c>
      <c r="G234">
        <v>4</v>
      </c>
      <c r="H234">
        <v>4</v>
      </c>
      <c r="I234" t="s">
        <v>39</v>
      </c>
      <c r="J234" t="s">
        <v>39</v>
      </c>
      <c r="K234" t="s">
        <v>51</v>
      </c>
      <c r="L234" t="s">
        <v>41</v>
      </c>
      <c r="M234">
        <v>1</v>
      </c>
      <c r="N234">
        <v>2</v>
      </c>
      <c r="O234">
        <v>0</v>
      </c>
      <c r="P234" t="s">
        <v>42</v>
      </c>
      <c r="Q234" t="s">
        <v>42</v>
      </c>
      <c r="R234" t="s">
        <v>43</v>
      </c>
      <c r="S234" t="s">
        <v>42</v>
      </c>
      <c r="T234" t="s">
        <v>42</v>
      </c>
      <c r="U234" t="s">
        <v>42</v>
      </c>
      <c r="V234" t="s">
        <v>42</v>
      </c>
      <c r="W234" t="s">
        <v>42</v>
      </c>
      <c r="X234">
        <v>4</v>
      </c>
      <c r="Y234">
        <v>5</v>
      </c>
      <c r="Z234">
        <v>5</v>
      </c>
      <c r="AA234">
        <v>1</v>
      </c>
      <c r="AB234">
        <v>3</v>
      </c>
      <c r="AC234">
        <v>2</v>
      </c>
      <c r="AD234">
        <v>14</v>
      </c>
      <c r="AE234">
        <v>11</v>
      </c>
      <c r="AF234">
        <v>9</v>
      </c>
      <c r="AG234">
        <v>9</v>
      </c>
    </row>
    <row r="235" spans="1:33" x14ac:dyDescent="0.25">
      <c r="A235" t="s">
        <v>33</v>
      </c>
      <c r="B235" t="s">
        <v>50</v>
      </c>
      <c r="C235">
        <v>16</v>
      </c>
      <c r="D235" t="s">
        <v>35</v>
      </c>
      <c r="E235" t="s">
        <v>36</v>
      </c>
      <c r="F235" t="s">
        <v>44</v>
      </c>
      <c r="G235">
        <v>4</v>
      </c>
      <c r="H235">
        <v>4</v>
      </c>
      <c r="I235" t="s">
        <v>28</v>
      </c>
      <c r="J235" t="s">
        <v>45</v>
      </c>
      <c r="K235" t="s">
        <v>51</v>
      </c>
      <c r="L235" t="s">
        <v>46</v>
      </c>
      <c r="M235">
        <v>1</v>
      </c>
      <c r="N235">
        <v>2</v>
      </c>
      <c r="O235">
        <v>0</v>
      </c>
      <c r="P235" t="s">
        <v>43</v>
      </c>
      <c r="Q235" t="s">
        <v>42</v>
      </c>
      <c r="R235" t="s">
        <v>42</v>
      </c>
      <c r="S235" t="s">
        <v>42</v>
      </c>
      <c r="T235" t="s">
        <v>42</v>
      </c>
      <c r="U235" t="s">
        <v>42</v>
      </c>
      <c r="V235" t="s">
        <v>42</v>
      </c>
      <c r="W235" t="s">
        <v>43</v>
      </c>
      <c r="X235">
        <v>4</v>
      </c>
      <c r="Y235">
        <v>2</v>
      </c>
      <c r="Z235">
        <v>4</v>
      </c>
      <c r="AA235">
        <v>2</v>
      </c>
      <c r="AB235">
        <v>4</v>
      </c>
      <c r="AC235">
        <v>1</v>
      </c>
      <c r="AD235">
        <v>2</v>
      </c>
      <c r="AE235">
        <v>14</v>
      </c>
      <c r="AF235">
        <v>13</v>
      </c>
      <c r="AG235">
        <v>13</v>
      </c>
    </row>
    <row r="236" spans="1:33" x14ac:dyDescent="0.25">
      <c r="A236" t="s">
        <v>33</v>
      </c>
      <c r="B236" t="s">
        <v>50</v>
      </c>
      <c r="C236">
        <v>16</v>
      </c>
      <c r="D236" t="s">
        <v>35</v>
      </c>
      <c r="E236" t="s">
        <v>47</v>
      </c>
      <c r="F236" t="s">
        <v>44</v>
      </c>
      <c r="G236">
        <v>1</v>
      </c>
      <c r="H236">
        <v>1</v>
      </c>
      <c r="I236" t="s">
        <v>45</v>
      </c>
      <c r="J236" t="s">
        <v>45</v>
      </c>
      <c r="K236" t="s">
        <v>49</v>
      </c>
      <c r="L236" t="s">
        <v>41</v>
      </c>
      <c r="M236">
        <v>2</v>
      </c>
      <c r="N236">
        <v>2</v>
      </c>
      <c r="O236">
        <v>0</v>
      </c>
      <c r="P236" t="s">
        <v>43</v>
      </c>
      <c r="Q236" t="s">
        <v>42</v>
      </c>
      <c r="R236" t="s">
        <v>42</v>
      </c>
      <c r="S236" t="s">
        <v>43</v>
      </c>
      <c r="T236" t="s">
        <v>42</v>
      </c>
      <c r="U236" t="s">
        <v>42</v>
      </c>
      <c r="V236" t="s">
        <v>42</v>
      </c>
      <c r="W236" t="s">
        <v>43</v>
      </c>
      <c r="X236">
        <v>3</v>
      </c>
      <c r="Y236">
        <v>4</v>
      </c>
      <c r="Z236">
        <v>2</v>
      </c>
      <c r="AA236">
        <v>1</v>
      </c>
      <c r="AB236">
        <v>1</v>
      </c>
      <c r="AC236">
        <v>5</v>
      </c>
      <c r="AD236">
        <v>18</v>
      </c>
      <c r="AE236">
        <v>9</v>
      </c>
      <c r="AF236">
        <v>7</v>
      </c>
      <c r="AG236">
        <v>6</v>
      </c>
    </row>
    <row r="237" spans="1:33" x14ac:dyDescent="0.25">
      <c r="A237" t="s">
        <v>33</v>
      </c>
      <c r="B237" t="s">
        <v>50</v>
      </c>
      <c r="C237">
        <v>16</v>
      </c>
      <c r="D237" t="s">
        <v>35</v>
      </c>
      <c r="E237" t="s">
        <v>36</v>
      </c>
      <c r="F237" t="s">
        <v>44</v>
      </c>
      <c r="G237">
        <v>3</v>
      </c>
      <c r="H237">
        <v>2</v>
      </c>
      <c r="I237" t="s">
        <v>38</v>
      </c>
      <c r="J237" t="s">
        <v>45</v>
      </c>
      <c r="K237" t="s">
        <v>51</v>
      </c>
      <c r="L237" t="s">
        <v>41</v>
      </c>
      <c r="M237">
        <v>2</v>
      </c>
      <c r="N237">
        <v>3</v>
      </c>
      <c r="O237">
        <v>0</v>
      </c>
      <c r="P237" t="s">
        <v>43</v>
      </c>
      <c r="Q237" t="s">
        <v>43</v>
      </c>
      <c r="R237" t="s">
        <v>43</v>
      </c>
      <c r="S237" t="s">
        <v>42</v>
      </c>
      <c r="T237" t="s">
        <v>42</v>
      </c>
      <c r="U237" t="s">
        <v>42</v>
      </c>
      <c r="V237" t="s">
        <v>42</v>
      </c>
      <c r="W237" t="s">
        <v>42</v>
      </c>
      <c r="X237">
        <v>5</v>
      </c>
      <c r="Y237">
        <v>3</v>
      </c>
      <c r="Z237">
        <v>3</v>
      </c>
      <c r="AA237">
        <v>1</v>
      </c>
      <c r="AB237">
        <v>3</v>
      </c>
      <c r="AC237">
        <v>2</v>
      </c>
      <c r="AD237">
        <v>10</v>
      </c>
      <c r="AE237">
        <v>11</v>
      </c>
      <c r="AF237">
        <v>9</v>
      </c>
      <c r="AG237">
        <v>10</v>
      </c>
    </row>
    <row r="238" spans="1:33" x14ac:dyDescent="0.25">
      <c r="A238" t="s">
        <v>33</v>
      </c>
      <c r="B238" t="s">
        <v>50</v>
      </c>
      <c r="C238">
        <v>17</v>
      </c>
      <c r="D238" t="s">
        <v>35</v>
      </c>
      <c r="E238" t="s">
        <v>47</v>
      </c>
      <c r="F238" t="s">
        <v>44</v>
      </c>
      <c r="G238">
        <v>2</v>
      </c>
      <c r="H238">
        <v>2</v>
      </c>
      <c r="I238" t="s">
        <v>45</v>
      </c>
      <c r="J238" t="s">
        <v>45</v>
      </c>
      <c r="K238" t="s">
        <v>49</v>
      </c>
      <c r="L238" t="s">
        <v>46</v>
      </c>
      <c r="M238">
        <v>1</v>
      </c>
      <c r="N238">
        <v>2</v>
      </c>
      <c r="O238">
        <v>0</v>
      </c>
      <c r="P238" t="s">
        <v>43</v>
      </c>
      <c r="Q238" t="s">
        <v>43</v>
      </c>
      <c r="R238" t="s">
        <v>42</v>
      </c>
      <c r="S238" t="s">
        <v>42</v>
      </c>
      <c r="T238" t="s">
        <v>43</v>
      </c>
      <c r="U238" t="s">
        <v>42</v>
      </c>
      <c r="V238" t="s">
        <v>42</v>
      </c>
      <c r="W238" t="s">
        <v>42</v>
      </c>
      <c r="X238">
        <v>4</v>
      </c>
      <c r="Y238">
        <v>4</v>
      </c>
      <c r="Z238">
        <v>2</v>
      </c>
      <c r="AA238">
        <v>5</v>
      </c>
      <c r="AB238">
        <v>5</v>
      </c>
      <c r="AC238">
        <v>4</v>
      </c>
      <c r="AD238">
        <v>4</v>
      </c>
      <c r="AE238">
        <v>14</v>
      </c>
      <c r="AF238">
        <v>13</v>
      </c>
      <c r="AG238">
        <v>13</v>
      </c>
    </row>
    <row r="239" spans="1:33" x14ac:dyDescent="0.25">
      <c r="A239" t="s">
        <v>33</v>
      </c>
      <c r="B239" t="s">
        <v>34</v>
      </c>
      <c r="C239">
        <v>16</v>
      </c>
      <c r="D239" t="s">
        <v>35</v>
      </c>
      <c r="E239" t="s">
        <v>36</v>
      </c>
      <c r="F239" t="s">
        <v>44</v>
      </c>
      <c r="G239">
        <v>2</v>
      </c>
      <c r="H239">
        <v>1</v>
      </c>
      <c r="I239" t="s">
        <v>45</v>
      </c>
      <c r="J239" t="s">
        <v>45</v>
      </c>
      <c r="K239" t="s">
        <v>49</v>
      </c>
      <c r="L239" t="s">
        <v>41</v>
      </c>
      <c r="M239">
        <v>1</v>
      </c>
      <c r="N239">
        <v>1</v>
      </c>
      <c r="O239">
        <v>0</v>
      </c>
      <c r="P239" t="s">
        <v>43</v>
      </c>
      <c r="Q239" t="s">
        <v>43</v>
      </c>
      <c r="R239" t="s">
        <v>43</v>
      </c>
      <c r="S239" t="s">
        <v>43</v>
      </c>
      <c r="T239" t="s">
        <v>42</v>
      </c>
      <c r="U239" t="s">
        <v>42</v>
      </c>
      <c r="V239" t="s">
        <v>42</v>
      </c>
      <c r="W239" t="s">
        <v>42</v>
      </c>
      <c r="X239">
        <v>4</v>
      </c>
      <c r="Y239">
        <v>5</v>
      </c>
      <c r="Z239">
        <v>2</v>
      </c>
      <c r="AA239">
        <v>1</v>
      </c>
      <c r="AB239">
        <v>1</v>
      </c>
      <c r="AC239">
        <v>5</v>
      </c>
      <c r="AD239">
        <v>20</v>
      </c>
      <c r="AE239">
        <v>13</v>
      </c>
      <c r="AF239">
        <v>12</v>
      </c>
      <c r="AG239">
        <v>12</v>
      </c>
    </row>
    <row r="240" spans="1:33" x14ac:dyDescent="0.25">
      <c r="A240" t="s">
        <v>33</v>
      </c>
      <c r="B240" t="s">
        <v>34</v>
      </c>
      <c r="C240">
        <v>17</v>
      </c>
      <c r="D240" t="s">
        <v>52</v>
      </c>
      <c r="E240" t="s">
        <v>36</v>
      </c>
      <c r="F240" t="s">
        <v>44</v>
      </c>
      <c r="G240">
        <v>2</v>
      </c>
      <c r="H240">
        <v>1</v>
      </c>
      <c r="I240" t="s">
        <v>38</v>
      </c>
      <c r="J240" t="s">
        <v>48</v>
      </c>
      <c r="K240" t="s">
        <v>40</v>
      </c>
      <c r="L240" t="s">
        <v>41</v>
      </c>
      <c r="M240">
        <v>3</v>
      </c>
      <c r="N240">
        <v>2</v>
      </c>
      <c r="O240">
        <v>0</v>
      </c>
      <c r="P240" t="s">
        <v>43</v>
      </c>
      <c r="Q240" t="s">
        <v>43</v>
      </c>
      <c r="R240" t="s">
        <v>43</v>
      </c>
      <c r="S240" t="s">
        <v>42</v>
      </c>
      <c r="T240" t="s">
        <v>42</v>
      </c>
      <c r="U240" t="s">
        <v>42</v>
      </c>
      <c r="V240" t="s">
        <v>43</v>
      </c>
      <c r="W240" t="s">
        <v>43</v>
      </c>
      <c r="X240">
        <v>2</v>
      </c>
      <c r="Y240">
        <v>1</v>
      </c>
      <c r="Z240">
        <v>1</v>
      </c>
      <c r="AA240">
        <v>1</v>
      </c>
      <c r="AB240">
        <v>1</v>
      </c>
      <c r="AC240">
        <v>3</v>
      </c>
      <c r="AD240">
        <v>2</v>
      </c>
      <c r="AE240">
        <v>13</v>
      </c>
      <c r="AF240">
        <v>11</v>
      </c>
      <c r="AG240">
        <v>11</v>
      </c>
    </row>
    <row r="241" spans="1:33" x14ac:dyDescent="0.25">
      <c r="A241" t="s">
        <v>33</v>
      </c>
      <c r="B241" t="s">
        <v>50</v>
      </c>
      <c r="C241">
        <v>18</v>
      </c>
      <c r="D241" t="s">
        <v>35</v>
      </c>
      <c r="E241" t="s">
        <v>36</v>
      </c>
      <c r="F241" t="s">
        <v>44</v>
      </c>
      <c r="G241">
        <v>2</v>
      </c>
      <c r="H241">
        <v>2</v>
      </c>
      <c r="I241" t="s">
        <v>45</v>
      </c>
      <c r="J241" t="s">
        <v>48</v>
      </c>
      <c r="K241" t="s">
        <v>51</v>
      </c>
      <c r="L241" t="s">
        <v>46</v>
      </c>
      <c r="M241">
        <v>1</v>
      </c>
      <c r="N241">
        <v>2</v>
      </c>
      <c r="O241">
        <v>1</v>
      </c>
      <c r="P241" t="s">
        <v>43</v>
      </c>
      <c r="Q241" t="s">
        <v>43</v>
      </c>
      <c r="R241" t="s">
        <v>43</v>
      </c>
      <c r="S241" t="s">
        <v>43</v>
      </c>
      <c r="T241" t="s">
        <v>42</v>
      </c>
      <c r="U241" t="s">
        <v>43</v>
      </c>
      <c r="V241" t="s">
        <v>42</v>
      </c>
      <c r="W241" t="s">
        <v>43</v>
      </c>
      <c r="X241">
        <v>5</v>
      </c>
      <c r="Y241">
        <v>5</v>
      </c>
      <c r="Z241">
        <v>4</v>
      </c>
      <c r="AA241">
        <v>3</v>
      </c>
      <c r="AB241">
        <v>5</v>
      </c>
      <c r="AC241">
        <v>2</v>
      </c>
      <c r="AD241">
        <v>0</v>
      </c>
      <c r="AE241">
        <v>7</v>
      </c>
      <c r="AF241">
        <v>7</v>
      </c>
      <c r="AG241">
        <v>0</v>
      </c>
    </row>
    <row r="242" spans="1:33" x14ac:dyDescent="0.25">
      <c r="A242" t="s">
        <v>33</v>
      </c>
      <c r="B242" t="s">
        <v>50</v>
      </c>
      <c r="C242">
        <v>17</v>
      </c>
      <c r="D242" t="s">
        <v>35</v>
      </c>
      <c r="E242" t="s">
        <v>47</v>
      </c>
      <c r="F242" t="s">
        <v>44</v>
      </c>
      <c r="G242">
        <v>4</v>
      </c>
      <c r="H242">
        <v>3</v>
      </c>
      <c r="I242" t="s">
        <v>28</v>
      </c>
      <c r="J242" t="s">
        <v>45</v>
      </c>
      <c r="K242" t="s">
        <v>40</v>
      </c>
      <c r="L242" t="s">
        <v>41</v>
      </c>
      <c r="M242">
        <v>2</v>
      </c>
      <c r="N242">
        <v>2</v>
      </c>
      <c r="O242">
        <v>0</v>
      </c>
      <c r="P242" t="s">
        <v>43</v>
      </c>
      <c r="Q242" t="s">
        <v>43</v>
      </c>
      <c r="R242" t="s">
        <v>43</v>
      </c>
      <c r="S242" t="s">
        <v>42</v>
      </c>
      <c r="T242" t="s">
        <v>42</v>
      </c>
      <c r="U242" t="s">
        <v>42</v>
      </c>
      <c r="V242" t="s">
        <v>42</v>
      </c>
      <c r="W242" t="s">
        <v>42</v>
      </c>
      <c r="X242">
        <v>2</v>
      </c>
      <c r="Y242">
        <v>5</v>
      </c>
      <c r="Z242">
        <v>5</v>
      </c>
      <c r="AA242">
        <v>1</v>
      </c>
      <c r="AB242">
        <v>4</v>
      </c>
      <c r="AC242">
        <v>5</v>
      </c>
      <c r="AD242">
        <v>14</v>
      </c>
      <c r="AE242">
        <v>12</v>
      </c>
      <c r="AF242">
        <v>12</v>
      </c>
      <c r="AG242">
        <v>12</v>
      </c>
    </row>
    <row r="243" spans="1:33" x14ac:dyDescent="0.25">
      <c r="A243" t="s">
        <v>33</v>
      </c>
      <c r="B243" t="s">
        <v>50</v>
      </c>
      <c r="C243">
        <v>17</v>
      </c>
      <c r="D243" t="s">
        <v>52</v>
      </c>
      <c r="E243" t="s">
        <v>47</v>
      </c>
      <c r="F243" t="s">
        <v>37</v>
      </c>
      <c r="G243">
        <v>4</v>
      </c>
      <c r="H243">
        <v>4</v>
      </c>
      <c r="I243" t="s">
        <v>39</v>
      </c>
      <c r="J243" t="s">
        <v>45</v>
      </c>
      <c r="K243" t="s">
        <v>40</v>
      </c>
      <c r="L243" t="s">
        <v>41</v>
      </c>
      <c r="M243">
        <v>2</v>
      </c>
      <c r="N243">
        <v>2</v>
      </c>
      <c r="O243">
        <v>0</v>
      </c>
      <c r="P243" t="s">
        <v>43</v>
      </c>
      <c r="Q243" t="s">
        <v>42</v>
      </c>
      <c r="R243" t="s">
        <v>42</v>
      </c>
      <c r="S243" t="s">
        <v>43</v>
      </c>
      <c r="T243" t="s">
        <v>42</v>
      </c>
      <c r="U243" t="s">
        <v>42</v>
      </c>
      <c r="V243" t="s">
        <v>42</v>
      </c>
      <c r="W243" t="s">
        <v>43</v>
      </c>
      <c r="X243">
        <v>3</v>
      </c>
      <c r="Y243">
        <v>3</v>
      </c>
      <c r="Z243">
        <v>3</v>
      </c>
      <c r="AA243">
        <v>2</v>
      </c>
      <c r="AB243">
        <v>3</v>
      </c>
      <c r="AC243">
        <v>4</v>
      </c>
      <c r="AD243">
        <v>2</v>
      </c>
      <c r="AE243">
        <v>10</v>
      </c>
      <c r="AF243">
        <v>11</v>
      </c>
      <c r="AG243">
        <v>12</v>
      </c>
    </row>
    <row r="244" spans="1:33" x14ac:dyDescent="0.25">
      <c r="A244" t="s">
        <v>33</v>
      </c>
      <c r="B244" t="s">
        <v>50</v>
      </c>
      <c r="C244">
        <v>16</v>
      </c>
      <c r="D244" t="s">
        <v>35</v>
      </c>
      <c r="E244" t="s">
        <v>47</v>
      </c>
      <c r="F244" t="s">
        <v>44</v>
      </c>
      <c r="G244">
        <v>4</v>
      </c>
      <c r="H244">
        <v>3</v>
      </c>
      <c r="I244" t="s">
        <v>39</v>
      </c>
      <c r="J244" t="s">
        <v>45</v>
      </c>
      <c r="K244" t="s">
        <v>40</v>
      </c>
      <c r="L244" t="s">
        <v>41</v>
      </c>
      <c r="M244">
        <v>1</v>
      </c>
      <c r="N244">
        <v>1</v>
      </c>
      <c r="O244">
        <v>0</v>
      </c>
      <c r="P244" t="s">
        <v>43</v>
      </c>
      <c r="Q244" t="s">
        <v>43</v>
      </c>
      <c r="R244" t="s">
        <v>43</v>
      </c>
      <c r="S244" t="s">
        <v>42</v>
      </c>
      <c r="T244" t="s">
        <v>43</v>
      </c>
      <c r="U244" t="s">
        <v>42</v>
      </c>
      <c r="V244" t="s">
        <v>42</v>
      </c>
      <c r="W244" t="s">
        <v>43</v>
      </c>
      <c r="X244">
        <v>5</v>
      </c>
      <c r="Y244">
        <v>4</v>
      </c>
      <c r="Z244">
        <v>5</v>
      </c>
      <c r="AA244">
        <v>1</v>
      </c>
      <c r="AB244">
        <v>1</v>
      </c>
      <c r="AC244">
        <v>3</v>
      </c>
      <c r="AD244">
        <v>0</v>
      </c>
      <c r="AE244">
        <v>6</v>
      </c>
      <c r="AF244">
        <v>0</v>
      </c>
      <c r="AG244">
        <v>0</v>
      </c>
    </row>
    <row r="245" spans="1:33" x14ac:dyDescent="0.25">
      <c r="A245" t="s">
        <v>33</v>
      </c>
      <c r="B245" t="s">
        <v>50</v>
      </c>
      <c r="C245">
        <v>16</v>
      </c>
      <c r="D245" t="s">
        <v>35</v>
      </c>
      <c r="E245" t="s">
        <v>36</v>
      </c>
      <c r="F245" t="s">
        <v>44</v>
      </c>
      <c r="G245">
        <v>4</v>
      </c>
      <c r="H245">
        <v>4</v>
      </c>
      <c r="I245" t="s">
        <v>48</v>
      </c>
      <c r="J245" t="s">
        <v>48</v>
      </c>
      <c r="K245" t="s">
        <v>40</v>
      </c>
      <c r="L245" t="s">
        <v>41</v>
      </c>
      <c r="M245">
        <v>1</v>
      </c>
      <c r="N245">
        <v>1</v>
      </c>
      <c r="O245">
        <v>0</v>
      </c>
      <c r="P245" t="s">
        <v>43</v>
      </c>
      <c r="Q245" t="s">
        <v>43</v>
      </c>
      <c r="R245" t="s">
        <v>43</v>
      </c>
      <c r="S245" t="s">
        <v>42</v>
      </c>
      <c r="T245" t="s">
        <v>42</v>
      </c>
      <c r="U245" t="s">
        <v>42</v>
      </c>
      <c r="V245" t="s">
        <v>42</v>
      </c>
      <c r="W245" t="s">
        <v>43</v>
      </c>
      <c r="X245">
        <v>5</v>
      </c>
      <c r="Y245">
        <v>3</v>
      </c>
      <c r="Z245">
        <v>2</v>
      </c>
      <c r="AA245">
        <v>1</v>
      </c>
      <c r="AB245">
        <v>2</v>
      </c>
      <c r="AC245">
        <v>5</v>
      </c>
      <c r="AD245">
        <v>0</v>
      </c>
      <c r="AE245">
        <v>13</v>
      </c>
      <c r="AF245">
        <v>12</v>
      </c>
      <c r="AG245">
        <v>12</v>
      </c>
    </row>
    <row r="246" spans="1:33" x14ac:dyDescent="0.25">
      <c r="A246" t="s">
        <v>33</v>
      </c>
      <c r="B246" t="s">
        <v>34</v>
      </c>
      <c r="C246">
        <v>18</v>
      </c>
      <c r="D246" t="s">
        <v>35</v>
      </c>
      <c r="E246" t="s">
        <v>36</v>
      </c>
      <c r="F246" t="s">
        <v>44</v>
      </c>
      <c r="G246">
        <v>2</v>
      </c>
      <c r="H246">
        <v>1</v>
      </c>
      <c r="I246" t="s">
        <v>45</v>
      </c>
      <c r="J246" t="s">
        <v>45</v>
      </c>
      <c r="K246" t="s">
        <v>40</v>
      </c>
      <c r="L246" t="s">
        <v>45</v>
      </c>
      <c r="M246">
        <v>2</v>
      </c>
      <c r="N246">
        <v>3</v>
      </c>
      <c r="O246">
        <v>0</v>
      </c>
      <c r="P246" t="s">
        <v>43</v>
      </c>
      <c r="Q246" t="s">
        <v>42</v>
      </c>
      <c r="R246" t="s">
        <v>42</v>
      </c>
      <c r="S246" t="s">
        <v>43</v>
      </c>
      <c r="T246" t="s">
        <v>43</v>
      </c>
      <c r="U246" t="s">
        <v>42</v>
      </c>
      <c r="V246" t="s">
        <v>42</v>
      </c>
      <c r="W246" t="s">
        <v>42</v>
      </c>
      <c r="X246">
        <v>4</v>
      </c>
      <c r="Y246">
        <v>4</v>
      </c>
      <c r="Z246">
        <v>4</v>
      </c>
      <c r="AA246">
        <v>1</v>
      </c>
      <c r="AB246">
        <v>1</v>
      </c>
      <c r="AC246">
        <v>3</v>
      </c>
      <c r="AD246">
        <v>0</v>
      </c>
      <c r="AE246">
        <v>7</v>
      </c>
      <c r="AF246">
        <v>0</v>
      </c>
      <c r="AG246">
        <v>0</v>
      </c>
    </row>
    <row r="247" spans="1:33" x14ac:dyDescent="0.25">
      <c r="A247" t="s">
        <v>33</v>
      </c>
      <c r="B247" t="s">
        <v>50</v>
      </c>
      <c r="C247">
        <v>16</v>
      </c>
      <c r="D247" t="s">
        <v>35</v>
      </c>
      <c r="E247" t="s">
        <v>36</v>
      </c>
      <c r="F247" t="s">
        <v>44</v>
      </c>
      <c r="G247">
        <v>2</v>
      </c>
      <c r="H247">
        <v>1</v>
      </c>
      <c r="I247" t="s">
        <v>45</v>
      </c>
      <c r="J247" t="s">
        <v>45</v>
      </c>
      <c r="K247" t="s">
        <v>40</v>
      </c>
      <c r="L247" t="s">
        <v>41</v>
      </c>
      <c r="M247">
        <v>3</v>
      </c>
      <c r="N247">
        <v>1</v>
      </c>
      <c r="O247">
        <v>0</v>
      </c>
      <c r="P247" t="s">
        <v>43</v>
      </c>
      <c r="Q247" t="s">
        <v>43</v>
      </c>
      <c r="R247" t="s">
        <v>43</v>
      </c>
      <c r="S247" t="s">
        <v>43</v>
      </c>
      <c r="T247" t="s">
        <v>42</v>
      </c>
      <c r="U247" t="s">
        <v>42</v>
      </c>
      <c r="V247" t="s">
        <v>42</v>
      </c>
      <c r="W247" t="s">
        <v>43</v>
      </c>
      <c r="X247">
        <v>4</v>
      </c>
      <c r="Y247">
        <v>3</v>
      </c>
      <c r="Z247">
        <v>3</v>
      </c>
      <c r="AA247">
        <v>1</v>
      </c>
      <c r="AB247">
        <v>1</v>
      </c>
      <c r="AC247">
        <v>4</v>
      </c>
      <c r="AD247">
        <v>6</v>
      </c>
      <c r="AE247">
        <v>18</v>
      </c>
      <c r="AF247">
        <v>18</v>
      </c>
      <c r="AG247">
        <v>18</v>
      </c>
    </row>
    <row r="248" spans="1:33" x14ac:dyDescent="0.25">
      <c r="A248" t="s">
        <v>33</v>
      </c>
      <c r="B248" t="s">
        <v>50</v>
      </c>
      <c r="C248">
        <v>17</v>
      </c>
      <c r="D248" t="s">
        <v>35</v>
      </c>
      <c r="E248" t="s">
        <v>36</v>
      </c>
      <c r="F248" t="s">
        <v>44</v>
      </c>
      <c r="G248">
        <v>2</v>
      </c>
      <c r="H248">
        <v>3</v>
      </c>
      <c r="I248" t="s">
        <v>45</v>
      </c>
      <c r="J248" t="s">
        <v>45</v>
      </c>
      <c r="K248" t="s">
        <v>40</v>
      </c>
      <c r="L248" t="s">
        <v>46</v>
      </c>
      <c r="M248">
        <v>2</v>
      </c>
      <c r="N248">
        <v>1</v>
      </c>
      <c r="O248">
        <v>0</v>
      </c>
      <c r="P248" t="s">
        <v>43</v>
      </c>
      <c r="Q248" t="s">
        <v>43</v>
      </c>
      <c r="R248" t="s">
        <v>43</v>
      </c>
      <c r="S248" t="s">
        <v>43</v>
      </c>
      <c r="T248" t="s">
        <v>42</v>
      </c>
      <c r="U248" t="s">
        <v>42</v>
      </c>
      <c r="V248" t="s">
        <v>42</v>
      </c>
      <c r="W248" t="s">
        <v>43</v>
      </c>
      <c r="X248">
        <v>5</v>
      </c>
      <c r="Y248">
        <v>2</v>
      </c>
      <c r="Z248">
        <v>2</v>
      </c>
      <c r="AA248">
        <v>1</v>
      </c>
      <c r="AB248">
        <v>1</v>
      </c>
      <c r="AC248">
        <v>2</v>
      </c>
      <c r="AD248">
        <v>4</v>
      </c>
      <c r="AE248">
        <v>12</v>
      </c>
      <c r="AF248">
        <v>12</v>
      </c>
      <c r="AG248">
        <v>13</v>
      </c>
    </row>
    <row r="249" spans="1:33" x14ac:dyDescent="0.25">
      <c r="A249" t="s">
        <v>33</v>
      </c>
      <c r="B249" t="s">
        <v>50</v>
      </c>
      <c r="C249">
        <v>22</v>
      </c>
      <c r="D249" t="s">
        <v>35</v>
      </c>
      <c r="E249" t="s">
        <v>36</v>
      </c>
      <c r="F249" t="s">
        <v>44</v>
      </c>
      <c r="G249">
        <v>3</v>
      </c>
      <c r="H249">
        <v>1</v>
      </c>
      <c r="I249" t="s">
        <v>48</v>
      </c>
      <c r="J249" t="s">
        <v>48</v>
      </c>
      <c r="K249" t="s">
        <v>45</v>
      </c>
      <c r="L249" t="s">
        <v>41</v>
      </c>
      <c r="M249">
        <v>1</v>
      </c>
      <c r="N249">
        <v>1</v>
      </c>
      <c r="O249">
        <v>3</v>
      </c>
      <c r="P249" t="s">
        <v>43</v>
      </c>
      <c r="Q249" t="s">
        <v>43</v>
      </c>
      <c r="R249" t="s">
        <v>43</v>
      </c>
      <c r="S249" t="s">
        <v>43</v>
      </c>
      <c r="T249" t="s">
        <v>43</v>
      </c>
      <c r="U249" t="s">
        <v>43</v>
      </c>
      <c r="V249" t="s">
        <v>42</v>
      </c>
      <c r="W249" t="s">
        <v>42</v>
      </c>
      <c r="X249">
        <v>5</v>
      </c>
      <c r="Y249">
        <v>4</v>
      </c>
      <c r="Z249">
        <v>5</v>
      </c>
      <c r="AA249">
        <v>5</v>
      </c>
      <c r="AB249">
        <v>5</v>
      </c>
      <c r="AC249">
        <v>1</v>
      </c>
      <c r="AD249">
        <v>16</v>
      </c>
      <c r="AE249">
        <v>6</v>
      </c>
      <c r="AF249">
        <v>8</v>
      </c>
      <c r="AG249">
        <v>8</v>
      </c>
    </row>
    <row r="250" spans="1:33" x14ac:dyDescent="0.25">
      <c r="A250" t="s">
        <v>33</v>
      </c>
      <c r="B250" t="s">
        <v>50</v>
      </c>
      <c r="C250">
        <v>18</v>
      </c>
      <c r="D250" t="s">
        <v>52</v>
      </c>
      <c r="E250" t="s">
        <v>47</v>
      </c>
      <c r="F250" t="s">
        <v>44</v>
      </c>
      <c r="G250">
        <v>3</v>
      </c>
      <c r="H250">
        <v>3</v>
      </c>
      <c r="I250" t="s">
        <v>45</v>
      </c>
      <c r="J250" t="s">
        <v>48</v>
      </c>
      <c r="K250" t="s">
        <v>40</v>
      </c>
      <c r="L250" t="s">
        <v>41</v>
      </c>
      <c r="M250">
        <v>1</v>
      </c>
      <c r="N250">
        <v>2</v>
      </c>
      <c r="O250">
        <v>1</v>
      </c>
      <c r="P250" t="s">
        <v>43</v>
      </c>
      <c r="Q250" t="s">
        <v>42</v>
      </c>
      <c r="R250" t="s">
        <v>43</v>
      </c>
      <c r="S250" t="s">
        <v>43</v>
      </c>
      <c r="T250" t="s">
        <v>42</v>
      </c>
      <c r="U250" t="s">
        <v>42</v>
      </c>
      <c r="V250" t="s">
        <v>42</v>
      </c>
      <c r="W250" t="s">
        <v>42</v>
      </c>
      <c r="X250">
        <v>4</v>
      </c>
      <c r="Y250">
        <v>3</v>
      </c>
      <c r="Z250">
        <v>3</v>
      </c>
      <c r="AA250">
        <v>1</v>
      </c>
      <c r="AB250">
        <v>3</v>
      </c>
      <c r="AC250">
        <v>5</v>
      </c>
      <c r="AD250">
        <v>8</v>
      </c>
      <c r="AE250">
        <v>3</v>
      </c>
      <c r="AF250">
        <v>5</v>
      </c>
      <c r="AG250">
        <v>5</v>
      </c>
    </row>
    <row r="251" spans="1:33" x14ac:dyDescent="0.25">
      <c r="A251" t="s">
        <v>33</v>
      </c>
      <c r="B251" t="s">
        <v>50</v>
      </c>
      <c r="C251">
        <v>16</v>
      </c>
      <c r="D251" t="s">
        <v>35</v>
      </c>
      <c r="E251" t="s">
        <v>36</v>
      </c>
      <c r="F251" t="s">
        <v>44</v>
      </c>
      <c r="G251">
        <v>0</v>
      </c>
      <c r="H251">
        <v>2</v>
      </c>
      <c r="I251" t="s">
        <v>45</v>
      </c>
      <c r="J251" t="s">
        <v>45</v>
      </c>
      <c r="K251" t="s">
        <v>45</v>
      </c>
      <c r="L251" t="s">
        <v>41</v>
      </c>
      <c r="M251">
        <v>1</v>
      </c>
      <c r="N251">
        <v>1</v>
      </c>
      <c r="O251">
        <v>0</v>
      </c>
      <c r="P251" t="s">
        <v>43</v>
      </c>
      <c r="Q251" t="s">
        <v>43</v>
      </c>
      <c r="R251" t="s">
        <v>42</v>
      </c>
      <c r="S251" t="s">
        <v>43</v>
      </c>
      <c r="T251" t="s">
        <v>43</v>
      </c>
      <c r="U251" t="s">
        <v>42</v>
      </c>
      <c r="V251" t="s">
        <v>42</v>
      </c>
      <c r="W251" t="s">
        <v>43</v>
      </c>
      <c r="X251">
        <v>4</v>
      </c>
      <c r="Y251">
        <v>3</v>
      </c>
      <c r="Z251">
        <v>2</v>
      </c>
      <c r="AA251">
        <v>2</v>
      </c>
      <c r="AB251">
        <v>4</v>
      </c>
      <c r="AC251">
        <v>5</v>
      </c>
      <c r="AD251">
        <v>0</v>
      </c>
      <c r="AE251">
        <v>13</v>
      </c>
      <c r="AF251">
        <v>15</v>
      </c>
      <c r="AG251">
        <v>15</v>
      </c>
    </row>
    <row r="252" spans="1:33" x14ac:dyDescent="0.25">
      <c r="A252" t="s">
        <v>33</v>
      </c>
      <c r="B252" t="s">
        <v>50</v>
      </c>
      <c r="C252">
        <v>18</v>
      </c>
      <c r="D252" t="s">
        <v>35</v>
      </c>
      <c r="E252" t="s">
        <v>36</v>
      </c>
      <c r="F252" t="s">
        <v>44</v>
      </c>
      <c r="G252">
        <v>3</v>
      </c>
      <c r="H252">
        <v>2</v>
      </c>
      <c r="I252" t="s">
        <v>48</v>
      </c>
      <c r="J252" t="s">
        <v>45</v>
      </c>
      <c r="K252" t="s">
        <v>40</v>
      </c>
      <c r="L252" t="s">
        <v>41</v>
      </c>
      <c r="M252">
        <v>2</v>
      </c>
      <c r="N252">
        <v>1</v>
      </c>
      <c r="O252">
        <v>1</v>
      </c>
      <c r="P252" t="s">
        <v>43</v>
      </c>
      <c r="Q252" t="s">
        <v>43</v>
      </c>
      <c r="R252" t="s">
        <v>43</v>
      </c>
      <c r="S252" t="s">
        <v>43</v>
      </c>
      <c r="T252" t="s">
        <v>42</v>
      </c>
      <c r="U252" t="s">
        <v>43</v>
      </c>
      <c r="V252" t="s">
        <v>42</v>
      </c>
      <c r="W252" t="s">
        <v>43</v>
      </c>
      <c r="X252">
        <v>4</v>
      </c>
      <c r="Y252">
        <v>4</v>
      </c>
      <c r="Z252">
        <v>5</v>
      </c>
      <c r="AA252">
        <v>2</v>
      </c>
      <c r="AB252">
        <v>4</v>
      </c>
      <c r="AC252">
        <v>5</v>
      </c>
      <c r="AD252">
        <v>0</v>
      </c>
      <c r="AE252">
        <v>6</v>
      </c>
      <c r="AF252">
        <v>8</v>
      </c>
      <c r="AG252">
        <v>8</v>
      </c>
    </row>
    <row r="253" spans="1:33" x14ac:dyDescent="0.25">
      <c r="A253" t="s">
        <v>33</v>
      </c>
      <c r="B253" t="s">
        <v>50</v>
      </c>
      <c r="C253">
        <v>16</v>
      </c>
      <c r="D253" t="s">
        <v>35</v>
      </c>
      <c r="E253" t="s">
        <v>36</v>
      </c>
      <c r="F253" t="s">
        <v>44</v>
      </c>
      <c r="G253">
        <v>3</v>
      </c>
      <c r="H253">
        <v>3</v>
      </c>
      <c r="I253" t="s">
        <v>38</v>
      </c>
      <c r="J253" t="s">
        <v>45</v>
      </c>
      <c r="K253" t="s">
        <v>51</v>
      </c>
      <c r="L253" t="s">
        <v>45</v>
      </c>
      <c r="M253">
        <v>3</v>
      </c>
      <c r="N253">
        <v>2</v>
      </c>
      <c r="O253">
        <v>0</v>
      </c>
      <c r="P253" t="s">
        <v>42</v>
      </c>
      <c r="Q253" t="s">
        <v>42</v>
      </c>
      <c r="R253" t="s">
        <v>43</v>
      </c>
      <c r="S253" t="s">
        <v>43</v>
      </c>
      <c r="T253" t="s">
        <v>43</v>
      </c>
      <c r="U253" t="s">
        <v>42</v>
      </c>
      <c r="V253" t="s">
        <v>42</v>
      </c>
      <c r="W253" t="s">
        <v>43</v>
      </c>
      <c r="X253">
        <v>5</v>
      </c>
      <c r="Y253">
        <v>3</v>
      </c>
      <c r="Z253">
        <v>3</v>
      </c>
      <c r="AA253">
        <v>1</v>
      </c>
      <c r="AB253">
        <v>3</v>
      </c>
      <c r="AC253">
        <v>2</v>
      </c>
      <c r="AD253">
        <v>6</v>
      </c>
      <c r="AE253">
        <v>7</v>
      </c>
      <c r="AF253">
        <v>10</v>
      </c>
      <c r="AG253">
        <v>10</v>
      </c>
    </row>
    <row r="254" spans="1:33" x14ac:dyDescent="0.25">
      <c r="A254" t="s">
        <v>33</v>
      </c>
      <c r="B254" t="s">
        <v>50</v>
      </c>
      <c r="C254">
        <v>18</v>
      </c>
      <c r="D254" t="s">
        <v>35</v>
      </c>
      <c r="E254" t="s">
        <v>36</v>
      </c>
      <c r="F254" t="s">
        <v>44</v>
      </c>
      <c r="G254">
        <v>2</v>
      </c>
      <c r="H254">
        <v>1</v>
      </c>
      <c r="I254" t="s">
        <v>48</v>
      </c>
      <c r="J254" t="s">
        <v>48</v>
      </c>
      <c r="K254" t="s">
        <v>45</v>
      </c>
      <c r="L254" t="s">
        <v>41</v>
      </c>
      <c r="M254">
        <v>1</v>
      </c>
      <c r="N254">
        <v>1</v>
      </c>
      <c r="O254">
        <v>1</v>
      </c>
      <c r="P254" t="s">
        <v>43</v>
      </c>
      <c r="Q254" t="s">
        <v>43</v>
      </c>
      <c r="R254" t="s">
        <v>43</v>
      </c>
      <c r="S254" t="s">
        <v>43</v>
      </c>
      <c r="T254" t="s">
        <v>43</v>
      </c>
      <c r="U254" t="s">
        <v>43</v>
      </c>
      <c r="V254" t="s">
        <v>42</v>
      </c>
      <c r="W254" t="s">
        <v>43</v>
      </c>
      <c r="X254">
        <v>3</v>
      </c>
      <c r="Y254">
        <v>2</v>
      </c>
      <c r="Z254">
        <v>5</v>
      </c>
      <c r="AA254">
        <v>2</v>
      </c>
      <c r="AB254">
        <v>5</v>
      </c>
      <c r="AC254">
        <v>5</v>
      </c>
      <c r="AD254">
        <v>4</v>
      </c>
      <c r="AE254">
        <v>6</v>
      </c>
      <c r="AF254">
        <v>9</v>
      </c>
      <c r="AG254">
        <v>8</v>
      </c>
    </row>
    <row r="255" spans="1:33" x14ac:dyDescent="0.25">
      <c r="A255" t="s">
        <v>33</v>
      </c>
      <c r="B255" t="s">
        <v>50</v>
      </c>
      <c r="C255">
        <v>16</v>
      </c>
      <c r="D255" t="s">
        <v>52</v>
      </c>
      <c r="E255" t="s">
        <v>36</v>
      </c>
      <c r="F255" t="s">
        <v>44</v>
      </c>
      <c r="G255">
        <v>2</v>
      </c>
      <c r="H255">
        <v>1</v>
      </c>
      <c r="I255" t="s">
        <v>45</v>
      </c>
      <c r="J255" t="s">
        <v>45</v>
      </c>
      <c r="K255" t="s">
        <v>40</v>
      </c>
      <c r="L255" t="s">
        <v>41</v>
      </c>
      <c r="M255">
        <v>2</v>
      </c>
      <c r="N255">
        <v>1</v>
      </c>
      <c r="O255">
        <v>0</v>
      </c>
      <c r="P255" t="s">
        <v>43</v>
      </c>
      <c r="Q255" t="s">
        <v>43</v>
      </c>
      <c r="R255" t="s">
        <v>43</v>
      </c>
      <c r="S255" t="s">
        <v>42</v>
      </c>
      <c r="T255" t="s">
        <v>43</v>
      </c>
      <c r="U255" t="s">
        <v>42</v>
      </c>
      <c r="V255" t="s">
        <v>43</v>
      </c>
      <c r="W255" t="s">
        <v>43</v>
      </c>
      <c r="X255">
        <v>3</v>
      </c>
      <c r="Y255">
        <v>3</v>
      </c>
      <c r="Z255">
        <v>2</v>
      </c>
      <c r="AA255">
        <v>1</v>
      </c>
      <c r="AB255">
        <v>3</v>
      </c>
      <c r="AC255">
        <v>3</v>
      </c>
      <c r="AD255">
        <v>0</v>
      </c>
      <c r="AE255">
        <v>8</v>
      </c>
      <c r="AF255">
        <v>9</v>
      </c>
      <c r="AG255">
        <v>8</v>
      </c>
    </row>
    <row r="256" spans="1:33" x14ac:dyDescent="0.25">
      <c r="A256" t="s">
        <v>33</v>
      </c>
      <c r="B256" t="s">
        <v>50</v>
      </c>
      <c r="C256">
        <v>17</v>
      </c>
      <c r="D256" t="s">
        <v>52</v>
      </c>
      <c r="E256" t="s">
        <v>36</v>
      </c>
      <c r="F256" t="s">
        <v>44</v>
      </c>
      <c r="G256">
        <v>2</v>
      </c>
      <c r="H256">
        <v>1</v>
      </c>
      <c r="I256" t="s">
        <v>45</v>
      </c>
      <c r="J256" t="s">
        <v>45</v>
      </c>
      <c r="K256" t="s">
        <v>40</v>
      </c>
      <c r="L256" t="s">
        <v>41</v>
      </c>
      <c r="M256">
        <v>1</v>
      </c>
      <c r="N256">
        <v>1</v>
      </c>
      <c r="O256">
        <v>0</v>
      </c>
      <c r="P256" t="s">
        <v>43</v>
      </c>
      <c r="Q256" t="s">
        <v>43</v>
      </c>
      <c r="R256" t="s">
        <v>43</v>
      </c>
      <c r="S256" t="s">
        <v>43</v>
      </c>
      <c r="T256" t="s">
        <v>43</v>
      </c>
      <c r="U256" t="s">
        <v>42</v>
      </c>
      <c r="V256" t="s">
        <v>42</v>
      </c>
      <c r="W256" t="s">
        <v>43</v>
      </c>
      <c r="X256">
        <v>4</v>
      </c>
      <c r="Y256">
        <v>4</v>
      </c>
      <c r="Z256">
        <v>2</v>
      </c>
      <c r="AA256">
        <v>2</v>
      </c>
      <c r="AB256">
        <v>4</v>
      </c>
      <c r="AC256">
        <v>5</v>
      </c>
      <c r="AD256">
        <v>0</v>
      </c>
      <c r="AE256">
        <v>8</v>
      </c>
      <c r="AF256">
        <v>12</v>
      </c>
      <c r="AG256">
        <v>12</v>
      </c>
    </row>
    <row r="257" spans="1:33" x14ac:dyDescent="0.25">
      <c r="A257" t="s">
        <v>33</v>
      </c>
      <c r="B257" t="s">
        <v>50</v>
      </c>
      <c r="C257">
        <v>17</v>
      </c>
      <c r="D257" t="s">
        <v>35</v>
      </c>
      <c r="E257" t="s">
        <v>47</v>
      </c>
      <c r="F257" t="s">
        <v>44</v>
      </c>
      <c r="G257">
        <v>1</v>
      </c>
      <c r="H257">
        <v>1</v>
      </c>
      <c r="I257" t="s">
        <v>28</v>
      </c>
      <c r="J257" t="s">
        <v>45</v>
      </c>
      <c r="K257" t="s">
        <v>40</v>
      </c>
      <c r="L257" t="s">
        <v>41</v>
      </c>
      <c r="M257">
        <v>2</v>
      </c>
      <c r="N257">
        <v>1</v>
      </c>
      <c r="O257">
        <v>1</v>
      </c>
      <c r="P257" t="s">
        <v>43</v>
      </c>
      <c r="Q257" t="s">
        <v>42</v>
      </c>
      <c r="R257" t="s">
        <v>43</v>
      </c>
      <c r="S257" t="s">
        <v>42</v>
      </c>
      <c r="T257" t="s">
        <v>42</v>
      </c>
      <c r="U257" t="s">
        <v>42</v>
      </c>
      <c r="V257" t="s">
        <v>42</v>
      </c>
      <c r="W257" t="s">
        <v>43</v>
      </c>
      <c r="X257">
        <v>4</v>
      </c>
      <c r="Y257">
        <v>4</v>
      </c>
      <c r="Z257">
        <v>4</v>
      </c>
      <c r="AA257">
        <v>1</v>
      </c>
      <c r="AB257">
        <v>2</v>
      </c>
      <c r="AC257">
        <v>5</v>
      </c>
      <c r="AD257">
        <v>2</v>
      </c>
      <c r="AE257">
        <v>7</v>
      </c>
      <c r="AF257">
        <v>9</v>
      </c>
      <c r="AG257">
        <v>8</v>
      </c>
    </row>
    <row r="258" spans="1:33" x14ac:dyDescent="0.25">
      <c r="A258" t="s">
        <v>33</v>
      </c>
      <c r="B258" t="s">
        <v>34</v>
      </c>
      <c r="C258">
        <v>17</v>
      </c>
      <c r="D258" t="s">
        <v>35</v>
      </c>
      <c r="E258" t="s">
        <v>47</v>
      </c>
      <c r="F258" t="s">
        <v>44</v>
      </c>
      <c r="G258">
        <v>4</v>
      </c>
      <c r="H258">
        <v>2</v>
      </c>
      <c r="I258" t="s">
        <v>39</v>
      </c>
      <c r="J258" t="s">
        <v>48</v>
      </c>
      <c r="K258" t="s">
        <v>51</v>
      </c>
      <c r="L258" t="s">
        <v>41</v>
      </c>
      <c r="M258">
        <v>1</v>
      </c>
      <c r="N258">
        <v>4</v>
      </c>
      <c r="O258">
        <v>0</v>
      </c>
      <c r="P258" t="s">
        <v>43</v>
      </c>
      <c r="Q258" t="s">
        <v>42</v>
      </c>
      <c r="R258" t="s">
        <v>42</v>
      </c>
      <c r="S258" t="s">
        <v>42</v>
      </c>
      <c r="T258" t="s">
        <v>42</v>
      </c>
      <c r="U258" t="s">
        <v>42</v>
      </c>
      <c r="V258" t="s">
        <v>42</v>
      </c>
      <c r="W258" t="s">
        <v>43</v>
      </c>
      <c r="X258">
        <v>4</v>
      </c>
      <c r="Y258">
        <v>2</v>
      </c>
      <c r="Z258">
        <v>3</v>
      </c>
      <c r="AA258">
        <v>1</v>
      </c>
      <c r="AB258">
        <v>1</v>
      </c>
      <c r="AC258">
        <v>4</v>
      </c>
      <c r="AD258">
        <v>6</v>
      </c>
      <c r="AE258">
        <v>14</v>
      </c>
      <c r="AF258">
        <v>12</v>
      </c>
      <c r="AG258">
        <v>13</v>
      </c>
    </row>
    <row r="259" spans="1:33" x14ac:dyDescent="0.25">
      <c r="A259" t="s">
        <v>33</v>
      </c>
      <c r="B259" t="s">
        <v>50</v>
      </c>
      <c r="C259">
        <v>19</v>
      </c>
      <c r="D259" t="s">
        <v>35</v>
      </c>
      <c r="E259" t="s">
        <v>47</v>
      </c>
      <c r="F259" t="s">
        <v>37</v>
      </c>
      <c r="G259">
        <v>4</v>
      </c>
      <c r="H259">
        <v>3</v>
      </c>
      <c r="I259" t="s">
        <v>48</v>
      </c>
      <c r="J259" t="s">
        <v>38</v>
      </c>
      <c r="K259" t="s">
        <v>51</v>
      </c>
      <c r="L259" t="s">
        <v>41</v>
      </c>
      <c r="M259">
        <v>1</v>
      </c>
      <c r="N259">
        <v>2</v>
      </c>
      <c r="O259">
        <v>0</v>
      </c>
      <c r="P259" t="s">
        <v>43</v>
      </c>
      <c r="Q259" t="s">
        <v>42</v>
      </c>
      <c r="R259" t="s">
        <v>43</v>
      </c>
      <c r="S259" t="s">
        <v>43</v>
      </c>
      <c r="T259" t="s">
        <v>42</v>
      </c>
      <c r="U259" t="s">
        <v>42</v>
      </c>
      <c r="V259" t="s">
        <v>42</v>
      </c>
      <c r="W259" t="s">
        <v>43</v>
      </c>
      <c r="X259">
        <v>4</v>
      </c>
      <c r="Y259">
        <v>3</v>
      </c>
      <c r="Z259">
        <v>1</v>
      </c>
      <c r="AA259">
        <v>1</v>
      </c>
      <c r="AB259">
        <v>1</v>
      </c>
      <c r="AC259">
        <v>1</v>
      </c>
      <c r="AD259">
        <v>12</v>
      </c>
      <c r="AE259">
        <v>11</v>
      </c>
      <c r="AF259">
        <v>11</v>
      </c>
      <c r="AG259">
        <v>11</v>
      </c>
    </row>
    <row r="260" spans="1:33" x14ac:dyDescent="0.25">
      <c r="A260" t="s">
        <v>33</v>
      </c>
      <c r="B260" t="s">
        <v>50</v>
      </c>
      <c r="C260">
        <v>18</v>
      </c>
      <c r="D260" t="s">
        <v>35</v>
      </c>
      <c r="E260" t="s">
        <v>36</v>
      </c>
      <c r="F260" t="s">
        <v>44</v>
      </c>
      <c r="G260">
        <v>2</v>
      </c>
      <c r="H260">
        <v>1</v>
      </c>
      <c r="I260" t="s">
        <v>45</v>
      </c>
      <c r="J260" t="s">
        <v>45</v>
      </c>
      <c r="K260" t="s">
        <v>49</v>
      </c>
      <c r="L260" t="s">
        <v>41</v>
      </c>
      <c r="M260">
        <v>1</v>
      </c>
      <c r="N260">
        <v>2</v>
      </c>
      <c r="O260">
        <v>0</v>
      </c>
      <c r="P260" t="s">
        <v>43</v>
      </c>
      <c r="Q260" t="s">
        <v>43</v>
      </c>
      <c r="R260" t="s">
        <v>43</v>
      </c>
      <c r="S260" t="s">
        <v>42</v>
      </c>
      <c r="T260" t="s">
        <v>42</v>
      </c>
      <c r="U260" t="s">
        <v>42</v>
      </c>
      <c r="V260" t="s">
        <v>42</v>
      </c>
      <c r="W260" t="s">
        <v>43</v>
      </c>
      <c r="X260">
        <v>5</v>
      </c>
      <c r="Y260">
        <v>2</v>
      </c>
      <c r="Z260">
        <v>4</v>
      </c>
      <c r="AA260">
        <v>1</v>
      </c>
      <c r="AB260">
        <v>2</v>
      </c>
      <c r="AC260">
        <v>4</v>
      </c>
      <c r="AD260">
        <v>8</v>
      </c>
      <c r="AE260">
        <v>15</v>
      </c>
      <c r="AF260">
        <v>14</v>
      </c>
      <c r="AG260">
        <v>14</v>
      </c>
    </row>
    <row r="261" spans="1:33" x14ac:dyDescent="0.25">
      <c r="A261" t="s">
        <v>33</v>
      </c>
      <c r="B261" t="s">
        <v>34</v>
      </c>
      <c r="C261">
        <v>17</v>
      </c>
      <c r="D261" t="s">
        <v>35</v>
      </c>
      <c r="E261" t="s">
        <v>47</v>
      </c>
      <c r="F261" t="s">
        <v>44</v>
      </c>
      <c r="G261">
        <v>2</v>
      </c>
      <c r="H261">
        <v>2</v>
      </c>
      <c r="I261" t="s">
        <v>48</v>
      </c>
      <c r="J261" t="s">
        <v>48</v>
      </c>
      <c r="K261" t="s">
        <v>40</v>
      </c>
      <c r="L261" t="s">
        <v>46</v>
      </c>
      <c r="M261">
        <v>1</v>
      </c>
      <c r="N261">
        <v>4</v>
      </c>
      <c r="O261">
        <v>0</v>
      </c>
      <c r="P261" t="s">
        <v>43</v>
      </c>
      <c r="Q261" t="s">
        <v>43</v>
      </c>
      <c r="R261" t="s">
        <v>42</v>
      </c>
      <c r="S261" t="s">
        <v>42</v>
      </c>
      <c r="T261" t="s">
        <v>42</v>
      </c>
      <c r="U261" t="s">
        <v>42</v>
      </c>
      <c r="V261" t="s">
        <v>42</v>
      </c>
      <c r="W261" t="s">
        <v>42</v>
      </c>
      <c r="X261">
        <v>3</v>
      </c>
      <c r="Y261">
        <v>4</v>
      </c>
      <c r="Z261">
        <v>1</v>
      </c>
      <c r="AA261">
        <v>1</v>
      </c>
      <c r="AB261">
        <v>1</v>
      </c>
      <c r="AC261">
        <v>2</v>
      </c>
      <c r="AD261">
        <v>0</v>
      </c>
      <c r="AE261">
        <v>10</v>
      </c>
      <c r="AF261">
        <v>9</v>
      </c>
      <c r="AG261">
        <v>0</v>
      </c>
    </row>
    <row r="262" spans="1:33" x14ac:dyDescent="0.25">
      <c r="A262" t="s">
        <v>33</v>
      </c>
      <c r="B262" t="s">
        <v>34</v>
      </c>
      <c r="C262">
        <v>18</v>
      </c>
      <c r="D262" t="s">
        <v>35</v>
      </c>
      <c r="E262" t="s">
        <v>36</v>
      </c>
      <c r="F262" t="s">
        <v>44</v>
      </c>
      <c r="G262">
        <v>4</v>
      </c>
      <c r="H262">
        <v>3</v>
      </c>
      <c r="I262" t="s">
        <v>48</v>
      </c>
      <c r="J262" t="s">
        <v>45</v>
      </c>
      <c r="K262" t="s">
        <v>49</v>
      </c>
      <c r="L262" t="s">
        <v>46</v>
      </c>
      <c r="M262">
        <v>1</v>
      </c>
      <c r="N262">
        <v>2</v>
      </c>
      <c r="O262">
        <v>0</v>
      </c>
      <c r="P262" t="s">
        <v>43</v>
      </c>
      <c r="Q262" t="s">
        <v>42</v>
      </c>
      <c r="R262" t="s">
        <v>42</v>
      </c>
      <c r="S262" t="s">
        <v>43</v>
      </c>
      <c r="T262" t="s">
        <v>42</v>
      </c>
      <c r="U262" t="s">
        <v>42</v>
      </c>
      <c r="V262" t="s">
        <v>42</v>
      </c>
      <c r="W262" t="s">
        <v>42</v>
      </c>
      <c r="X262">
        <v>3</v>
      </c>
      <c r="Y262">
        <v>1</v>
      </c>
      <c r="Z262">
        <v>2</v>
      </c>
      <c r="AA262">
        <v>1</v>
      </c>
      <c r="AB262">
        <v>3</v>
      </c>
      <c r="AC262">
        <v>2</v>
      </c>
      <c r="AD262">
        <v>21</v>
      </c>
      <c r="AE262">
        <v>17</v>
      </c>
      <c r="AF262">
        <v>18</v>
      </c>
      <c r="AG262">
        <v>18</v>
      </c>
    </row>
    <row r="263" spans="1:33" x14ac:dyDescent="0.25">
      <c r="A263" t="s">
        <v>33</v>
      </c>
      <c r="B263" t="s">
        <v>50</v>
      </c>
      <c r="C263">
        <v>18</v>
      </c>
      <c r="D263" t="s">
        <v>35</v>
      </c>
      <c r="E263" t="s">
        <v>36</v>
      </c>
      <c r="F263" t="s">
        <v>44</v>
      </c>
      <c r="G263">
        <v>4</v>
      </c>
      <c r="H263">
        <v>3</v>
      </c>
      <c r="I263" t="s">
        <v>39</v>
      </c>
      <c r="J263" t="s">
        <v>45</v>
      </c>
      <c r="K263" t="s">
        <v>40</v>
      </c>
      <c r="L263" t="s">
        <v>41</v>
      </c>
      <c r="M263">
        <v>1</v>
      </c>
      <c r="N263">
        <v>2</v>
      </c>
      <c r="O263">
        <v>0</v>
      </c>
      <c r="P263" t="s">
        <v>43</v>
      </c>
      <c r="Q263" t="s">
        <v>42</v>
      </c>
      <c r="R263" t="s">
        <v>42</v>
      </c>
      <c r="S263" t="s">
        <v>43</v>
      </c>
      <c r="T263" t="s">
        <v>43</v>
      </c>
      <c r="U263" t="s">
        <v>42</v>
      </c>
      <c r="V263" t="s">
        <v>42</v>
      </c>
      <c r="W263" t="s">
        <v>43</v>
      </c>
      <c r="X263">
        <v>4</v>
      </c>
      <c r="Y263">
        <v>3</v>
      </c>
      <c r="Z263">
        <v>2</v>
      </c>
      <c r="AA263">
        <v>1</v>
      </c>
      <c r="AB263">
        <v>1</v>
      </c>
      <c r="AC263">
        <v>3</v>
      </c>
      <c r="AD263">
        <v>2</v>
      </c>
      <c r="AE263">
        <v>8</v>
      </c>
      <c r="AF263">
        <v>8</v>
      </c>
      <c r="AG263">
        <v>8</v>
      </c>
    </row>
    <row r="264" spans="1:33" x14ac:dyDescent="0.25">
      <c r="A264" t="s">
        <v>33</v>
      </c>
      <c r="B264" t="s">
        <v>50</v>
      </c>
      <c r="C264">
        <v>18</v>
      </c>
      <c r="D264" t="s">
        <v>52</v>
      </c>
      <c r="E264" t="s">
        <v>36</v>
      </c>
      <c r="F264" t="s">
        <v>44</v>
      </c>
      <c r="G264">
        <v>3</v>
      </c>
      <c r="H264">
        <v>2</v>
      </c>
      <c r="I264" t="s">
        <v>45</v>
      </c>
      <c r="J264" t="s">
        <v>45</v>
      </c>
      <c r="K264" t="s">
        <v>40</v>
      </c>
      <c r="L264" t="s">
        <v>41</v>
      </c>
      <c r="M264">
        <v>1</v>
      </c>
      <c r="N264">
        <v>3</v>
      </c>
      <c r="O264">
        <v>0</v>
      </c>
      <c r="P264" t="s">
        <v>43</v>
      </c>
      <c r="Q264" t="s">
        <v>43</v>
      </c>
      <c r="R264" t="s">
        <v>43</v>
      </c>
      <c r="S264" t="s">
        <v>42</v>
      </c>
      <c r="T264" t="s">
        <v>43</v>
      </c>
      <c r="U264" t="s">
        <v>42</v>
      </c>
      <c r="V264" t="s">
        <v>43</v>
      </c>
      <c r="W264" t="s">
        <v>43</v>
      </c>
      <c r="X264">
        <v>5</v>
      </c>
      <c r="Y264">
        <v>3</v>
      </c>
      <c r="Z264">
        <v>2</v>
      </c>
      <c r="AA264">
        <v>1</v>
      </c>
      <c r="AB264">
        <v>1</v>
      </c>
      <c r="AC264">
        <v>3</v>
      </c>
      <c r="AD264">
        <v>1</v>
      </c>
      <c r="AE264">
        <v>13</v>
      </c>
      <c r="AF264">
        <v>12</v>
      </c>
      <c r="AG264">
        <v>12</v>
      </c>
    </row>
    <row r="265" spans="1:33" x14ac:dyDescent="0.25">
      <c r="A265" t="s">
        <v>33</v>
      </c>
      <c r="B265" t="s">
        <v>34</v>
      </c>
      <c r="C265">
        <v>17</v>
      </c>
      <c r="D265" t="s">
        <v>35</v>
      </c>
      <c r="E265" t="s">
        <v>36</v>
      </c>
      <c r="F265" t="s">
        <v>44</v>
      </c>
      <c r="G265">
        <v>3</v>
      </c>
      <c r="H265">
        <v>3</v>
      </c>
      <c r="I265" t="s">
        <v>45</v>
      </c>
      <c r="J265" t="s">
        <v>45</v>
      </c>
      <c r="K265" t="s">
        <v>49</v>
      </c>
      <c r="L265" t="s">
        <v>41</v>
      </c>
      <c r="M265">
        <v>1</v>
      </c>
      <c r="N265">
        <v>3</v>
      </c>
      <c r="O265">
        <v>0</v>
      </c>
      <c r="P265" t="s">
        <v>43</v>
      </c>
      <c r="Q265" t="s">
        <v>43</v>
      </c>
      <c r="R265" t="s">
        <v>43</v>
      </c>
      <c r="S265" t="s">
        <v>42</v>
      </c>
      <c r="T265" t="s">
        <v>43</v>
      </c>
      <c r="U265" t="s">
        <v>42</v>
      </c>
      <c r="V265" t="s">
        <v>43</v>
      </c>
      <c r="W265" t="s">
        <v>43</v>
      </c>
      <c r="X265">
        <v>3</v>
      </c>
      <c r="Y265">
        <v>2</v>
      </c>
      <c r="Z265">
        <v>3</v>
      </c>
      <c r="AA265">
        <v>1</v>
      </c>
      <c r="AB265">
        <v>1</v>
      </c>
      <c r="AC265">
        <v>4</v>
      </c>
      <c r="AD265">
        <v>4</v>
      </c>
      <c r="AE265">
        <v>10</v>
      </c>
      <c r="AF265">
        <v>9</v>
      </c>
      <c r="AG265">
        <v>9</v>
      </c>
    </row>
    <row r="266" spans="1:33" x14ac:dyDescent="0.25">
      <c r="A266" t="s">
        <v>33</v>
      </c>
      <c r="B266" t="s">
        <v>34</v>
      </c>
      <c r="C266">
        <v>18</v>
      </c>
      <c r="D266" t="s">
        <v>35</v>
      </c>
      <c r="E266" t="s">
        <v>36</v>
      </c>
      <c r="F266" t="s">
        <v>44</v>
      </c>
      <c r="G266">
        <v>2</v>
      </c>
      <c r="H266">
        <v>2</v>
      </c>
      <c r="I266" t="s">
        <v>38</v>
      </c>
      <c r="J266" t="s">
        <v>48</v>
      </c>
      <c r="K266" t="s">
        <v>49</v>
      </c>
      <c r="L266" t="s">
        <v>41</v>
      </c>
      <c r="M266">
        <v>1</v>
      </c>
      <c r="N266">
        <v>3</v>
      </c>
      <c r="O266">
        <v>0</v>
      </c>
      <c r="P266" t="s">
        <v>43</v>
      </c>
      <c r="Q266" t="s">
        <v>42</v>
      </c>
      <c r="R266" t="s">
        <v>42</v>
      </c>
      <c r="S266" t="s">
        <v>42</v>
      </c>
      <c r="T266" t="s">
        <v>42</v>
      </c>
      <c r="U266" t="s">
        <v>42</v>
      </c>
      <c r="V266" t="s">
        <v>42</v>
      </c>
      <c r="W266" t="s">
        <v>42</v>
      </c>
      <c r="X266">
        <v>4</v>
      </c>
      <c r="Y266">
        <v>3</v>
      </c>
      <c r="Z266">
        <v>3</v>
      </c>
      <c r="AA266">
        <v>1</v>
      </c>
      <c r="AB266">
        <v>1</v>
      </c>
      <c r="AC266">
        <v>3</v>
      </c>
      <c r="AD266">
        <v>0</v>
      </c>
      <c r="AE266">
        <v>9</v>
      </c>
      <c r="AF266">
        <v>10</v>
      </c>
      <c r="AG266">
        <v>0</v>
      </c>
    </row>
    <row r="267" spans="1:33" x14ac:dyDescent="0.25">
      <c r="A267" t="s">
        <v>33</v>
      </c>
      <c r="B267" t="s">
        <v>50</v>
      </c>
      <c r="C267">
        <v>18</v>
      </c>
      <c r="D267" t="s">
        <v>52</v>
      </c>
      <c r="E267" t="s">
        <v>47</v>
      </c>
      <c r="F267" t="s">
        <v>37</v>
      </c>
      <c r="G267">
        <v>3</v>
      </c>
      <c r="H267">
        <v>4</v>
      </c>
      <c r="I267" t="s">
        <v>45</v>
      </c>
      <c r="J267" t="s">
        <v>45</v>
      </c>
      <c r="K267" t="s">
        <v>51</v>
      </c>
      <c r="L267" t="s">
        <v>41</v>
      </c>
      <c r="M267">
        <v>2</v>
      </c>
      <c r="N267">
        <v>2</v>
      </c>
      <c r="O267">
        <v>0</v>
      </c>
      <c r="P267" t="s">
        <v>43</v>
      </c>
      <c r="Q267" t="s">
        <v>42</v>
      </c>
      <c r="R267" t="s">
        <v>42</v>
      </c>
      <c r="S267" t="s">
        <v>42</v>
      </c>
      <c r="T267" t="s">
        <v>42</v>
      </c>
      <c r="U267" t="s">
        <v>42</v>
      </c>
      <c r="V267" t="s">
        <v>42</v>
      </c>
      <c r="W267" t="s">
        <v>43</v>
      </c>
      <c r="X267">
        <v>4</v>
      </c>
      <c r="Y267">
        <v>2</v>
      </c>
      <c r="Z267">
        <v>5</v>
      </c>
      <c r="AA267">
        <v>3</v>
      </c>
      <c r="AB267">
        <v>4</v>
      </c>
      <c r="AC267">
        <v>1</v>
      </c>
      <c r="AD267">
        <v>13</v>
      </c>
      <c r="AE267">
        <v>17</v>
      </c>
      <c r="AF267">
        <v>17</v>
      </c>
      <c r="AG267">
        <v>17</v>
      </c>
    </row>
    <row r="268" spans="1:33" x14ac:dyDescent="0.25">
      <c r="A268" t="s">
        <v>33</v>
      </c>
      <c r="B268" t="s">
        <v>50</v>
      </c>
      <c r="C268">
        <v>17</v>
      </c>
      <c r="D268" t="s">
        <v>35</v>
      </c>
      <c r="E268" t="s">
        <v>36</v>
      </c>
      <c r="F268" t="s">
        <v>44</v>
      </c>
      <c r="G268">
        <v>3</v>
      </c>
      <c r="H268">
        <v>1</v>
      </c>
      <c r="I268" t="s">
        <v>48</v>
      </c>
      <c r="J268" t="s">
        <v>45</v>
      </c>
      <c r="K268" t="s">
        <v>45</v>
      </c>
      <c r="L268" t="s">
        <v>41</v>
      </c>
      <c r="M268">
        <v>1</v>
      </c>
      <c r="N268">
        <v>2</v>
      </c>
      <c r="O268">
        <v>0</v>
      </c>
      <c r="P268" t="s">
        <v>43</v>
      </c>
      <c r="Q268" t="s">
        <v>43</v>
      </c>
      <c r="R268" t="s">
        <v>42</v>
      </c>
      <c r="S268" t="s">
        <v>42</v>
      </c>
      <c r="T268" t="s">
        <v>42</v>
      </c>
      <c r="U268" t="s">
        <v>42</v>
      </c>
      <c r="V268" t="s">
        <v>42</v>
      </c>
      <c r="W268" t="s">
        <v>42</v>
      </c>
      <c r="X268">
        <v>5</v>
      </c>
      <c r="Y268">
        <v>4</v>
      </c>
      <c r="Z268">
        <v>4</v>
      </c>
      <c r="AA268">
        <v>3</v>
      </c>
      <c r="AB268">
        <v>4</v>
      </c>
      <c r="AC268">
        <v>5</v>
      </c>
      <c r="AD268">
        <v>2</v>
      </c>
      <c r="AE268">
        <v>9</v>
      </c>
      <c r="AF268">
        <v>9</v>
      </c>
      <c r="AG268">
        <v>10</v>
      </c>
    </row>
    <row r="269" spans="1:33" x14ac:dyDescent="0.25">
      <c r="A269" t="s">
        <v>33</v>
      </c>
      <c r="B269" t="s">
        <v>34</v>
      </c>
      <c r="C269">
        <v>18</v>
      </c>
      <c r="D269" t="s">
        <v>52</v>
      </c>
      <c r="E269" t="s">
        <v>36</v>
      </c>
      <c r="F269" t="s">
        <v>44</v>
      </c>
      <c r="G269">
        <v>4</v>
      </c>
      <c r="H269">
        <v>4</v>
      </c>
      <c r="I269" t="s">
        <v>39</v>
      </c>
      <c r="J269" t="s">
        <v>45</v>
      </c>
      <c r="K269" t="s">
        <v>51</v>
      </c>
      <c r="L269" t="s">
        <v>41</v>
      </c>
      <c r="M269">
        <v>2</v>
      </c>
      <c r="N269">
        <v>2</v>
      </c>
      <c r="O269">
        <v>0</v>
      </c>
      <c r="P269" t="s">
        <v>43</v>
      </c>
      <c r="Q269" t="s">
        <v>43</v>
      </c>
      <c r="R269" t="s">
        <v>42</v>
      </c>
      <c r="S269" t="s">
        <v>42</v>
      </c>
      <c r="T269" t="s">
        <v>42</v>
      </c>
      <c r="U269" t="s">
        <v>42</v>
      </c>
      <c r="V269" t="s">
        <v>42</v>
      </c>
      <c r="W269" t="s">
        <v>43</v>
      </c>
      <c r="X269">
        <v>4</v>
      </c>
      <c r="Y269">
        <v>3</v>
      </c>
      <c r="Z269">
        <v>4</v>
      </c>
      <c r="AA269">
        <v>2</v>
      </c>
      <c r="AB269">
        <v>2</v>
      </c>
      <c r="AC269">
        <v>4</v>
      </c>
      <c r="AD269">
        <v>8</v>
      </c>
      <c r="AE269">
        <v>12</v>
      </c>
      <c r="AF269">
        <v>10</v>
      </c>
      <c r="AG269">
        <v>11</v>
      </c>
    </row>
    <row r="270" spans="1:33" x14ac:dyDescent="0.25">
      <c r="A270" t="s">
        <v>33</v>
      </c>
      <c r="B270" t="s">
        <v>50</v>
      </c>
      <c r="C270">
        <v>18</v>
      </c>
      <c r="D270" t="s">
        <v>35</v>
      </c>
      <c r="E270" t="s">
        <v>36</v>
      </c>
      <c r="F270" t="s">
        <v>44</v>
      </c>
      <c r="G270">
        <v>4</v>
      </c>
      <c r="H270">
        <v>2</v>
      </c>
      <c r="I270" t="s">
        <v>28</v>
      </c>
      <c r="J270" t="s">
        <v>45</v>
      </c>
      <c r="K270" t="s">
        <v>51</v>
      </c>
      <c r="L270" t="s">
        <v>46</v>
      </c>
      <c r="M270">
        <v>1</v>
      </c>
      <c r="N270">
        <v>2</v>
      </c>
      <c r="O270">
        <v>0</v>
      </c>
      <c r="P270" t="s">
        <v>43</v>
      </c>
      <c r="Q270" t="s">
        <v>42</v>
      </c>
      <c r="R270" t="s">
        <v>42</v>
      </c>
      <c r="S270" t="s">
        <v>42</v>
      </c>
      <c r="T270" t="s">
        <v>42</v>
      </c>
      <c r="U270" t="s">
        <v>42</v>
      </c>
      <c r="V270" t="s">
        <v>42</v>
      </c>
      <c r="W270" t="s">
        <v>42</v>
      </c>
      <c r="X270">
        <v>5</v>
      </c>
      <c r="Y270">
        <v>4</v>
      </c>
      <c r="Z270">
        <v>5</v>
      </c>
      <c r="AA270">
        <v>1</v>
      </c>
      <c r="AB270">
        <v>3</v>
      </c>
      <c r="AC270">
        <v>5</v>
      </c>
      <c r="AD270">
        <v>10</v>
      </c>
      <c r="AE270">
        <v>10</v>
      </c>
      <c r="AF270">
        <v>9</v>
      </c>
      <c r="AG270">
        <v>10</v>
      </c>
    </row>
    <row r="271" spans="1:33" x14ac:dyDescent="0.25">
      <c r="A271" t="s">
        <v>33</v>
      </c>
      <c r="B271" t="s">
        <v>34</v>
      </c>
      <c r="C271">
        <v>18</v>
      </c>
      <c r="D271" t="s">
        <v>52</v>
      </c>
      <c r="E271" t="s">
        <v>36</v>
      </c>
      <c r="F271" t="s">
        <v>44</v>
      </c>
      <c r="G271">
        <v>2</v>
      </c>
      <c r="H271">
        <v>1</v>
      </c>
      <c r="I271" t="s">
        <v>45</v>
      </c>
      <c r="J271" t="s">
        <v>45</v>
      </c>
      <c r="K271" t="s">
        <v>51</v>
      </c>
      <c r="L271" t="s">
        <v>41</v>
      </c>
      <c r="M271">
        <v>2</v>
      </c>
      <c r="N271">
        <v>2</v>
      </c>
      <c r="O271">
        <v>0</v>
      </c>
      <c r="P271" t="s">
        <v>43</v>
      </c>
      <c r="Q271" t="s">
        <v>42</v>
      </c>
      <c r="R271" t="s">
        <v>43</v>
      </c>
      <c r="S271" t="s">
        <v>43</v>
      </c>
      <c r="T271" t="s">
        <v>42</v>
      </c>
      <c r="U271" t="s">
        <v>43</v>
      </c>
      <c r="V271" t="s">
        <v>42</v>
      </c>
      <c r="W271" t="s">
        <v>42</v>
      </c>
      <c r="X271">
        <v>4</v>
      </c>
      <c r="Y271">
        <v>3</v>
      </c>
      <c r="Z271">
        <v>5</v>
      </c>
      <c r="AA271">
        <v>1</v>
      </c>
      <c r="AB271">
        <v>2</v>
      </c>
      <c r="AC271">
        <v>3</v>
      </c>
      <c r="AD271">
        <v>0</v>
      </c>
      <c r="AE271">
        <v>6</v>
      </c>
      <c r="AF271">
        <v>0</v>
      </c>
      <c r="AG271">
        <v>0</v>
      </c>
    </row>
    <row r="272" spans="1:33" x14ac:dyDescent="0.25">
      <c r="A272" t="s">
        <v>33</v>
      </c>
      <c r="B272" t="s">
        <v>34</v>
      </c>
      <c r="C272">
        <v>19</v>
      </c>
      <c r="D272" t="s">
        <v>35</v>
      </c>
      <c r="E272" t="s">
        <v>36</v>
      </c>
      <c r="F272" t="s">
        <v>44</v>
      </c>
      <c r="G272">
        <v>3</v>
      </c>
      <c r="H272">
        <v>3</v>
      </c>
      <c r="I272" t="s">
        <v>45</v>
      </c>
      <c r="J272" t="s">
        <v>48</v>
      </c>
      <c r="K272" t="s">
        <v>49</v>
      </c>
      <c r="L272" t="s">
        <v>45</v>
      </c>
      <c r="M272">
        <v>1</v>
      </c>
      <c r="N272">
        <v>2</v>
      </c>
      <c r="O272">
        <v>2</v>
      </c>
      <c r="P272" t="s">
        <v>43</v>
      </c>
      <c r="Q272" t="s">
        <v>42</v>
      </c>
      <c r="R272" t="s">
        <v>42</v>
      </c>
      <c r="S272" t="s">
        <v>42</v>
      </c>
      <c r="T272" t="s">
        <v>42</v>
      </c>
      <c r="U272" t="s">
        <v>42</v>
      </c>
      <c r="V272" t="s">
        <v>42</v>
      </c>
      <c r="W272" t="s">
        <v>43</v>
      </c>
      <c r="X272">
        <v>4</v>
      </c>
      <c r="Y272">
        <v>3</v>
      </c>
      <c r="Z272">
        <v>5</v>
      </c>
      <c r="AA272">
        <v>3</v>
      </c>
      <c r="AB272">
        <v>3</v>
      </c>
      <c r="AC272">
        <v>5</v>
      </c>
      <c r="AD272">
        <v>15</v>
      </c>
      <c r="AE272">
        <v>9</v>
      </c>
      <c r="AF272">
        <v>9</v>
      </c>
      <c r="AG272">
        <v>9</v>
      </c>
    </row>
    <row r="273" spans="1:33" x14ac:dyDescent="0.25">
      <c r="A273" t="s">
        <v>33</v>
      </c>
      <c r="B273" t="s">
        <v>34</v>
      </c>
      <c r="C273">
        <v>18</v>
      </c>
      <c r="D273" t="s">
        <v>35</v>
      </c>
      <c r="E273" t="s">
        <v>36</v>
      </c>
      <c r="F273" t="s">
        <v>44</v>
      </c>
      <c r="G273">
        <v>2</v>
      </c>
      <c r="H273">
        <v>3</v>
      </c>
      <c r="I273" t="s">
        <v>45</v>
      </c>
      <c r="J273" t="s">
        <v>48</v>
      </c>
      <c r="K273" t="s">
        <v>51</v>
      </c>
      <c r="L273" t="s">
        <v>46</v>
      </c>
      <c r="M273">
        <v>1</v>
      </c>
      <c r="N273">
        <v>4</v>
      </c>
      <c r="O273">
        <v>0</v>
      </c>
      <c r="P273" t="s">
        <v>43</v>
      </c>
      <c r="Q273" t="s">
        <v>42</v>
      </c>
      <c r="R273" t="s">
        <v>42</v>
      </c>
      <c r="S273" t="s">
        <v>42</v>
      </c>
      <c r="T273" t="s">
        <v>42</v>
      </c>
      <c r="U273" t="s">
        <v>42</v>
      </c>
      <c r="V273" t="s">
        <v>42</v>
      </c>
      <c r="W273" t="s">
        <v>42</v>
      </c>
      <c r="X273">
        <v>4</v>
      </c>
      <c r="Y273">
        <v>5</v>
      </c>
      <c r="Z273">
        <v>5</v>
      </c>
      <c r="AA273">
        <v>1</v>
      </c>
      <c r="AB273">
        <v>3</v>
      </c>
      <c r="AC273">
        <v>2</v>
      </c>
      <c r="AD273">
        <v>4</v>
      </c>
      <c r="AE273">
        <v>15</v>
      </c>
      <c r="AF273">
        <v>14</v>
      </c>
      <c r="AG273">
        <v>14</v>
      </c>
    </row>
    <row r="274" spans="1:33" x14ac:dyDescent="0.25">
      <c r="A274" t="s">
        <v>33</v>
      </c>
      <c r="B274" t="s">
        <v>34</v>
      </c>
      <c r="C274">
        <v>18</v>
      </c>
      <c r="D274" t="s">
        <v>35</v>
      </c>
      <c r="E274" t="s">
        <v>47</v>
      </c>
      <c r="F274" t="s">
        <v>44</v>
      </c>
      <c r="G274">
        <v>1</v>
      </c>
      <c r="H274">
        <v>1</v>
      </c>
      <c r="I274" t="s">
        <v>45</v>
      </c>
      <c r="J274" t="s">
        <v>45</v>
      </c>
      <c r="K274" t="s">
        <v>49</v>
      </c>
      <c r="L274" t="s">
        <v>41</v>
      </c>
      <c r="M274">
        <v>2</v>
      </c>
      <c r="N274">
        <v>2</v>
      </c>
      <c r="O274">
        <v>0</v>
      </c>
      <c r="P274" t="s">
        <v>43</v>
      </c>
      <c r="Q274" t="s">
        <v>42</v>
      </c>
      <c r="R274" t="s">
        <v>42</v>
      </c>
      <c r="S274" t="s">
        <v>43</v>
      </c>
      <c r="T274" t="s">
        <v>43</v>
      </c>
      <c r="U274" t="s">
        <v>42</v>
      </c>
      <c r="V274" t="s">
        <v>43</v>
      </c>
      <c r="W274" t="s">
        <v>43</v>
      </c>
      <c r="X274">
        <v>4</v>
      </c>
      <c r="Y274">
        <v>4</v>
      </c>
      <c r="Z274">
        <v>3</v>
      </c>
      <c r="AA274">
        <v>1</v>
      </c>
      <c r="AB274">
        <v>1</v>
      </c>
      <c r="AC274">
        <v>3</v>
      </c>
      <c r="AD274">
        <v>2</v>
      </c>
      <c r="AE274">
        <v>11</v>
      </c>
      <c r="AF274">
        <v>11</v>
      </c>
      <c r="AG274">
        <v>11</v>
      </c>
    </row>
    <row r="275" spans="1:33" x14ac:dyDescent="0.25">
      <c r="A275" t="s">
        <v>33</v>
      </c>
      <c r="B275" t="s">
        <v>50</v>
      </c>
      <c r="C275">
        <v>17</v>
      </c>
      <c r="D275" t="s">
        <v>52</v>
      </c>
      <c r="E275" t="s">
        <v>36</v>
      </c>
      <c r="F275" t="s">
        <v>44</v>
      </c>
      <c r="G275">
        <v>1</v>
      </c>
      <c r="H275">
        <v>2</v>
      </c>
      <c r="I275" t="s">
        <v>38</v>
      </c>
      <c r="J275" t="s">
        <v>38</v>
      </c>
      <c r="K275" t="s">
        <v>49</v>
      </c>
      <c r="L275" t="s">
        <v>41</v>
      </c>
      <c r="M275">
        <v>1</v>
      </c>
      <c r="N275">
        <v>2</v>
      </c>
      <c r="O275">
        <v>0</v>
      </c>
      <c r="P275" t="s">
        <v>43</v>
      </c>
      <c r="Q275" t="s">
        <v>42</v>
      </c>
      <c r="R275" t="s">
        <v>42</v>
      </c>
      <c r="S275" t="s">
        <v>42</v>
      </c>
      <c r="T275" t="s">
        <v>43</v>
      </c>
      <c r="U275" t="s">
        <v>42</v>
      </c>
      <c r="V275" t="s">
        <v>43</v>
      </c>
      <c r="W275" t="s">
        <v>42</v>
      </c>
      <c r="X275">
        <v>3</v>
      </c>
      <c r="Y275">
        <v>5</v>
      </c>
      <c r="Z275">
        <v>2</v>
      </c>
      <c r="AA275">
        <v>2</v>
      </c>
      <c r="AB275">
        <v>2</v>
      </c>
      <c r="AC275">
        <v>1</v>
      </c>
      <c r="AD275">
        <v>2</v>
      </c>
      <c r="AE275">
        <v>15</v>
      </c>
      <c r="AF275">
        <v>14</v>
      </c>
      <c r="AG275">
        <v>14</v>
      </c>
    </row>
    <row r="276" spans="1:33" x14ac:dyDescent="0.25">
      <c r="A276" t="s">
        <v>33</v>
      </c>
      <c r="B276" t="s">
        <v>34</v>
      </c>
      <c r="C276">
        <v>17</v>
      </c>
      <c r="D276" t="s">
        <v>35</v>
      </c>
      <c r="E276" t="s">
        <v>36</v>
      </c>
      <c r="F276" t="s">
        <v>44</v>
      </c>
      <c r="G276">
        <v>2</v>
      </c>
      <c r="H276">
        <v>4</v>
      </c>
      <c r="I276" t="s">
        <v>38</v>
      </c>
      <c r="J276" t="s">
        <v>28</v>
      </c>
      <c r="K276" t="s">
        <v>51</v>
      </c>
      <c r="L276" t="s">
        <v>41</v>
      </c>
      <c r="M276">
        <v>2</v>
      </c>
      <c r="N276">
        <v>2</v>
      </c>
      <c r="O276">
        <v>0</v>
      </c>
      <c r="P276" t="s">
        <v>43</v>
      </c>
      <c r="Q276" t="s">
        <v>42</v>
      </c>
      <c r="R276" t="s">
        <v>42</v>
      </c>
      <c r="S276" t="s">
        <v>43</v>
      </c>
      <c r="T276" t="s">
        <v>42</v>
      </c>
      <c r="U276" t="s">
        <v>42</v>
      </c>
      <c r="V276" t="s">
        <v>42</v>
      </c>
      <c r="W276" t="s">
        <v>42</v>
      </c>
      <c r="X276">
        <v>4</v>
      </c>
      <c r="Y276">
        <v>3</v>
      </c>
      <c r="Z276">
        <v>3</v>
      </c>
      <c r="AA276">
        <v>1</v>
      </c>
      <c r="AB276">
        <v>1</v>
      </c>
      <c r="AC276">
        <v>1</v>
      </c>
      <c r="AD276">
        <v>2</v>
      </c>
      <c r="AE276">
        <v>10</v>
      </c>
      <c r="AF276">
        <v>10</v>
      </c>
      <c r="AG276">
        <v>10</v>
      </c>
    </row>
    <row r="277" spans="1:33" x14ac:dyDescent="0.25">
      <c r="A277" t="s">
        <v>33</v>
      </c>
      <c r="B277" t="s">
        <v>34</v>
      </c>
      <c r="C277">
        <v>17</v>
      </c>
      <c r="D277" t="s">
        <v>35</v>
      </c>
      <c r="E277" t="s">
        <v>47</v>
      </c>
      <c r="F277" t="s">
        <v>44</v>
      </c>
      <c r="G277">
        <v>2</v>
      </c>
      <c r="H277">
        <v>2</v>
      </c>
      <c r="I277" t="s">
        <v>48</v>
      </c>
      <c r="J277" t="s">
        <v>45</v>
      </c>
      <c r="K277" t="s">
        <v>40</v>
      </c>
      <c r="L277" t="s">
        <v>41</v>
      </c>
      <c r="M277">
        <v>2</v>
      </c>
      <c r="N277">
        <v>2</v>
      </c>
      <c r="O277">
        <v>0</v>
      </c>
      <c r="P277" t="s">
        <v>42</v>
      </c>
      <c r="Q277" t="s">
        <v>42</v>
      </c>
      <c r="R277" t="s">
        <v>42</v>
      </c>
      <c r="S277" t="s">
        <v>43</v>
      </c>
      <c r="T277" t="s">
        <v>42</v>
      </c>
      <c r="U277" t="s">
        <v>42</v>
      </c>
      <c r="V277" t="s">
        <v>42</v>
      </c>
      <c r="W277" t="s">
        <v>42</v>
      </c>
      <c r="X277">
        <v>4</v>
      </c>
      <c r="Y277">
        <v>4</v>
      </c>
      <c r="Z277">
        <v>4</v>
      </c>
      <c r="AA277">
        <v>2</v>
      </c>
      <c r="AB277">
        <v>3</v>
      </c>
      <c r="AC277">
        <v>5</v>
      </c>
      <c r="AD277">
        <v>6</v>
      </c>
      <c r="AE277">
        <v>12</v>
      </c>
      <c r="AF277">
        <v>12</v>
      </c>
      <c r="AG277">
        <v>12</v>
      </c>
    </row>
    <row r="278" spans="1:33" x14ac:dyDescent="0.25">
      <c r="A278" t="s">
        <v>33</v>
      </c>
      <c r="B278" t="s">
        <v>34</v>
      </c>
      <c r="C278">
        <v>18</v>
      </c>
      <c r="D278" t="s">
        <v>52</v>
      </c>
      <c r="E278" t="s">
        <v>36</v>
      </c>
      <c r="F278" t="s">
        <v>37</v>
      </c>
      <c r="G278">
        <v>3</v>
      </c>
      <c r="H278">
        <v>2</v>
      </c>
      <c r="I278" t="s">
        <v>45</v>
      </c>
      <c r="J278" t="s">
        <v>48</v>
      </c>
      <c r="K278" t="s">
        <v>49</v>
      </c>
      <c r="L278" t="s">
        <v>41</v>
      </c>
      <c r="M278">
        <v>2</v>
      </c>
      <c r="N278">
        <v>2</v>
      </c>
      <c r="O278">
        <v>0</v>
      </c>
      <c r="P278" t="s">
        <v>43</v>
      </c>
      <c r="Q278" t="s">
        <v>43</v>
      </c>
      <c r="R278" t="s">
        <v>43</v>
      </c>
      <c r="S278" t="s">
        <v>43</v>
      </c>
      <c r="T278" t="s">
        <v>43</v>
      </c>
      <c r="U278" t="s">
        <v>43</v>
      </c>
      <c r="V278" t="s">
        <v>42</v>
      </c>
      <c r="W278" t="s">
        <v>42</v>
      </c>
      <c r="X278">
        <v>4</v>
      </c>
      <c r="Y278">
        <v>1</v>
      </c>
      <c r="Z278">
        <v>1</v>
      </c>
      <c r="AA278">
        <v>1</v>
      </c>
      <c r="AB278">
        <v>1</v>
      </c>
      <c r="AC278">
        <v>5</v>
      </c>
      <c r="AD278">
        <v>75</v>
      </c>
      <c r="AE278">
        <v>10</v>
      </c>
      <c r="AF278">
        <v>9</v>
      </c>
      <c r="AG278">
        <v>9</v>
      </c>
    </row>
    <row r="279" spans="1:33" x14ac:dyDescent="0.25">
      <c r="A279" t="s">
        <v>33</v>
      </c>
      <c r="B279" t="s">
        <v>50</v>
      </c>
      <c r="C279">
        <v>18</v>
      </c>
      <c r="D279" t="s">
        <v>35</v>
      </c>
      <c r="E279" t="s">
        <v>36</v>
      </c>
      <c r="F279" t="s">
        <v>44</v>
      </c>
      <c r="G279">
        <v>4</v>
      </c>
      <c r="H279">
        <v>4</v>
      </c>
      <c r="I279" t="s">
        <v>39</v>
      </c>
      <c r="J279" t="s">
        <v>48</v>
      </c>
      <c r="K279" t="s">
        <v>49</v>
      </c>
      <c r="L279" t="s">
        <v>41</v>
      </c>
      <c r="M279">
        <v>2</v>
      </c>
      <c r="N279">
        <v>1</v>
      </c>
      <c r="O279">
        <v>0</v>
      </c>
      <c r="P279" t="s">
        <v>43</v>
      </c>
      <c r="Q279" t="s">
        <v>43</v>
      </c>
      <c r="R279" t="s">
        <v>42</v>
      </c>
      <c r="S279" t="s">
        <v>42</v>
      </c>
      <c r="T279" t="s">
        <v>42</v>
      </c>
      <c r="U279" t="s">
        <v>42</v>
      </c>
      <c r="V279" t="s">
        <v>42</v>
      </c>
      <c r="W279" t="s">
        <v>43</v>
      </c>
      <c r="X279">
        <v>3</v>
      </c>
      <c r="Y279">
        <v>2</v>
      </c>
      <c r="Z279">
        <v>4</v>
      </c>
      <c r="AA279">
        <v>1</v>
      </c>
      <c r="AB279">
        <v>4</v>
      </c>
      <c r="AC279">
        <v>3</v>
      </c>
      <c r="AD279">
        <v>22</v>
      </c>
      <c r="AE279">
        <v>9</v>
      </c>
      <c r="AF279">
        <v>9</v>
      </c>
      <c r="AG279">
        <v>9</v>
      </c>
    </row>
    <row r="280" spans="1:33" x14ac:dyDescent="0.25">
      <c r="A280" t="s">
        <v>33</v>
      </c>
      <c r="B280" t="s">
        <v>34</v>
      </c>
      <c r="C280">
        <v>18</v>
      </c>
      <c r="D280" t="s">
        <v>35</v>
      </c>
      <c r="E280" t="s">
        <v>36</v>
      </c>
      <c r="F280" t="s">
        <v>44</v>
      </c>
      <c r="G280">
        <v>4</v>
      </c>
      <c r="H280">
        <v>4</v>
      </c>
      <c r="I280" t="s">
        <v>28</v>
      </c>
      <c r="J280" t="s">
        <v>28</v>
      </c>
      <c r="K280" t="s">
        <v>51</v>
      </c>
      <c r="L280" t="s">
        <v>46</v>
      </c>
      <c r="M280">
        <v>1</v>
      </c>
      <c r="N280">
        <v>2</v>
      </c>
      <c r="O280">
        <v>1</v>
      </c>
      <c r="P280" t="s">
        <v>42</v>
      </c>
      <c r="Q280" t="s">
        <v>42</v>
      </c>
      <c r="R280" t="s">
        <v>43</v>
      </c>
      <c r="S280" t="s">
        <v>42</v>
      </c>
      <c r="T280" t="s">
        <v>42</v>
      </c>
      <c r="U280" t="s">
        <v>42</v>
      </c>
      <c r="V280" t="s">
        <v>42</v>
      </c>
      <c r="W280" t="s">
        <v>42</v>
      </c>
      <c r="X280">
        <v>2</v>
      </c>
      <c r="Y280">
        <v>4</v>
      </c>
      <c r="Z280">
        <v>4</v>
      </c>
      <c r="AA280">
        <v>1</v>
      </c>
      <c r="AB280">
        <v>1</v>
      </c>
      <c r="AC280">
        <v>4</v>
      </c>
      <c r="AD280">
        <v>15</v>
      </c>
      <c r="AE280">
        <v>9</v>
      </c>
      <c r="AF280">
        <v>8</v>
      </c>
      <c r="AG280">
        <v>8</v>
      </c>
    </row>
    <row r="281" spans="1:33" x14ac:dyDescent="0.25">
      <c r="A281" t="s">
        <v>33</v>
      </c>
      <c r="B281" t="s">
        <v>50</v>
      </c>
      <c r="C281">
        <v>18</v>
      </c>
      <c r="D281" t="s">
        <v>35</v>
      </c>
      <c r="E281" t="s">
        <v>47</v>
      </c>
      <c r="F281" t="s">
        <v>44</v>
      </c>
      <c r="G281">
        <v>4</v>
      </c>
      <c r="H281">
        <v>3</v>
      </c>
      <c r="I281" t="s">
        <v>39</v>
      </c>
      <c r="J281" t="s">
        <v>48</v>
      </c>
      <c r="K281" t="s">
        <v>40</v>
      </c>
      <c r="L281" t="s">
        <v>41</v>
      </c>
      <c r="M281">
        <v>2</v>
      </c>
      <c r="N281">
        <v>1</v>
      </c>
      <c r="O281">
        <v>0</v>
      </c>
      <c r="P281" t="s">
        <v>43</v>
      </c>
      <c r="Q281" t="s">
        <v>43</v>
      </c>
      <c r="R281" t="s">
        <v>42</v>
      </c>
      <c r="S281" t="s">
        <v>42</v>
      </c>
      <c r="T281" t="s">
        <v>42</v>
      </c>
      <c r="U281" t="s">
        <v>42</v>
      </c>
      <c r="V281" t="s">
        <v>42</v>
      </c>
      <c r="W281" t="s">
        <v>43</v>
      </c>
      <c r="X281">
        <v>4</v>
      </c>
      <c r="Y281">
        <v>2</v>
      </c>
      <c r="Z281">
        <v>3</v>
      </c>
      <c r="AA281">
        <v>1</v>
      </c>
      <c r="AB281">
        <v>2</v>
      </c>
      <c r="AC281">
        <v>1</v>
      </c>
      <c r="AD281">
        <v>8</v>
      </c>
      <c r="AE281">
        <v>10</v>
      </c>
      <c r="AF281">
        <v>11</v>
      </c>
      <c r="AG281">
        <v>10</v>
      </c>
    </row>
    <row r="282" spans="1:33" x14ac:dyDescent="0.25">
      <c r="A282" t="s">
        <v>33</v>
      </c>
      <c r="B282" t="s">
        <v>50</v>
      </c>
      <c r="C282">
        <v>17</v>
      </c>
      <c r="D282" t="s">
        <v>35</v>
      </c>
      <c r="E282" t="s">
        <v>47</v>
      </c>
      <c r="F282" t="s">
        <v>37</v>
      </c>
      <c r="G282">
        <v>4</v>
      </c>
      <c r="H282">
        <v>1</v>
      </c>
      <c r="I282" t="s">
        <v>48</v>
      </c>
      <c r="J282" t="s">
        <v>45</v>
      </c>
      <c r="K282" t="s">
        <v>49</v>
      </c>
      <c r="L282" t="s">
        <v>41</v>
      </c>
      <c r="M282">
        <v>2</v>
      </c>
      <c r="N282">
        <v>1</v>
      </c>
      <c r="O282">
        <v>0</v>
      </c>
      <c r="P282" t="s">
        <v>43</v>
      </c>
      <c r="Q282" t="s">
        <v>43</v>
      </c>
      <c r="R282" t="s">
        <v>42</v>
      </c>
      <c r="S282" t="s">
        <v>42</v>
      </c>
      <c r="T282" t="s">
        <v>42</v>
      </c>
      <c r="U282" t="s">
        <v>42</v>
      </c>
      <c r="V282" t="s">
        <v>42</v>
      </c>
      <c r="W282" t="s">
        <v>42</v>
      </c>
      <c r="X282">
        <v>4</v>
      </c>
      <c r="Y282">
        <v>5</v>
      </c>
      <c r="Z282">
        <v>4</v>
      </c>
      <c r="AA282">
        <v>2</v>
      </c>
      <c r="AB282">
        <v>4</v>
      </c>
      <c r="AC282">
        <v>5</v>
      </c>
      <c r="AD282">
        <v>30</v>
      </c>
      <c r="AE282">
        <v>8</v>
      </c>
      <c r="AF282">
        <v>8</v>
      </c>
      <c r="AG282">
        <v>8</v>
      </c>
    </row>
    <row r="283" spans="1:33" x14ac:dyDescent="0.25">
      <c r="A283" t="s">
        <v>33</v>
      </c>
      <c r="B283" t="s">
        <v>50</v>
      </c>
      <c r="C283">
        <v>17</v>
      </c>
      <c r="D283" t="s">
        <v>35</v>
      </c>
      <c r="E283" t="s">
        <v>47</v>
      </c>
      <c r="F283" t="s">
        <v>37</v>
      </c>
      <c r="G283">
        <v>3</v>
      </c>
      <c r="H283">
        <v>2</v>
      </c>
      <c r="I283" t="s">
        <v>39</v>
      </c>
      <c r="J283" t="s">
        <v>48</v>
      </c>
      <c r="K283" t="s">
        <v>49</v>
      </c>
      <c r="L283" t="s">
        <v>41</v>
      </c>
      <c r="M283">
        <v>1</v>
      </c>
      <c r="N283">
        <v>1</v>
      </c>
      <c r="O283">
        <v>1</v>
      </c>
      <c r="P283" t="s">
        <v>43</v>
      </c>
      <c r="Q283" t="s">
        <v>43</v>
      </c>
      <c r="R283" t="s">
        <v>43</v>
      </c>
      <c r="S283" t="s">
        <v>43</v>
      </c>
      <c r="T283" t="s">
        <v>42</v>
      </c>
      <c r="U283" t="s">
        <v>42</v>
      </c>
      <c r="V283" t="s">
        <v>42</v>
      </c>
      <c r="W283" t="s">
        <v>43</v>
      </c>
      <c r="X283">
        <v>4</v>
      </c>
      <c r="Y283">
        <v>4</v>
      </c>
      <c r="Z283">
        <v>4</v>
      </c>
      <c r="AA283">
        <v>3</v>
      </c>
      <c r="AB283">
        <v>4</v>
      </c>
      <c r="AC283">
        <v>3</v>
      </c>
      <c r="AD283">
        <v>19</v>
      </c>
      <c r="AE283">
        <v>11</v>
      </c>
      <c r="AF283">
        <v>9</v>
      </c>
      <c r="AG283">
        <v>10</v>
      </c>
    </row>
    <row r="284" spans="1:33" x14ac:dyDescent="0.25">
      <c r="A284" t="s">
        <v>33</v>
      </c>
      <c r="B284" t="s">
        <v>34</v>
      </c>
      <c r="C284">
        <v>18</v>
      </c>
      <c r="D284" t="s">
        <v>52</v>
      </c>
      <c r="E284" t="s">
        <v>47</v>
      </c>
      <c r="F284" t="s">
        <v>44</v>
      </c>
      <c r="G284">
        <v>1</v>
      </c>
      <c r="H284">
        <v>1</v>
      </c>
      <c r="I284" t="s">
        <v>38</v>
      </c>
      <c r="J284" t="s">
        <v>45</v>
      </c>
      <c r="K284" t="s">
        <v>51</v>
      </c>
      <c r="L284" t="s">
        <v>41</v>
      </c>
      <c r="M284">
        <v>2</v>
      </c>
      <c r="N284">
        <v>4</v>
      </c>
      <c r="O284">
        <v>0</v>
      </c>
      <c r="P284" t="s">
        <v>43</v>
      </c>
      <c r="Q284" t="s">
        <v>42</v>
      </c>
      <c r="R284" t="s">
        <v>42</v>
      </c>
      <c r="S284" t="s">
        <v>42</v>
      </c>
      <c r="T284" t="s">
        <v>42</v>
      </c>
      <c r="U284" t="s">
        <v>42</v>
      </c>
      <c r="V284" t="s">
        <v>43</v>
      </c>
      <c r="W284" t="s">
        <v>43</v>
      </c>
      <c r="X284">
        <v>5</v>
      </c>
      <c r="Y284">
        <v>2</v>
      </c>
      <c r="Z284">
        <v>2</v>
      </c>
      <c r="AA284">
        <v>1</v>
      </c>
      <c r="AB284">
        <v>1</v>
      </c>
      <c r="AC284">
        <v>3</v>
      </c>
      <c r="AD284">
        <v>1</v>
      </c>
      <c r="AE284">
        <v>12</v>
      </c>
      <c r="AF284">
        <v>12</v>
      </c>
      <c r="AG284">
        <v>12</v>
      </c>
    </row>
    <row r="285" spans="1:33" x14ac:dyDescent="0.25">
      <c r="A285" t="s">
        <v>33</v>
      </c>
      <c r="B285" t="s">
        <v>34</v>
      </c>
      <c r="C285">
        <v>18</v>
      </c>
      <c r="D285" t="s">
        <v>35</v>
      </c>
      <c r="E285" t="s">
        <v>36</v>
      </c>
      <c r="F285" t="s">
        <v>44</v>
      </c>
      <c r="G285">
        <v>1</v>
      </c>
      <c r="H285">
        <v>1</v>
      </c>
      <c r="I285" t="s">
        <v>45</v>
      </c>
      <c r="J285" t="s">
        <v>45</v>
      </c>
      <c r="K285" t="s">
        <v>49</v>
      </c>
      <c r="L285" t="s">
        <v>41</v>
      </c>
      <c r="M285">
        <v>2</v>
      </c>
      <c r="N285">
        <v>2</v>
      </c>
      <c r="O285">
        <v>0</v>
      </c>
      <c r="P285" t="s">
        <v>42</v>
      </c>
      <c r="Q285" t="s">
        <v>43</v>
      </c>
      <c r="R285" t="s">
        <v>43</v>
      </c>
      <c r="S285" t="s">
        <v>42</v>
      </c>
      <c r="T285" t="s">
        <v>42</v>
      </c>
      <c r="U285" t="s">
        <v>42</v>
      </c>
      <c r="V285" t="s">
        <v>42</v>
      </c>
      <c r="W285" t="s">
        <v>43</v>
      </c>
      <c r="X285">
        <v>5</v>
      </c>
      <c r="Y285">
        <v>4</v>
      </c>
      <c r="Z285">
        <v>4</v>
      </c>
      <c r="AA285">
        <v>1</v>
      </c>
      <c r="AB285">
        <v>1</v>
      </c>
      <c r="AC285">
        <v>4</v>
      </c>
      <c r="AD285">
        <v>4</v>
      </c>
      <c r="AE285">
        <v>8</v>
      </c>
      <c r="AF285">
        <v>9</v>
      </c>
      <c r="AG285">
        <v>10</v>
      </c>
    </row>
    <row r="286" spans="1:33" x14ac:dyDescent="0.25">
      <c r="A286" t="s">
        <v>33</v>
      </c>
      <c r="B286" t="s">
        <v>34</v>
      </c>
      <c r="C286">
        <v>17</v>
      </c>
      <c r="D286" t="s">
        <v>35</v>
      </c>
      <c r="E286" t="s">
        <v>36</v>
      </c>
      <c r="F286" t="s">
        <v>44</v>
      </c>
      <c r="G286">
        <v>2</v>
      </c>
      <c r="H286">
        <v>2</v>
      </c>
      <c r="I286" t="s">
        <v>45</v>
      </c>
      <c r="J286" t="s">
        <v>45</v>
      </c>
      <c r="K286" t="s">
        <v>40</v>
      </c>
      <c r="L286" t="s">
        <v>41</v>
      </c>
      <c r="M286">
        <v>1</v>
      </c>
      <c r="N286">
        <v>2</v>
      </c>
      <c r="O286">
        <v>0</v>
      </c>
      <c r="P286" t="s">
        <v>43</v>
      </c>
      <c r="Q286" t="s">
        <v>42</v>
      </c>
      <c r="R286" t="s">
        <v>43</v>
      </c>
      <c r="S286" t="s">
        <v>43</v>
      </c>
      <c r="T286" t="s">
        <v>43</v>
      </c>
      <c r="U286" t="s">
        <v>42</v>
      </c>
      <c r="V286" t="s">
        <v>42</v>
      </c>
      <c r="W286" t="s">
        <v>43</v>
      </c>
      <c r="X286">
        <v>5</v>
      </c>
      <c r="Y286">
        <v>4</v>
      </c>
      <c r="Z286">
        <v>5</v>
      </c>
      <c r="AA286">
        <v>1</v>
      </c>
      <c r="AB286">
        <v>2</v>
      </c>
      <c r="AC286">
        <v>5</v>
      </c>
      <c r="AD286">
        <v>4</v>
      </c>
      <c r="AE286">
        <v>10</v>
      </c>
      <c r="AF286">
        <v>9</v>
      </c>
      <c r="AG286">
        <v>11</v>
      </c>
    </row>
    <row r="287" spans="1:33" x14ac:dyDescent="0.25">
      <c r="A287" t="s">
        <v>33</v>
      </c>
      <c r="B287" t="s">
        <v>50</v>
      </c>
      <c r="C287">
        <v>17</v>
      </c>
      <c r="D287" t="s">
        <v>35</v>
      </c>
      <c r="E287" t="s">
        <v>36</v>
      </c>
      <c r="F287" t="s">
        <v>44</v>
      </c>
      <c r="G287">
        <v>1</v>
      </c>
      <c r="H287">
        <v>1</v>
      </c>
      <c r="I287" t="s">
        <v>45</v>
      </c>
      <c r="J287" t="s">
        <v>45</v>
      </c>
      <c r="K287" t="s">
        <v>51</v>
      </c>
      <c r="L287" t="s">
        <v>46</v>
      </c>
      <c r="M287">
        <v>1</v>
      </c>
      <c r="N287">
        <v>2</v>
      </c>
      <c r="O287">
        <v>0</v>
      </c>
      <c r="P287" t="s">
        <v>43</v>
      </c>
      <c r="Q287" t="s">
        <v>43</v>
      </c>
      <c r="R287" t="s">
        <v>42</v>
      </c>
      <c r="S287" t="s">
        <v>43</v>
      </c>
      <c r="T287" t="s">
        <v>43</v>
      </c>
      <c r="U287" t="s">
        <v>42</v>
      </c>
      <c r="V287" t="s">
        <v>42</v>
      </c>
      <c r="W287" t="s">
        <v>43</v>
      </c>
      <c r="X287">
        <v>4</v>
      </c>
      <c r="Y287">
        <v>3</v>
      </c>
      <c r="Z287">
        <v>3</v>
      </c>
      <c r="AA287">
        <v>1</v>
      </c>
      <c r="AB287">
        <v>2</v>
      </c>
      <c r="AC287">
        <v>4</v>
      </c>
      <c r="AD287">
        <v>2</v>
      </c>
      <c r="AE287">
        <v>12</v>
      </c>
      <c r="AF287">
        <v>10</v>
      </c>
      <c r="AG287">
        <v>11</v>
      </c>
    </row>
    <row r="288" spans="1:33" x14ac:dyDescent="0.25">
      <c r="A288" t="s">
        <v>33</v>
      </c>
      <c r="B288" t="s">
        <v>34</v>
      </c>
      <c r="C288">
        <v>18</v>
      </c>
      <c r="D288" t="s">
        <v>35</v>
      </c>
      <c r="E288" t="s">
        <v>36</v>
      </c>
      <c r="F288" t="s">
        <v>44</v>
      </c>
      <c r="G288">
        <v>2</v>
      </c>
      <c r="H288">
        <v>2</v>
      </c>
      <c r="I288" t="s">
        <v>38</v>
      </c>
      <c r="J288" t="s">
        <v>38</v>
      </c>
      <c r="K288" t="s">
        <v>45</v>
      </c>
      <c r="L288" t="s">
        <v>41</v>
      </c>
      <c r="M288">
        <v>1</v>
      </c>
      <c r="N288">
        <v>3</v>
      </c>
      <c r="O288">
        <v>0</v>
      </c>
      <c r="P288" t="s">
        <v>43</v>
      </c>
      <c r="Q288" t="s">
        <v>42</v>
      </c>
      <c r="R288" t="s">
        <v>42</v>
      </c>
      <c r="S288" t="s">
        <v>43</v>
      </c>
      <c r="T288" t="s">
        <v>42</v>
      </c>
      <c r="U288" t="s">
        <v>42</v>
      </c>
      <c r="V288" t="s">
        <v>42</v>
      </c>
      <c r="W288" t="s">
        <v>43</v>
      </c>
      <c r="X288">
        <v>4</v>
      </c>
      <c r="Y288">
        <v>3</v>
      </c>
      <c r="Z288">
        <v>3</v>
      </c>
      <c r="AA288">
        <v>1</v>
      </c>
      <c r="AB288">
        <v>2</v>
      </c>
      <c r="AC288">
        <v>2</v>
      </c>
      <c r="AD288">
        <v>5</v>
      </c>
      <c r="AE288">
        <v>18</v>
      </c>
      <c r="AF288">
        <v>18</v>
      </c>
      <c r="AG288">
        <v>19</v>
      </c>
    </row>
    <row r="289" spans="1:33" x14ac:dyDescent="0.25">
      <c r="A289" t="s">
        <v>33</v>
      </c>
      <c r="B289" t="s">
        <v>34</v>
      </c>
      <c r="C289">
        <v>17</v>
      </c>
      <c r="D289" t="s">
        <v>35</v>
      </c>
      <c r="E289" t="s">
        <v>36</v>
      </c>
      <c r="F289" t="s">
        <v>44</v>
      </c>
      <c r="G289">
        <v>1</v>
      </c>
      <c r="H289">
        <v>1</v>
      </c>
      <c r="I289" t="s">
        <v>48</v>
      </c>
      <c r="J289" t="s">
        <v>39</v>
      </c>
      <c r="K289" t="s">
        <v>51</v>
      </c>
      <c r="L289" t="s">
        <v>41</v>
      </c>
      <c r="M289">
        <v>1</v>
      </c>
      <c r="N289">
        <v>3</v>
      </c>
      <c r="O289">
        <v>0</v>
      </c>
      <c r="P289" t="s">
        <v>43</v>
      </c>
      <c r="Q289" t="s">
        <v>42</v>
      </c>
      <c r="R289" t="s">
        <v>42</v>
      </c>
      <c r="S289" t="s">
        <v>43</v>
      </c>
      <c r="T289" t="s">
        <v>42</v>
      </c>
      <c r="U289" t="s">
        <v>42</v>
      </c>
      <c r="V289" t="s">
        <v>42</v>
      </c>
      <c r="W289" t="s">
        <v>43</v>
      </c>
      <c r="X289">
        <v>4</v>
      </c>
      <c r="Y289">
        <v>3</v>
      </c>
      <c r="Z289">
        <v>3</v>
      </c>
      <c r="AA289">
        <v>1</v>
      </c>
      <c r="AB289">
        <v>1</v>
      </c>
      <c r="AC289">
        <v>3</v>
      </c>
      <c r="AD289">
        <v>6</v>
      </c>
      <c r="AE289">
        <v>13</v>
      </c>
      <c r="AF289">
        <v>12</v>
      </c>
      <c r="AG289">
        <v>12</v>
      </c>
    </row>
    <row r="290" spans="1:33" x14ac:dyDescent="0.25">
      <c r="A290" t="s">
        <v>33</v>
      </c>
      <c r="B290" t="s">
        <v>50</v>
      </c>
      <c r="C290">
        <v>18</v>
      </c>
      <c r="D290" t="s">
        <v>35</v>
      </c>
      <c r="E290" t="s">
        <v>36</v>
      </c>
      <c r="F290" t="s">
        <v>44</v>
      </c>
      <c r="G290">
        <v>2</v>
      </c>
      <c r="H290">
        <v>1</v>
      </c>
      <c r="I290" t="s">
        <v>48</v>
      </c>
      <c r="J290" t="s">
        <v>48</v>
      </c>
      <c r="K290" t="s">
        <v>51</v>
      </c>
      <c r="L290" t="s">
        <v>41</v>
      </c>
      <c r="M290">
        <v>1</v>
      </c>
      <c r="N290">
        <v>3</v>
      </c>
      <c r="O290">
        <v>0</v>
      </c>
      <c r="P290" t="s">
        <v>43</v>
      </c>
      <c r="Q290" t="s">
        <v>43</v>
      </c>
      <c r="R290" t="s">
        <v>42</v>
      </c>
      <c r="S290" t="s">
        <v>42</v>
      </c>
      <c r="T290" t="s">
        <v>42</v>
      </c>
      <c r="U290" t="s">
        <v>42</v>
      </c>
      <c r="V290" t="s">
        <v>42</v>
      </c>
      <c r="W290" t="s">
        <v>43</v>
      </c>
      <c r="X290">
        <v>4</v>
      </c>
      <c r="Y290">
        <v>2</v>
      </c>
      <c r="Z290">
        <v>4</v>
      </c>
      <c r="AA290">
        <v>1</v>
      </c>
      <c r="AB290">
        <v>3</v>
      </c>
      <c r="AC290">
        <v>2</v>
      </c>
      <c r="AD290">
        <v>6</v>
      </c>
      <c r="AE290">
        <v>15</v>
      </c>
      <c r="AF290">
        <v>14</v>
      </c>
      <c r="AG290">
        <v>14</v>
      </c>
    </row>
    <row r="291" spans="1:33" x14ac:dyDescent="0.25">
      <c r="A291" t="s">
        <v>33</v>
      </c>
      <c r="B291" t="s">
        <v>50</v>
      </c>
      <c r="C291">
        <v>18</v>
      </c>
      <c r="D291" t="s">
        <v>35</v>
      </c>
      <c r="E291" t="s">
        <v>47</v>
      </c>
      <c r="F291" t="s">
        <v>37</v>
      </c>
      <c r="G291">
        <v>4</v>
      </c>
      <c r="H291">
        <v>4</v>
      </c>
      <c r="I291" t="s">
        <v>39</v>
      </c>
      <c r="J291" t="s">
        <v>39</v>
      </c>
      <c r="K291" t="s">
        <v>51</v>
      </c>
      <c r="L291" t="s">
        <v>41</v>
      </c>
      <c r="M291">
        <v>1</v>
      </c>
      <c r="N291">
        <v>2</v>
      </c>
      <c r="O291">
        <v>0</v>
      </c>
      <c r="P291" t="s">
        <v>43</v>
      </c>
      <c r="Q291" t="s">
        <v>42</v>
      </c>
      <c r="R291" t="s">
        <v>42</v>
      </c>
      <c r="S291" t="s">
        <v>42</v>
      </c>
      <c r="T291" t="s">
        <v>42</v>
      </c>
      <c r="U291" t="s">
        <v>42</v>
      </c>
      <c r="V291" t="s">
        <v>42</v>
      </c>
      <c r="W291" t="s">
        <v>43</v>
      </c>
      <c r="X291">
        <v>5</v>
      </c>
      <c r="Y291">
        <v>4</v>
      </c>
      <c r="Z291">
        <v>3</v>
      </c>
      <c r="AA291">
        <v>1</v>
      </c>
      <c r="AB291">
        <v>1</v>
      </c>
      <c r="AC291">
        <v>2</v>
      </c>
      <c r="AD291">
        <v>9</v>
      </c>
      <c r="AE291">
        <v>15</v>
      </c>
      <c r="AF291">
        <v>13</v>
      </c>
      <c r="AG291">
        <v>15</v>
      </c>
    </row>
    <row r="292" spans="1:33" x14ac:dyDescent="0.25">
      <c r="A292" t="s">
        <v>33</v>
      </c>
      <c r="B292" t="s">
        <v>50</v>
      </c>
      <c r="C292">
        <v>18</v>
      </c>
      <c r="D292" t="s">
        <v>35</v>
      </c>
      <c r="E292" t="s">
        <v>36</v>
      </c>
      <c r="F292" t="s">
        <v>44</v>
      </c>
      <c r="G292">
        <v>4</v>
      </c>
      <c r="H292">
        <v>2</v>
      </c>
      <c r="I292" t="s">
        <v>39</v>
      </c>
      <c r="J292" t="s">
        <v>45</v>
      </c>
      <c r="K292" t="s">
        <v>49</v>
      </c>
      <c r="L292" t="s">
        <v>41</v>
      </c>
      <c r="M292">
        <v>1</v>
      </c>
      <c r="N292">
        <v>2</v>
      </c>
      <c r="O292">
        <v>0</v>
      </c>
      <c r="P292" t="s">
        <v>43</v>
      </c>
      <c r="Q292" t="s">
        <v>42</v>
      </c>
      <c r="R292" t="s">
        <v>42</v>
      </c>
      <c r="S292" t="s">
        <v>42</v>
      </c>
      <c r="T292" t="s">
        <v>42</v>
      </c>
      <c r="U292" t="s">
        <v>42</v>
      </c>
      <c r="V292" t="s">
        <v>42</v>
      </c>
      <c r="W292" t="s">
        <v>42</v>
      </c>
      <c r="X292">
        <v>4</v>
      </c>
      <c r="Y292">
        <v>3</v>
      </c>
      <c r="Z292">
        <v>2</v>
      </c>
      <c r="AA292">
        <v>1</v>
      </c>
      <c r="AB292">
        <v>4</v>
      </c>
      <c r="AC292">
        <v>5</v>
      </c>
      <c r="AD292">
        <v>11</v>
      </c>
      <c r="AE292">
        <v>12</v>
      </c>
      <c r="AF292">
        <v>11</v>
      </c>
      <c r="AG292">
        <v>11</v>
      </c>
    </row>
    <row r="293" spans="1:33" x14ac:dyDescent="0.25">
      <c r="A293" t="s">
        <v>33</v>
      </c>
      <c r="B293" t="s">
        <v>34</v>
      </c>
      <c r="C293">
        <v>17</v>
      </c>
      <c r="D293" t="s">
        <v>35</v>
      </c>
      <c r="E293" t="s">
        <v>36</v>
      </c>
      <c r="F293" t="s">
        <v>44</v>
      </c>
      <c r="G293">
        <v>4</v>
      </c>
      <c r="H293">
        <v>3</v>
      </c>
      <c r="I293" t="s">
        <v>28</v>
      </c>
      <c r="J293" t="s">
        <v>48</v>
      </c>
      <c r="K293" t="s">
        <v>51</v>
      </c>
      <c r="L293" t="s">
        <v>41</v>
      </c>
      <c r="M293">
        <v>1</v>
      </c>
      <c r="N293">
        <v>3</v>
      </c>
      <c r="O293">
        <v>0</v>
      </c>
      <c r="P293" t="s">
        <v>43</v>
      </c>
      <c r="Q293" t="s">
        <v>42</v>
      </c>
      <c r="R293" t="s">
        <v>42</v>
      </c>
      <c r="S293" t="s">
        <v>43</v>
      </c>
      <c r="T293" t="s">
        <v>42</v>
      </c>
      <c r="U293" t="s">
        <v>42</v>
      </c>
      <c r="V293" t="s">
        <v>42</v>
      </c>
      <c r="W293" t="s">
        <v>43</v>
      </c>
      <c r="X293">
        <v>4</v>
      </c>
      <c r="Y293">
        <v>2</v>
      </c>
      <c r="Z293">
        <v>2</v>
      </c>
      <c r="AA293">
        <v>1</v>
      </c>
      <c r="AB293">
        <v>2</v>
      </c>
      <c r="AC293">
        <v>3</v>
      </c>
      <c r="AD293">
        <v>0</v>
      </c>
      <c r="AE293">
        <v>15</v>
      </c>
      <c r="AF293">
        <v>15</v>
      </c>
      <c r="AG293">
        <v>15</v>
      </c>
    </row>
    <row r="294" spans="1:33" x14ac:dyDescent="0.25">
      <c r="A294" t="s">
        <v>33</v>
      </c>
      <c r="B294" t="s">
        <v>34</v>
      </c>
      <c r="C294">
        <v>18</v>
      </c>
      <c r="D294" t="s">
        <v>35</v>
      </c>
      <c r="E294" t="s">
        <v>47</v>
      </c>
      <c r="F294" t="s">
        <v>44</v>
      </c>
      <c r="G294">
        <v>2</v>
      </c>
      <c r="H294">
        <v>1</v>
      </c>
      <c r="I294" t="s">
        <v>48</v>
      </c>
      <c r="J294" t="s">
        <v>38</v>
      </c>
      <c r="K294" t="s">
        <v>51</v>
      </c>
      <c r="L294" t="s">
        <v>41</v>
      </c>
      <c r="M294">
        <v>1</v>
      </c>
      <c r="N294">
        <v>2</v>
      </c>
      <c r="O294">
        <v>1</v>
      </c>
      <c r="P294" t="s">
        <v>43</v>
      </c>
      <c r="Q294" t="s">
        <v>43</v>
      </c>
      <c r="R294" t="s">
        <v>43</v>
      </c>
      <c r="S294" t="s">
        <v>43</v>
      </c>
      <c r="T294" t="s">
        <v>42</v>
      </c>
      <c r="U294" t="s">
        <v>42</v>
      </c>
      <c r="V294" t="s">
        <v>42</v>
      </c>
      <c r="W294" t="s">
        <v>42</v>
      </c>
      <c r="X294">
        <v>5</v>
      </c>
      <c r="Y294">
        <v>4</v>
      </c>
      <c r="Z294">
        <v>3</v>
      </c>
      <c r="AA294">
        <v>1</v>
      </c>
      <c r="AB294">
        <v>1</v>
      </c>
      <c r="AC294">
        <v>5</v>
      </c>
      <c r="AD294">
        <v>12</v>
      </c>
      <c r="AE294">
        <v>12</v>
      </c>
      <c r="AF294">
        <v>12</v>
      </c>
      <c r="AG294">
        <v>13</v>
      </c>
    </row>
    <row r="295" spans="1:33" x14ac:dyDescent="0.25">
      <c r="A295" t="s">
        <v>33</v>
      </c>
      <c r="B295" t="s">
        <v>34</v>
      </c>
      <c r="C295">
        <v>17</v>
      </c>
      <c r="D295" t="s">
        <v>52</v>
      </c>
      <c r="E295" t="s">
        <v>47</v>
      </c>
      <c r="F295" t="s">
        <v>44</v>
      </c>
      <c r="G295">
        <v>3</v>
      </c>
      <c r="H295">
        <v>1</v>
      </c>
      <c r="I295" t="s">
        <v>48</v>
      </c>
      <c r="J295" t="s">
        <v>45</v>
      </c>
      <c r="K295" t="s">
        <v>51</v>
      </c>
      <c r="L295" t="s">
        <v>41</v>
      </c>
      <c r="M295">
        <v>2</v>
      </c>
      <c r="N295">
        <v>4</v>
      </c>
      <c r="O295">
        <v>0</v>
      </c>
      <c r="P295" t="s">
        <v>43</v>
      </c>
      <c r="Q295" t="s">
        <v>42</v>
      </c>
      <c r="R295" t="s">
        <v>42</v>
      </c>
      <c r="S295" t="s">
        <v>43</v>
      </c>
      <c r="T295" t="s">
        <v>42</v>
      </c>
      <c r="U295" t="s">
        <v>42</v>
      </c>
      <c r="V295" t="s">
        <v>43</v>
      </c>
      <c r="W295" t="s">
        <v>43</v>
      </c>
      <c r="X295">
        <v>3</v>
      </c>
      <c r="Y295">
        <v>1</v>
      </c>
      <c r="Z295">
        <v>2</v>
      </c>
      <c r="AA295">
        <v>1</v>
      </c>
      <c r="AB295">
        <v>1</v>
      </c>
      <c r="AC295">
        <v>3</v>
      </c>
      <c r="AD295">
        <v>6</v>
      </c>
      <c r="AE295">
        <v>18</v>
      </c>
      <c r="AF295">
        <v>18</v>
      </c>
      <c r="AG295">
        <v>18</v>
      </c>
    </row>
    <row r="296" spans="1:33" x14ac:dyDescent="0.25">
      <c r="A296" t="s">
        <v>33</v>
      </c>
      <c r="B296" t="s">
        <v>50</v>
      </c>
      <c r="C296">
        <v>18</v>
      </c>
      <c r="D296" t="s">
        <v>52</v>
      </c>
      <c r="E296" t="s">
        <v>47</v>
      </c>
      <c r="F296" t="s">
        <v>44</v>
      </c>
      <c r="G296">
        <v>3</v>
      </c>
      <c r="H296">
        <v>2</v>
      </c>
      <c r="I296" t="s">
        <v>48</v>
      </c>
      <c r="J296" t="s">
        <v>45</v>
      </c>
      <c r="K296" t="s">
        <v>51</v>
      </c>
      <c r="L296" t="s">
        <v>41</v>
      </c>
      <c r="M296">
        <v>2</v>
      </c>
      <c r="N296">
        <v>3</v>
      </c>
      <c r="O296">
        <v>0</v>
      </c>
      <c r="P296" t="s">
        <v>43</v>
      </c>
      <c r="Q296" t="s">
        <v>42</v>
      </c>
      <c r="R296" t="s">
        <v>42</v>
      </c>
      <c r="S296" t="s">
        <v>42</v>
      </c>
      <c r="T296" t="s">
        <v>42</v>
      </c>
      <c r="U296" t="s">
        <v>42</v>
      </c>
      <c r="V296" t="s">
        <v>42</v>
      </c>
      <c r="W296" t="s">
        <v>43</v>
      </c>
      <c r="X296">
        <v>5</v>
      </c>
      <c r="Y296">
        <v>4</v>
      </c>
      <c r="Z296">
        <v>2</v>
      </c>
      <c r="AA296">
        <v>1</v>
      </c>
      <c r="AB296">
        <v>1</v>
      </c>
      <c r="AC296">
        <v>4</v>
      </c>
      <c r="AD296">
        <v>8</v>
      </c>
      <c r="AE296">
        <v>14</v>
      </c>
      <c r="AF296">
        <v>13</v>
      </c>
      <c r="AG296">
        <v>14</v>
      </c>
    </row>
    <row r="297" spans="1:33" x14ac:dyDescent="0.25">
      <c r="A297" t="s">
        <v>33</v>
      </c>
      <c r="B297" t="s">
        <v>50</v>
      </c>
      <c r="C297">
        <v>17</v>
      </c>
      <c r="D297" t="s">
        <v>35</v>
      </c>
      <c r="E297" t="s">
        <v>36</v>
      </c>
      <c r="F297" t="s">
        <v>44</v>
      </c>
      <c r="G297">
        <v>3</v>
      </c>
      <c r="H297">
        <v>3</v>
      </c>
      <c r="I297" t="s">
        <v>28</v>
      </c>
      <c r="J297" t="s">
        <v>45</v>
      </c>
      <c r="K297" t="s">
        <v>49</v>
      </c>
      <c r="L297" t="s">
        <v>41</v>
      </c>
      <c r="M297">
        <v>1</v>
      </c>
      <c r="N297">
        <v>1</v>
      </c>
      <c r="O297">
        <v>0</v>
      </c>
      <c r="P297" t="s">
        <v>43</v>
      </c>
      <c r="Q297" t="s">
        <v>42</v>
      </c>
      <c r="R297" t="s">
        <v>42</v>
      </c>
      <c r="S297" t="s">
        <v>43</v>
      </c>
      <c r="T297" t="s">
        <v>42</v>
      </c>
      <c r="U297" t="s">
        <v>42</v>
      </c>
      <c r="V297" t="s">
        <v>42</v>
      </c>
      <c r="W297" t="s">
        <v>43</v>
      </c>
      <c r="X297">
        <v>4</v>
      </c>
      <c r="Y297">
        <v>4</v>
      </c>
      <c r="Z297">
        <v>3</v>
      </c>
      <c r="AA297">
        <v>1</v>
      </c>
      <c r="AB297">
        <v>3</v>
      </c>
      <c r="AC297">
        <v>5</v>
      </c>
      <c r="AD297">
        <v>4</v>
      </c>
      <c r="AE297">
        <v>14</v>
      </c>
      <c r="AF297">
        <v>12</v>
      </c>
      <c r="AG297">
        <v>11</v>
      </c>
    </row>
    <row r="298" spans="1:33" x14ac:dyDescent="0.25">
      <c r="A298" t="s">
        <v>33</v>
      </c>
      <c r="B298" t="s">
        <v>34</v>
      </c>
      <c r="C298">
        <v>19</v>
      </c>
      <c r="D298" t="s">
        <v>35</v>
      </c>
      <c r="E298" t="s">
        <v>36</v>
      </c>
      <c r="F298" t="s">
        <v>44</v>
      </c>
      <c r="G298">
        <v>4</v>
      </c>
      <c r="H298">
        <v>4</v>
      </c>
      <c r="I298" t="s">
        <v>28</v>
      </c>
      <c r="J298" t="s">
        <v>45</v>
      </c>
      <c r="K298" t="s">
        <v>51</v>
      </c>
      <c r="L298" t="s">
        <v>45</v>
      </c>
      <c r="M298">
        <v>2</v>
      </c>
      <c r="N298">
        <v>2</v>
      </c>
      <c r="O298">
        <v>0</v>
      </c>
      <c r="P298" t="s">
        <v>43</v>
      </c>
      <c r="Q298" t="s">
        <v>42</v>
      </c>
      <c r="R298" t="s">
        <v>42</v>
      </c>
      <c r="S298" t="s">
        <v>42</v>
      </c>
      <c r="T298" t="s">
        <v>42</v>
      </c>
      <c r="U298" t="s">
        <v>42</v>
      </c>
      <c r="V298" t="s">
        <v>42</v>
      </c>
      <c r="W298" t="s">
        <v>43</v>
      </c>
      <c r="X298">
        <v>2</v>
      </c>
      <c r="Y298">
        <v>3</v>
      </c>
      <c r="Z298">
        <v>4</v>
      </c>
      <c r="AA298">
        <v>2</v>
      </c>
      <c r="AB298">
        <v>3</v>
      </c>
      <c r="AC298">
        <v>2</v>
      </c>
      <c r="AD298">
        <v>0</v>
      </c>
      <c r="AE298">
        <v>10</v>
      </c>
      <c r="AF298">
        <v>9</v>
      </c>
      <c r="AG298">
        <v>0</v>
      </c>
    </row>
    <row r="299" spans="1:33" x14ac:dyDescent="0.25">
      <c r="A299" t="s">
        <v>33</v>
      </c>
      <c r="B299" t="s">
        <v>34</v>
      </c>
      <c r="C299">
        <v>18</v>
      </c>
      <c r="D299" t="s">
        <v>35</v>
      </c>
      <c r="E299" t="s">
        <v>47</v>
      </c>
      <c r="F299" t="s">
        <v>44</v>
      </c>
      <c r="G299">
        <v>4</v>
      </c>
      <c r="H299">
        <v>3</v>
      </c>
      <c r="I299" t="s">
        <v>45</v>
      </c>
      <c r="J299" t="s">
        <v>45</v>
      </c>
      <c r="K299" t="s">
        <v>49</v>
      </c>
      <c r="L299" t="s">
        <v>45</v>
      </c>
      <c r="M299">
        <v>2</v>
      </c>
      <c r="N299">
        <v>2</v>
      </c>
      <c r="O299">
        <v>0</v>
      </c>
      <c r="P299" t="s">
        <v>43</v>
      </c>
      <c r="Q299" t="s">
        <v>42</v>
      </c>
      <c r="R299" t="s">
        <v>42</v>
      </c>
      <c r="S299" t="s">
        <v>43</v>
      </c>
      <c r="T299" t="s">
        <v>42</v>
      </c>
      <c r="U299" t="s">
        <v>42</v>
      </c>
      <c r="V299" t="s">
        <v>42</v>
      </c>
      <c r="W299" t="s">
        <v>42</v>
      </c>
      <c r="X299">
        <v>4</v>
      </c>
      <c r="Y299">
        <v>4</v>
      </c>
      <c r="Z299">
        <v>5</v>
      </c>
      <c r="AA299">
        <v>1</v>
      </c>
      <c r="AB299">
        <v>2</v>
      </c>
      <c r="AC299">
        <v>2</v>
      </c>
      <c r="AD299">
        <v>10</v>
      </c>
      <c r="AE299">
        <v>10</v>
      </c>
      <c r="AF299">
        <v>8</v>
      </c>
      <c r="AG299">
        <v>8</v>
      </c>
    </row>
    <row r="300" spans="1:33" x14ac:dyDescent="0.25">
      <c r="A300" t="s">
        <v>33</v>
      </c>
      <c r="B300" t="s">
        <v>34</v>
      </c>
      <c r="C300">
        <v>18</v>
      </c>
      <c r="D300" t="s">
        <v>35</v>
      </c>
      <c r="E300" t="s">
        <v>36</v>
      </c>
      <c r="F300" t="s">
        <v>44</v>
      </c>
      <c r="G300">
        <v>4</v>
      </c>
      <c r="H300">
        <v>3</v>
      </c>
      <c r="I300" t="s">
        <v>45</v>
      </c>
      <c r="J300" t="s">
        <v>45</v>
      </c>
      <c r="K300" t="s">
        <v>51</v>
      </c>
      <c r="L300" t="s">
        <v>46</v>
      </c>
      <c r="M300">
        <v>1</v>
      </c>
      <c r="N300">
        <v>4</v>
      </c>
      <c r="O300">
        <v>0</v>
      </c>
      <c r="P300" t="s">
        <v>43</v>
      </c>
      <c r="Q300" t="s">
        <v>42</v>
      </c>
      <c r="R300" t="s">
        <v>42</v>
      </c>
      <c r="S300" t="s">
        <v>43</v>
      </c>
      <c r="T300" t="s">
        <v>42</v>
      </c>
      <c r="U300" t="s">
        <v>42</v>
      </c>
      <c r="V300" t="s">
        <v>42</v>
      </c>
      <c r="W300" t="s">
        <v>43</v>
      </c>
      <c r="X300">
        <v>4</v>
      </c>
      <c r="Y300">
        <v>3</v>
      </c>
      <c r="Z300">
        <v>3</v>
      </c>
      <c r="AA300">
        <v>1</v>
      </c>
      <c r="AB300">
        <v>1</v>
      </c>
      <c r="AC300">
        <v>3</v>
      </c>
      <c r="AD300">
        <v>0</v>
      </c>
      <c r="AE300">
        <v>14</v>
      </c>
      <c r="AF300">
        <v>13</v>
      </c>
      <c r="AG300">
        <v>14</v>
      </c>
    </row>
    <row r="301" spans="1:33" x14ac:dyDescent="0.25">
      <c r="A301" t="s">
        <v>33</v>
      </c>
      <c r="B301" t="s">
        <v>50</v>
      </c>
      <c r="C301">
        <v>18</v>
      </c>
      <c r="D301" t="s">
        <v>35</v>
      </c>
      <c r="E301" t="s">
        <v>47</v>
      </c>
      <c r="F301" t="s">
        <v>44</v>
      </c>
      <c r="G301">
        <v>4</v>
      </c>
      <c r="H301">
        <v>4</v>
      </c>
      <c r="I301" t="s">
        <v>39</v>
      </c>
      <c r="J301" t="s">
        <v>39</v>
      </c>
      <c r="K301" t="s">
        <v>49</v>
      </c>
      <c r="L301" t="s">
        <v>41</v>
      </c>
      <c r="M301">
        <v>1</v>
      </c>
      <c r="N301">
        <v>1</v>
      </c>
      <c r="O301">
        <v>0</v>
      </c>
      <c r="P301" t="s">
        <v>43</v>
      </c>
      <c r="Q301" t="s">
        <v>42</v>
      </c>
      <c r="R301" t="s">
        <v>42</v>
      </c>
      <c r="S301" t="s">
        <v>43</v>
      </c>
      <c r="T301" t="s">
        <v>42</v>
      </c>
      <c r="U301" t="s">
        <v>42</v>
      </c>
      <c r="V301" t="s">
        <v>42</v>
      </c>
      <c r="W301" t="s">
        <v>42</v>
      </c>
      <c r="X301">
        <v>1</v>
      </c>
      <c r="Y301">
        <v>4</v>
      </c>
      <c r="Z301">
        <v>2</v>
      </c>
      <c r="AA301">
        <v>2</v>
      </c>
      <c r="AB301">
        <v>2</v>
      </c>
      <c r="AC301">
        <v>1</v>
      </c>
      <c r="AD301">
        <v>5</v>
      </c>
      <c r="AE301">
        <v>16</v>
      </c>
      <c r="AF301">
        <v>15</v>
      </c>
      <c r="AG301">
        <v>16</v>
      </c>
    </row>
    <row r="302" spans="1:33" x14ac:dyDescent="0.25">
      <c r="A302" t="s">
        <v>33</v>
      </c>
      <c r="B302" t="s">
        <v>34</v>
      </c>
      <c r="C302">
        <v>18</v>
      </c>
      <c r="D302" t="s">
        <v>35</v>
      </c>
      <c r="E302" t="s">
        <v>47</v>
      </c>
      <c r="F302" t="s">
        <v>37</v>
      </c>
      <c r="G302">
        <v>4</v>
      </c>
      <c r="H302">
        <v>4</v>
      </c>
      <c r="I302" t="s">
        <v>28</v>
      </c>
      <c r="J302" t="s">
        <v>45</v>
      </c>
      <c r="K302" t="s">
        <v>49</v>
      </c>
      <c r="L302" t="s">
        <v>41</v>
      </c>
      <c r="M302">
        <v>1</v>
      </c>
      <c r="N302">
        <v>2</v>
      </c>
      <c r="O302">
        <v>0</v>
      </c>
      <c r="P302" t="s">
        <v>43</v>
      </c>
      <c r="Q302" t="s">
        <v>42</v>
      </c>
      <c r="R302" t="s">
        <v>43</v>
      </c>
      <c r="S302" t="s">
        <v>43</v>
      </c>
      <c r="T302" t="s">
        <v>42</v>
      </c>
      <c r="U302" t="s">
        <v>42</v>
      </c>
      <c r="V302" t="s">
        <v>42</v>
      </c>
      <c r="W302" t="s">
        <v>42</v>
      </c>
      <c r="X302">
        <v>4</v>
      </c>
      <c r="Y302">
        <v>2</v>
      </c>
      <c r="Z302">
        <v>4</v>
      </c>
      <c r="AA302">
        <v>1</v>
      </c>
      <c r="AB302">
        <v>1</v>
      </c>
      <c r="AC302">
        <v>4</v>
      </c>
      <c r="AD302">
        <v>14</v>
      </c>
      <c r="AE302">
        <v>12</v>
      </c>
      <c r="AF302">
        <v>10</v>
      </c>
      <c r="AG302">
        <v>11</v>
      </c>
    </row>
    <row r="303" spans="1:33" x14ac:dyDescent="0.25">
      <c r="A303" t="s">
        <v>33</v>
      </c>
      <c r="B303" t="s">
        <v>50</v>
      </c>
      <c r="C303">
        <v>17</v>
      </c>
      <c r="D303" t="s">
        <v>35</v>
      </c>
      <c r="E303" t="s">
        <v>47</v>
      </c>
      <c r="F303" t="s">
        <v>44</v>
      </c>
      <c r="G303">
        <v>4</v>
      </c>
      <c r="H303">
        <v>4</v>
      </c>
      <c r="I303" t="s">
        <v>45</v>
      </c>
      <c r="J303" t="s">
        <v>39</v>
      </c>
      <c r="K303" t="s">
        <v>49</v>
      </c>
      <c r="L303" t="s">
        <v>46</v>
      </c>
      <c r="M303">
        <v>2</v>
      </c>
      <c r="N303">
        <v>1</v>
      </c>
      <c r="O303">
        <v>0</v>
      </c>
      <c r="P303" t="s">
        <v>43</v>
      </c>
      <c r="Q303" t="s">
        <v>43</v>
      </c>
      <c r="R303" t="s">
        <v>42</v>
      </c>
      <c r="S303" t="s">
        <v>43</v>
      </c>
      <c r="T303" t="s">
        <v>42</v>
      </c>
      <c r="U303" t="s">
        <v>42</v>
      </c>
      <c r="V303" t="s">
        <v>42</v>
      </c>
      <c r="W303" t="s">
        <v>43</v>
      </c>
      <c r="X303">
        <v>4</v>
      </c>
      <c r="Y303">
        <v>1</v>
      </c>
      <c r="Z303">
        <v>1</v>
      </c>
      <c r="AA303">
        <v>2</v>
      </c>
      <c r="AB303">
        <v>2</v>
      </c>
      <c r="AC303">
        <v>5</v>
      </c>
      <c r="AD303">
        <v>0</v>
      </c>
      <c r="AE303">
        <v>11</v>
      </c>
      <c r="AF303">
        <v>11</v>
      </c>
      <c r="AG303">
        <v>10</v>
      </c>
    </row>
    <row r="304" spans="1:33" x14ac:dyDescent="0.25">
      <c r="A304" t="s">
        <v>33</v>
      </c>
      <c r="B304" t="s">
        <v>34</v>
      </c>
      <c r="C304">
        <v>17</v>
      </c>
      <c r="D304" t="s">
        <v>35</v>
      </c>
      <c r="E304" t="s">
        <v>36</v>
      </c>
      <c r="F304" t="s">
        <v>44</v>
      </c>
      <c r="G304">
        <v>4</v>
      </c>
      <c r="H304">
        <v>2</v>
      </c>
      <c r="I304" t="s">
        <v>45</v>
      </c>
      <c r="J304" t="s">
        <v>45</v>
      </c>
      <c r="K304" t="s">
        <v>51</v>
      </c>
      <c r="L304" t="s">
        <v>41</v>
      </c>
      <c r="M304">
        <v>2</v>
      </c>
      <c r="N304">
        <v>3</v>
      </c>
      <c r="O304">
        <v>0</v>
      </c>
      <c r="P304" t="s">
        <v>43</v>
      </c>
      <c r="Q304" t="s">
        <v>42</v>
      </c>
      <c r="R304" t="s">
        <v>42</v>
      </c>
      <c r="S304" t="s">
        <v>43</v>
      </c>
      <c r="T304" t="s">
        <v>42</v>
      </c>
      <c r="U304" t="s">
        <v>42</v>
      </c>
      <c r="V304" t="s">
        <v>42</v>
      </c>
      <c r="W304" t="s">
        <v>43</v>
      </c>
      <c r="X304">
        <v>4</v>
      </c>
      <c r="Y304">
        <v>3</v>
      </c>
      <c r="Z304">
        <v>3</v>
      </c>
      <c r="AA304">
        <v>1</v>
      </c>
      <c r="AB304">
        <v>1</v>
      </c>
      <c r="AC304">
        <v>3</v>
      </c>
      <c r="AD304">
        <v>0</v>
      </c>
      <c r="AE304">
        <v>15</v>
      </c>
      <c r="AF304">
        <v>12</v>
      </c>
      <c r="AG304">
        <v>14</v>
      </c>
    </row>
    <row r="305" spans="1:33" x14ac:dyDescent="0.25">
      <c r="A305" t="s">
        <v>33</v>
      </c>
      <c r="B305" t="s">
        <v>34</v>
      </c>
      <c r="C305">
        <v>17</v>
      </c>
      <c r="D305" t="s">
        <v>35</v>
      </c>
      <c r="E305" t="s">
        <v>36</v>
      </c>
      <c r="F305" t="s">
        <v>44</v>
      </c>
      <c r="G305">
        <v>3</v>
      </c>
      <c r="H305">
        <v>2</v>
      </c>
      <c r="I305" t="s">
        <v>28</v>
      </c>
      <c r="J305" t="s">
        <v>28</v>
      </c>
      <c r="K305" t="s">
        <v>51</v>
      </c>
      <c r="L305" t="s">
        <v>46</v>
      </c>
      <c r="M305">
        <v>1</v>
      </c>
      <c r="N305">
        <v>4</v>
      </c>
      <c r="O305">
        <v>0</v>
      </c>
      <c r="P305" t="s">
        <v>43</v>
      </c>
      <c r="Q305" t="s">
        <v>42</v>
      </c>
      <c r="R305" t="s">
        <v>42</v>
      </c>
      <c r="S305" t="s">
        <v>42</v>
      </c>
      <c r="T305" t="s">
        <v>43</v>
      </c>
      <c r="U305" t="s">
        <v>42</v>
      </c>
      <c r="V305" t="s">
        <v>42</v>
      </c>
      <c r="W305" t="s">
        <v>43</v>
      </c>
      <c r="X305">
        <v>5</v>
      </c>
      <c r="Y305">
        <v>2</v>
      </c>
      <c r="Z305">
        <v>2</v>
      </c>
      <c r="AA305">
        <v>1</v>
      </c>
      <c r="AB305">
        <v>2</v>
      </c>
      <c r="AC305">
        <v>5</v>
      </c>
      <c r="AD305">
        <v>0</v>
      </c>
      <c r="AE305">
        <v>17</v>
      </c>
      <c r="AF305">
        <v>17</v>
      </c>
      <c r="AG305">
        <v>18</v>
      </c>
    </row>
    <row r="306" spans="1:33" x14ac:dyDescent="0.25">
      <c r="A306" t="s">
        <v>33</v>
      </c>
      <c r="B306" t="s">
        <v>50</v>
      </c>
      <c r="C306">
        <v>19</v>
      </c>
      <c r="D306" t="s">
        <v>35</v>
      </c>
      <c r="E306" t="s">
        <v>36</v>
      </c>
      <c r="F306" t="s">
        <v>44</v>
      </c>
      <c r="G306">
        <v>3</v>
      </c>
      <c r="H306">
        <v>3</v>
      </c>
      <c r="I306" t="s">
        <v>45</v>
      </c>
      <c r="J306" t="s">
        <v>45</v>
      </c>
      <c r="K306" t="s">
        <v>49</v>
      </c>
      <c r="L306" t="s">
        <v>45</v>
      </c>
      <c r="M306">
        <v>1</v>
      </c>
      <c r="N306">
        <v>2</v>
      </c>
      <c r="O306">
        <v>1</v>
      </c>
      <c r="P306" t="s">
        <v>43</v>
      </c>
      <c r="Q306" t="s">
        <v>42</v>
      </c>
      <c r="R306" t="s">
        <v>43</v>
      </c>
      <c r="S306" t="s">
        <v>42</v>
      </c>
      <c r="T306" t="s">
        <v>42</v>
      </c>
      <c r="U306" t="s">
        <v>42</v>
      </c>
      <c r="V306" t="s">
        <v>42</v>
      </c>
      <c r="W306" t="s">
        <v>42</v>
      </c>
      <c r="X306">
        <v>4</v>
      </c>
      <c r="Y306">
        <v>4</v>
      </c>
      <c r="Z306">
        <v>4</v>
      </c>
      <c r="AA306">
        <v>1</v>
      </c>
      <c r="AB306">
        <v>1</v>
      </c>
      <c r="AC306">
        <v>3</v>
      </c>
      <c r="AD306">
        <v>20</v>
      </c>
      <c r="AE306">
        <v>15</v>
      </c>
      <c r="AF306">
        <v>14</v>
      </c>
      <c r="AG306">
        <v>13</v>
      </c>
    </row>
    <row r="307" spans="1:33" x14ac:dyDescent="0.25">
      <c r="A307" t="s">
        <v>33</v>
      </c>
      <c r="B307" t="s">
        <v>34</v>
      </c>
      <c r="C307">
        <v>18</v>
      </c>
      <c r="D307" t="s">
        <v>35</v>
      </c>
      <c r="E307" t="s">
        <v>36</v>
      </c>
      <c r="F307" t="s">
        <v>44</v>
      </c>
      <c r="G307">
        <v>2</v>
      </c>
      <c r="H307">
        <v>4</v>
      </c>
      <c r="I307" t="s">
        <v>48</v>
      </c>
      <c r="J307" t="s">
        <v>38</v>
      </c>
      <c r="K307" t="s">
        <v>51</v>
      </c>
      <c r="L307" t="s">
        <v>45</v>
      </c>
      <c r="M307">
        <v>1</v>
      </c>
      <c r="N307">
        <v>2</v>
      </c>
      <c r="O307">
        <v>1</v>
      </c>
      <c r="P307" t="s">
        <v>43</v>
      </c>
      <c r="Q307" t="s">
        <v>42</v>
      </c>
      <c r="R307" t="s">
        <v>42</v>
      </c>
      <c r="S307" t="s">
        <v>42</v>
      </c>
      <c r="T307" t="s">
        <v>42</v>
      </c>
      <c r="U307" t="s">
        <v>42</v>
      </c>
      <c r="V307" t="s">
        <v>42</v>
      </c>
      <c r="W307" t="s">
        <v>43</v>
      </c>
      <c r="X307">
        <v>4</v>
      </c>
      <c r="Y307">
        <v>4</v>
      </c>
      <c r="Z307">
        <v>3</v>
      </c>
      <c r="AA307">
        <v>1</v>
      </c>
      <c r="AB307">
        <v>1</v>
      </c>
      <c r="AC307">
        <v>3</v>
      </c>
      <c r="AD307">
        <v>8</v>
      </c>
      <c r="AE307">
        <v>14</v>
      </c>
      <c r="AF307">
        <v>12</v>
      </c>
      <c r="AG307">
        <v>12</v>
      </c>
    </row>
    <row r="308" spans="1:33" x14ac:dyDescent="0.25">
      <c r="A308" t="s">
        <v>33</v>
      </c>
      <c r="B308" t="s">
        <v>50</v>
      </c>
      <c r="C308">
        <v>20</v>
      </c>
      <c r="D308" t="s">
        <v>35</v>
      </c>
      <c r="E308" t="s">
        <v>36</v>
      </c>
      <c r="F308" t="s">
        <v>37</v>
      </c>
      <c r="G308">
        <v>3</v>
      </c>
      <c r="H308">
        <v>2</v>
      </c>
      <c r="I308" t="s">
        <v>48</v>
      </c>
      <c r="J308" t="s">
        <v>45</v>
      </c>
      <c r="K308" t="s">
        <v>40</v>
      </c>
      <c r="L308" t="s">
        <v>45</v>
      </c>
      <c r="M308">
        <v>1</v>
      </c>
      <c r="N308">
        <v>1</v>
      </c>
      <c r="O308">
        <v>0</v>
      </c>
      <c r="P308" t="s">
        <v>43</v>
      </c>
      <c r="Q308" t="s">
        <v>43</v>
      </c>
      <c r="R308" t="s">
        <v>43</v>
      </c>
      <c r="S308" t="s">
        <v>42</v>
      </c>
      <c r="T308" t="s">
        <v>42</v>
      </c>
      <c r="U308" t="s">
        <v>42</v>
      </c>
      <c r="V308" t="s">
        <v>43</v>
      </c>
      <c r="W308" t="s">
        <v>43</v>
      </c>
      <c r="X308">
        <v>5</v>
      </c>
      <c r="Y308">
        <v>5</v>
      </c>
      <c r="Z308">
        <v>3</v>
      </c>
      <c r="AA308">
        <v>1</v>
      </c>
      <c r="AB308">
        <v>1</v>
      </c>
      <c r="AC308">
        <v>5</v>
      </c>
      <c r="AD308">
        <v>0</v>
      </c>
      <c r="AE308">
        <v>17</v>
      </c>
      <c r="AF308">
        <v>18</v>
      </c>
      <c r="AG308">
        <v>18</v>
      </c>
    </row>
    <row r="309" spans="1:33" x14ac:dyDescent="0.25">
      <c r="A309" t="s">
        <v>33</v>
      </c>
      <c r="B309" t="s">
        <v>50</v>
      </c>
      <c r="C309">
        <v>19</v>
      </c>
      <c r="D309" t="s">
        <v>35</v>
      </c>
      <c r="E309" t="s">
        <v>36</v>
      </c>
      <c r="F309" t="s">
        <v>44</v>
      </c>
      <c r="G309">
        <v>4</v>
      </c>
      <c r="H309">
        <v>4</v>
      </c>
      <c r="I309" t="s">
        <v>39</v>
      </c>
      <c r="J309" t="s">
        <v>48</v>
      </c>
      <c r="K309" t="s">
        <v>51</v>
      </c>
      <c r="L309" t="s">
        <v>45</v>
      </c>
      <c r="M309">
        <v>2</v>
      </c>
      <c r="N309">
        <v>1</v>
      </c>
      <c r="O309">
        <v>1</v>
      </c>
      <c r="P309" t="s">
        <v>43</v>
      </c>
      <c r="Q309" t="s">
        <v>42</v>
      </c>
      <c r="R309" t="s">
        <v>42</v>
      </c>
      <c r="S309" t="s">
        <v>43</v>
      </c>
      <c r="T309" t="s">
        <v>42</v>
      </c>
      <c r="U309" t="s">
        <v>42</v>
      </c>
      <c r="V309" t="s">
        <v>42</v>
      </c>
      <c r="W309" t="s">
        <v>42</v>
      </c>
      <c r="X309">
        <v>4</v>
      </c>
      <c r="Y309">
        <v>3</v>
      </c>
      <c r="Z309">
        <v>4</v>
      </c>
      <c r="AA309">
        <v>1</v>
      </c>
      <c r="AB309">
        <v>1</v>
      </c>
      <c r="AC309">
        <v>4</v>
      </c>
      <c r="AD309">
        <v>38</v>
      </c>
      <c r="AE309">
        <v>8</v>
      </c>
      <c r="AF309">
        <v>9</v>
      </c>
      <c r="AG309">
        <v>8</v>
      </c>
    </row>
    <row r="310" spans="1:33" x14ac:dyDescent="0.25">
      <c r="A310" t="s">
        <v>33</v>
      </c>
      <c r="B310" t="s">
        <v>50</v>
      </c>
      <c r="C310">
        <v>19</v>
      </c>
      <c r="D310" t="s">
        <v>52</v>
      </c>
      <c r="E310" t="s">
        <v>36</v>
      </c>
      <c r="F310" t="s">
        <v>44</v>
      </c>
      <c r="G310">
        <v>3</v>
      </c>
      <c r="H310">
        <v>3</v>
      </c>
      <c r="I310" t="s">
        <v>45</v>
      </c>
      <c r="J310" t="s">
        <v>48</v>
      </c>
      <c r="K310" t="s">
        <v>51</v>
      </c>
      <c r="L310" t="s">
        <v>46</v>
      </c>
      <c r="M310">
        <v>1</v>
      </c>
      <c r="N310">
        <v>2</v>
      </c>
      <c r="O310">
        <v>1</v>
      </c>
      <c r="P310" t="s">
        <v>43</v>
      </c>
      <c r="Q310" t="s">
        <v>43</v>
      </c>
      <c r="R310" t="s">
        <v>43</v>
      </c>
      <c r="S310" t="s">
        <v>42</v>
      </c>
      <c r="T310" t="s">
        <v>42</v>
      </c>
      <c r="U310" t="s">
        <v>42</v>
      </c>
      <c r="V310" t="s">
        <v>43</v>
      </c>
      <c r="W310" t="s">
        <v>42</v>
      </c>
      <c r="X310">
        <v>4</v>
      </c>
      <c r="Y310">
        <v>5</v>
      </c>
      <c r="Z310">
        <v>3</v>
      </c>
      <c r="AA310">
        <v>1</v>
      </c>
      <c r="AB310">
        <v>2</v>
      </c>
      <c r="AC310">
        <v>5</v>
      </c>
      <c r="AD310">
        <v>0</v>
      </c>
      <c r="AE310">
        <v>15</v>
      </c>
      <c r="AF310">
        <v>12</v>
      </c>
      <c r="AG310">
        <v>12</v>
      </c>
    </row>
    <row r="311" spans="1:33" x14ac:dyDescent="0.25">
      <c r="A311" t="s">
        <v>33</v>
      </c>
      <c r="B311" t="s">
        <v>34</v>
      </c>
      <c r="C311">
        <v>19</v>
      </c>
      <c r="D311" t="s">
        <v>35</v>
      </c>
      <c r="E311" t="s">
        <v>47</v>
      </c>
      <c r="F311" t="s">
        <v>44</v>
      </c>
      <c r="G311">
        <v>1</v>
      </c>
      <c r="H311">
        <v>1</v>
      </c>
      <c r="I311" t="s">
        <v>38</v>
      </c>
      <c r="J311" t="s">
        <v>45</v>
      </c>
      <c r="K311" t="s">
        <v>51</v>
      </c>
      <c r="L311" t="s">
        <v>45</v>
      </c>
      <c r="M311">
        <v>1</v>
      </c>
      <c r="N311">
        <v>2</v>
      </c>
      <c r="O311">
        <v>1</v>
      </c>
      <c r="P311" t="s">
        <v>42</v>
      </c>
      <c r="Q311" t="s">
        <v>42</v>
      </c>
      <c r="R311" t="s">
        <v>43</v>
      </c>
      <c r="S311" t="s">
        <v>42</v>
      </c>
      <c r="T311" t="s">
        <v>43</v>
      </c>
      <c r="U311" t="s">
        <v>42</v>
      </c>
      <c r="V311" t="s">
        <v>42</v>
      </c>
      <c r="W311" t="s">
        <v>43</v>
      </c>
      <c r="X311">
        <v>4</v>
      </c>
      <c r="Y311">
        <v>4</v>
      </c>
      <c r="Z311">
        <v>3</v>
      </c>
      <c r="AA311">
        <v>1</v>
      </c>
      <c r="AB311">
        <v>3</v>
      </c>
      <c r="AC311">
        <v>3</v>
      </c>
      <c r="AD311">
        <v>18</v>
      </c>
      <c r="AE311">
        <v>12</v>
      </c>
      <c r="AF311">
        <v>10</v>
      </c>
      <c r="AG311">
        <v>10</v>
      </c>
    </row>
    <row r="312" spans="1:33" x14ac:dyDescent="0.25">
      <c r="A312" t="s">
        <v>33</v>
      </c>
      <c r="B312" t="s">
        <v>34</v>
      </c>
      <c r="C312">
        <v>19</v>
      </c>
      <c r="D312" t="s">
        <v>35</v>
      </c>
      <c r="E312" t="s">
        <v>47</v>
      </c>
      <c r="F312" t="s">
        <v>44</v>
      </c>
      <c r="G312">
        <v>1</v>
      </c>
      <c r="H312">
        <v>2</v>
      </c>
      <c r="I312" t="s">
        <v>48</v>
      </c>
      <c r="J312" t="s">
        <v>48</v>
      </c>
      <c r="K312" t="s">
        <v>49</v>
      </c>
      <c r="L312" t="s">
        <v>45</v>
      </c>
      <c r="M312">
        <v>1</v>
      </c>
      <c r="N312">
        <v>2</v>
      </c>
      <c r="O312">
        <v>1</v>
      </c>
      <c r="P312" t="s">
        <v>43</v>
      </c>
      <c r="Q312" t="s">
        <v>43</v>
      </c>
      <c r="R312" t="s">
        <v>43</v>
      </c>
      <c r="S312" t="s">
        <v>42</v>
      </c>
      <c r="T312" t="s">
        <v>43</v>
      </c>
      <c r="U312" t="s">
        <v>42</v>
      </c>
      <c r="V312" t="s">
        <v>43</v>
      </c>
      <c r="W312" t="s">
        <v>42</v>
      </c>
      <c r="X312">
        <v>4</v>
      </c>
      <c r="Y312">
        <v>2</v>
      </c>
      <c r="Z312">
        <v>4</v>
      </c>
      <c r="AA312">
        <v>2</v>
      </c>
      <c r="AB312">
        <v>2</v>
      </c>
      <c r="AC312">
        <v>3</v>
      </c>
      <c r="AD312">
        <v>0</v>
      </c>
      <c r="AE312">
        <v>9</v>
      </c>
      <c r="AF312">
        <v>9</v>
      </c>
      <c r="AG312">
        <v>0</v>
      </c>
    </row>
    <row r="313" spans="1:33" x14ac:dyDescent="0.25">
      <c r="A313" t="s">
        <v>33</v>
      </c>
      <c r="B313" t="s">
        <v>34</v>
      </c>
      <c r="C313">
        <v>19</v>
      </c>
      <c r="D313" t="s">
        <v>35</v>
      </c>
      <c r="E313" t="s">
        <v>36</v>
      </c>
      <c r="F313" t="s">
        <v>44</v>
      </c>
      <c r="G313">
        <v>2</v>
      </c>
      <c r="H313">
        <v>1</v>
      </c>
      <c r="I313" t="s">
        <v>38</v>
      </c>
      <c r="J313" t="s">
        <v>45</v>
      </c>
      <c r="K313" t="s">
        <v>45</v>
      </c>
      <c r="L313" t="s">
        <v>45</v>
      </c>
      <c r="M313">
        <v>3</v>
      </c>
      <c r="N313">
        <v>2</v>
      </c>
      <c r="O313">
        <v>0</v>
      </c>
      <c r="P313" t="s">
        <v>43</v>
      </c>
      <c r="Q313" t="s">
        <v>42</v>
      </c>
      <c r="R313" t="s">
        <v>43</v>
      </c>
      <c r="S313" t="s">
        <v>43</v>
      </c>
      <c r="T313" t="s">
        <v>42</v>
      </c>
      <c r="U313" t="s">
        <v>43</v>
      </c>
      <c r="V313" t="s">
        <v>42</v>
      </c>
      <c r="W313" t="s">
        <v>42</v>
      </c>
      <c r="X313">
        <v>3</v>
      </c>
      <c r="Y313">
        <v>4</v>
      </c>
      <c r="Z313">
        <v>1</v>
      </c>
      <c r="AA313">
        <v>1</v>
      </c>
      <c r="AB313">
        <v>1</v>
      </c>
      <c r="AC313">
        <v>2</v>
      </c>
      <c r="AD313">
        <v>20</v>
      </c>
      <c r="AE313">
        <v>14</v>
      </c>
      <c r="AF313">
        <v>12</v>
      </c>
      <c r="AG313">
        <v>13</v>
      </c>
    </row>
    <row r="314" spans="1:33" x14ac:dyDescent="0.25">
      <c r="A314" t="s">
        <v>33</v>
      </c>
      <c r="B314" t="s">
        <v>50</v>
      </c>
      <c r="C314">
        <v>19</v>
      </c>
      <c r="D314" t="s">
        <v>35</v>
      </c>
      <c r="E314" t="s">
        <v>36</v>
      </c>
      <c r="F314" t="s">
        <v>44</v>
      </c>
      <c r="G314">
        <v>1</v>
      </c>
      <c r="H314">
        <v>2</v>
      </c>
      <c r="I314" t="s">
        <v>45</v>
      </c>
      <c r="J314" t="s">
        <v>48</v>
      </c>
      <c r="K314" t="s">
        <v>40</v>
      </c>
      <c r="L314" t="s">
        <v>45</v>
      </c>
      <c r="M314">
        <v>1</v>
      </c>
      <c r="N314">
        <v>2</v>
      </c>
      <c r="O314">
        <v>1</v>
      </c>
      <c r="P314" t="s">
        <v>43</v>
      </c>
      <c r="Q314" t="s">
        <v>43</v>
      </c>
      <c r="R314" t="s">
        <v>43</v>
      </c>
      <c r="S314" t="s">
        <v>43</v>
      </c>
      <c r="T314" t="s">
        <v>43</v>
      </c>
      <c r="U314" t="s">
        <v>42</v>
      </c>
      <c r="V314" t="s">
        <v>42</v>
      </c>
      <c r="W314" t="s">
        <v>43</v>
      </c>
      <c r="X314">
        <v>4</v>
      </c>
      <c r="Y314">
        <v>5</v>
      </c>
      <c r="Z314">
        <v>2</v>
      </c>
      <c r="AA314">
        <v>2</v>
      </c>
      <c r="AB314">
        <v>2</v>
      </c>
      <c r="AC314">
        <v>4</v>
      </c>
      <c r="AD314">
        <v>3</v>
      </c>
      <c r="AE314">
        <v>13</v>
      </c>
      <c r="AF314">
        <v>11</v>
      </c>
      <c r="AG314">
        <v>11</v>
      </c>
    </row>
    <row r="315" spans="1:33" x14ac:dyDescent="0.25">
      <c r="A315" t="s">
        <v>33</v>
      </c>
      <c r="B315" t="s">
        <v>34</v>
      </c>
      <c r="C315">
        <v>19</v>
      </c>
      <c r="D315" t="s">
        <v>35</v>
      </c>
      <c r="E315" t="s">
        <v>47</v>
      </c>
      <c r="F315" t="s">
        <v>44</v>
      </c>
      <c r="G315">
        <v>3</v>
      </c>
      <c r="H315">
        <v>2</v>
      </c>
      <c r="I315" t="s">
        <v>48</v>
      </c>
      <c r="J315" t="s">
        <v>45</v>
      </c>
      <c r="K315" t="s">
        <v>51</v>
      </c>
      <c r="L315" t="s">
        <v>45</v>
      </c>
      <c r="M315">
        <v>2</v>
      </c>
      <c r="N315">
        <v>2</v>
      </c>
      <c r="O315">
        <v>1</v>
      </c>
      <c r="P315" t="s">
        <v>43</v>
      </c>
      <c r="Q315" t="s">
        <v>42</v>
      </c>
      <c r="R315" t="s">
        <v>42</v>
      </c>
      <c r="S315" t="s">
        <v>43</v>
      </c>
      <c r="T315" t="s">
        <v>43</v>
      </c>
      <c r="U315" t="s">
        <v>42</v>
      </c>
      <c r="V315" t="s">
        <v>42</v>
      </c>
      <c r="W315" t="s">
        <v>42</v>
      </c>
      <c r="X315">
        <v>4</v>
      </c>
      <c r="Y315">
        <v>2</v>
      </c>
      <c r="Z315">
        <v>2</v>
      </c>
      <c r="AA315">
        <v>1</v>
      </c>
      <c r="AB315">
        <v>2</v>
      </c>
      <c r="AC315">
        <v>1</v>
      </c>
      <c r="AD315">
        <v>22</v>
      </c>
      <c r="AE315">
        <v>13</v>
      </c>
      <c r="AF315">
        <v>10</v>
      </c>
      <c r="AG315">
        <v>11</v>
      </c>
    </row>
    <row r="316" spans="1:33" x14ac:dyDescent="0.25">
      <c r="A316" t="s">
        <v>33</v>
      </c>
      <c r="B316" t="s">
        <v>34</v>
      </c>
      <c r="C316">
        <v>19</v>
      </c>
      <c r="D316" t="s">
        <v>35</v>
      </c>
      <c r="E316" t="s">
        <v>36</v>
      </c>
      <c r="F316" t="s">
        <v>44</v>
      </c>
      <c r="G316">
        <v>1</v>
      </c>
      <c r="H316">
        <v>1</v>
      </c>
      <c r="I316" t="s">
        <v>38</v>
      </c>
      <c r="J316" t="s">
        <v>28</v>
      </c>
      <c r="K316" t="s">
        <v>49</v>
      </c>
      <c r="L316" t="s">
        <v>45</v>
      </c>
      <c r="M316">
        <v>1</v>
      </c>
      <c r="N316">
        <v>3</v>
      </c>
      <c r="O316">
        <v>2</v>
      </c>
      <c r="P316" t="s">
        <v>43</v>
      </c>
      <c r="Q316" t="s">
        <v>43</v>
      </c>
      <c r="R316" t="s">
        <v>43</v>
      </c>
      <c r="S316" t="s">
        <v>43</v>
      </c>
      <c r="T316" t="s">
        <v>43</v>
      </c>
      <c r="U316" t="s">
        <v>42</v>
      </c>
      <c r="V316" t="s">
        <v>42</v>
      </c>
      <c r="W316" t="s">
        <v>42</v>
      </c>
      <c r="X316">
        <v>4</v>
      </c>
      <c r="Y316">
        <v>1</v>
      </c>
      <c r="Z316">
        <v>2</v>
      </c>
      <c r="AA316">
        <v>1</v>
      </c>
      <c r="AB316">
        <v>1</v>
      </c>
      <c r="AC316">
        <v>3</v>
      </c>
      <c r="AD316">
        <v>14</v>
      </c>
      <c r="AE316">
        <v>15</v>
      </c>
      <c r="AF316">
        <v>13</v>
      </c>
      <c r="AG316">
        <v>13</v>
      </c>
    </row>
    <row r="317" spans="1:33" x14ac:dyDescent="0.25">
      <c r="A317" t="s">
        <v>33</v>
      </c>
      <c r="B317" t="s">
        <v>34</v>
      </c>
      <c r="C317">
        <v>19</v>
      </c>
      <c r="D317" t="s">
        <v>52</v>
      </c>
      <c r="E317" t="s">
        <v>36</v>
      </c>
      <c r="F317" t="s">
        <v>44</v>
      </c>
      <c r="G317">
        <v>2</v>
      </c>
      <c r="H317">
        <v>3</v>
      </c>
      <c r="I317" t="s">
        <v>45</v>
      </c>
      <c r="J317" t="s">
        <v>45</v>
      </c>
      <c r="K317" t="s">
        <v>51</v>
      </c>
      <c r="L317" t="s">
        <v>45</v>
      </c>
      <c r="M317">
        <v>1</v>
      </c>
      <c r="N317">
        <v>3</v>
      </c>
      <c r="O317">
        <v>1</v>
      </c>
      <c r="P317" t="s">
        <v>43</v>
      </c>
      <c r="Q317" t="s">
        <v>43</v>
      </c>
      <c r="R317" t="s">
        <v>43</v>
      </c>
      <c r="S317" t="s">
        <v>43</v>
      </c>
      <c r="T317" t="s">
        <v>42</v>
      </c>
      <c r="U317" t="s">
        <v>42</v>
      </c>
      <c r="V317" t="s">
        <v>42</v>
      </c>
      <c r="W317" t="s">
        <v>42</v>
      </c>
      <c r="X317">
        <v>4</v>
      </c>
      <c r="Y317">
        <v>1</v>
      </c>
      <c r="Z317">
        <v>2</v>
      </c>
      <c r="AA317">
        <v>1</v>
      </c>
      <c r="AB317">
        <v>1</v>
      </c>
      <c r="AC317">
        <v>3</v>
      </c>
      <c r="AD317">
        <v>40</v>
      </c>
      <c r="AE317">
        <v>13</v>
      </c>
      <c r="AF317">
        <v>11</v>
      </c>
      <c r="AG317">
        <v>11</v>
      </c>
    </row>
    <row r="318" spans="1:33" x14ac:dyDescent="0.25">
      <c r="A318" t="s">
        <v>33</v>
      </c>
      <c r="B318" t="s">
        <v>34</v>
      </c>
      <c r="C318">
        <v>18</v>
      </c>
      <c r="D318" t="s">
        <v>35</v>
      </c>
      <c r="E318" t="s">
        <v>36</v>
      </c>
      <c r="F318" t="s">
        <v>44</v>
      </c>
      <c r="G318">
        <v>2</v>
      </c>
      <c r="H318">
        <v>1</v>
      </c>
      <c r="I318" t="s">
        <v>48</v>
      </c>
      <c r="J318" t="s">
        <v>45</v>
      </c>
      <c r="K318" t="s">
        <v>40</v>
      </c>
      <c r="L318" t="s">
        <v>41</v>
      </c>
      <c r="M318">
        <v>2</v>
      </c>
      <c r="N318">
        <v>2</v>
      </c>
      <c r="O318">
        <v>0</v>
      </c>
      <c r="P318" t="s">
        <v>43</v>
      </c>
      <c r="Q318" t="s">
        <v>42</v>
      </c>
      <c r="R318" t="s">
        <v>42</v>
      </c>
      <c r="S318" t="s">
        <v>42</v>
      </c>
      <c r="T318" t="s">
        <v>42</v>
      </c>
      <c r="U318" t="s">
        <v>42</v>
      </c>
      <c r="V318" t="s">
        <v>42</v>
      </c>
      <c r="W318" t="s">
        <v>43</v>
      </c>
      <c r="X318">
        <v>5</v>
      </c>
      <c r="Y318">
        <v>3</v>
      </c>
      <c r="Z318">
        <v>3</v>
      </c>
      <c r="AA318">
        <v>1</v>
      </c>
      <c r="AB318">
        <v>2</v>
      </c>
      <c r="AC318">
        <v>1</v>
      </c>
      <c r="AD318">
        <v>0</v>
      </c>
      <c r="AE318">
        <v>8</v>
      </c>
      <c r="AF318">
        <v>8</v>
      </c>
      <c r="AG318">
        <v>0</v>
      </c>
    </row>
    <row r="319" spans="1:33" x14ac:dyDescent="0.25">
      <c r="A319" t="s">
        <v>33</v>
      </c>
      <c r="B319" t="s">
        <v>34</v>
      </c>
      <c r="C319">
        <v>18</v>
      </c>
      <c r="D319" t="s">
        <v>35</v>
      </c>
      <c r="E319" t="s">
        <v>36</v>
      </c>
      <c r="F319" t="s">
        <v>44</v>
      </c>
      <c r="G319">
        <v>4</v>
      </c>
      <c r="H319">
        <v>3</v>
      </c>
      <c r="I319" t="s">
        <v>45</v>
      </c>
      <c r="J319" t="s">
        <v>45</v>
      </c>
      <c r="K319" t="s">
        <v>40</v>
      </c>
      <c r="L319" t="s">
        <v>41</v>
      </c>
      <c r="M319">
        <v>1</v>
      </c>
      <c r="N319">
        <v>3</v>
      </c>
      <c r="O319">
        <v>0</v>
      </c>
      <c r="P319" t="s">
        <v>43</v>
      </c>
      <c r="Q319" t="s">
        <v>42</v>
      </c>
      <c r="R319" t="s">
        <v>42</v>
      </c>
      <c r="S319" t="s">
        <v>42</v>
      </c>
      <c r="T319" t="s">
        <v>42</v>
      </c>
      <c r="U319" t="s">
        <v>42</v>
      </c>
      <c r="V319" t="s">
        <v>42</v>
      </c>
      <c r="W319" t="s">
        <v>42</v>
      </c>
      <c r="X319">
        <v>4</v>
      </c>
      <c r="Y319">
        <v>3</v>
      </c>
      <c r="Z319">
        <v>4</v>
      </c>
      <c r="AA319">
        <v>1</v>
      </c>
      <c r="AB319">
        <v>1</v>
      </c>
      <c r="AC319">
        <v>5</v>
      </c>
      <c r="AD319">
        <v>9</v>
      </c>
      <c r="AE319">
        <v>9</v>
      </c>
      <c r="AF319">
        <v>10</v>
      </c>
      <c r="AG319">
        <v>9</v>
      </c>
    </row>
    <row r="320" spans="1:33" x14ac:dyDescent="0.25">
      <c r="A320" t="s">
        <v>33</v>
      </c>
      <c r="B320" t="s">
        <v>34</v>
      </c>
      <c r="C320">
        <v>17</v>
      </c>
      <c r="D320" t="s">
        <v>52</v>
      </c>
      <c r="E320" t="s">
        <v>36</v>
      </c>
      <c r="F320" t="s">
        <v>44</v>
      </c>
      <c r="G320">
        <v>3</v>
      </c>
      <c r="H320">
        <v>4</v>
      </c>
      <c r="I320" t="s">
        <v>38</v>
      </c>
      <c r="J320" t="s">
        <v>48</v>
      </c>
      <c r="K320" t="s">
        <v>40</v>
      </c>
      <c r="L320" t="s">
        <v>46</v>
      </c>
      <c r="M320">
        <v>1</v>
      </c>
      <c r="N320">
        <v>3</v>
      </c>
      <c r="O320">
        <v>0</v>
      </c>
      <c r="P320" t="s">
        <v>43</v>
      </c>
      <c r="Q320" t="s">
        <v>42</v>
      </c>
      <c r="R320" t="s">
        <v>42</v>
      </c>
      <c r="S320" t="s">
        <v>42</v>
      </c>
      <c r="T320" t="s">
        <v>43</v>
      </c>
      <c r="U320" t="s">
        <v>42</v>
      </c>
      <c r="V320" t="s">
        <v>42</v>
      </c>
      <c r="W320" t="s">
        <v>43</v>
      </c>
      <c r="X320">
        <v>4</v>
      </c>
      <c r="Y320">
        <v>3</v>
      </c>
      <c r="Z320">
        <v>4</v>
      </c>
      <c r="AA320">
        <v>2</v>
      </c>
      <c r="AB320">
        <v>5</v>
      </c>
      <c r="AC320">
        <v>5</v>
      </c>
      <c r="AD320">
        <v>0</v>
      </c>
      <c r="AE320">
        <v>11</v>
      </c>
      <c r="AF320">
        <v>11</v>
      </c>
      <c r="AG320">
        <v>10</v>
      </c>
    </row>
    <row r="321" spans="1:33" x14ac:dyDescent="0.25">
      <c r="A321" t="s">
        <v>33</v>
      </c>
      <c r="B321" t="s">
        <v>34</v>
      </c>
      <c r="C321">
        <v>18</v>
      </c>
      <c r="D321" t="s">
        <v>35</v>
      </c>
      <c r="E321" t="s">
        <v>36</v>
      </c>
      <c r="F321" t="s">
        <v>44</v>
      </c>
      <c r="G321">
        <v>4</v>
      </c>
      <c r="H321">
        <v>4</v>
      </c>
      <c r="I321" t="s">
        <v>39</v>
      </c>
      <c r="J321" t="s">
        <v>45</v>
      </c>
      <c r="K321" t="s">
        <v>40</v>
      </c>
      <c r="L321" t="s">
        <v>41</v>
      </c>
      <c r="M321">
        <v>1</v>
      </c>
      <c r="N321">
        <v>2</v>
      </c>
      <c r="O321">
        <v>0</v>
      </c>
      <c r="P321" t="s">
        <v>43</v>
      </c>
      <c r="Q321" t="s">
        <v>42</v>
      </c>
      <c r="R321" t="s">
        <v>42</v>
      </c>
      <c r="S321" t="s">
        <v>43</v>
      </c>
      <c r="T321" t="s">
        <v>42</v>
      </c>
      <c r="U321" t="s">
        <v>42</v>
      </c>
      <c r="V321" t="s">
        <v>42</v>
      </c>
      <c r="W321" t="s">
        <v>43</v>
      </c>
      <c r="X321">
        <v>4</v>
      </c>
      <c r="Y321">
        <v>4</v>
      </c>
      <c r="Z321">
        <v>4</v>
      </c>
      <c r="AA321">
        <v>3</v>
      </c>
      <c r="AB321">
        <v>3</v>
      </c>
      <c r="AC321">
        <v>5</v>
      </c>
      <c r="AD321">
        <v>2</v>
      </c>
      <c r="AE321">
        <v>11</v>
      </c>
      <c r="AF321">
        <v>11</v>
      </c>
      <c r="AG321">
        <v>11</v>
      </c>
    </row>
    <row r="322" spans="1:33" x14ac:dyDescent="0.25">
      <c r="A322" t="s">
        <v>33</v>
      </c>
      <c r="B322" t="s">
        <v>34</v>
      </c>
      <c r="C322">
        <v>17</v>
      </c>
      <c r="D322" t="s">
        <v>35</v>
      </c>
      <c r="E322" t="s">
        <v>36</v>
      </c>
      <c r="F322" t="s">
        <v>37</v>
      </c>
      <c r="G322">
        <v>4</v>
      </c>
      <c r="H322">
        <v>3</v>
      </c>
      <c r="I322" t="s">
        <v>48</v>
      </c>
      <c r="J322" t="s">
        <v>48</v>
      </c>
      <c r="K322" t="s">
        <v>40</v>
      </c>
      <c r="L322" t="s">
        <v>41</v>
      </c>
      <c r="M322">
        <v>1</v>
      </c>
      <c r="N322">
        <v>2</v>
      </c>
      <c r="O322">
        <v>0</v>
      </c>
      <c r="P322" t="s">
        <v>43</v>
      </c>
      <c r="Q322" t="s">
        <v>42</v>
      </c>
      <c r="R322" t="s">
        <v>42</v>
      </c>
      <c r="S322" t="s">
        <v>43</v>
      </c>
      <c r="T322" t="s">
        <v>42</v>
      </c>
      <c r="U322" t="s">
        <v>42</v>
      </c>
      <c r="V322" t="s">
        <v>42</v>
      </c>
      <c r="W322" t="s">
        <v>42</v>
      </c>
      <c r="X322">
        <v>5</v>
      </c>
      <c r="Y322">
        <v>2</v>
      </c>
      <c r="Z322">
        <v>2</v>
      </c>
      <c r="AA322">
        <v>1</v>
      </c>
      <c r="AB322">
        <v>2</v>
      </c>
      <c r="AC322">
        <v>5</v>
      </c>
      <c r="AD322">
        <v>23</v>
      </c>
      <c r="AE322">
        <v>13</v>
      </c>
      <c r="AF322">
        <v>13</v>
      </c>
      <c r="AG322">
        <v>13</v>
      </c>
    </row>
    <row r="323" spans="1:33" x14ac:dyDescent="0.25">
      <c r="A323" t="s">
        <v>33</v>
      </c>
      <c r="B323" t="s">
        <v>34</v>
      </c>
      <c r="C323">
        <v>17</v>
      </c>
      <c r="D323" t="s">
        <v>35</v>
      </c>
      <c r="E323" t="s">
        <v>36</v>
      </c>
      <c r="F323" t="s">
        <v>44</v>
      </c>
      <c r="G323">
        <v>2</v>
      </c>
      <c r="H323">
        <v>2</v>
      </c>
      <c r="I323" t="s">
        <v>45</v>
      </c>
      <c r="J323" t="s">
        <v>45</v>
      </c>
      <c r="K323" t="s">
        <v>40</v>
      </c>
      <c r="L323" t="s">
        <v>41</v>
      </c>
      <c r="M323">
        <v>1</v>
      </c>
      <c r="N323">
        <v>2</v>
      </c>
      <c r="O323">
        <v>0</v>
      </c>
      <c r="P323" t="s">
        <v>43</v>
      </c>
      <c r="Q323" t="s">
        <v>42</v>
      </c>
      <c r="R323" t="s">
        <v>43</v>
      </c>
      <c r="S323" t="s">
        <v>43</v>
      </c>
      <c r="T323" t="s">
        <v>42</v>
      </c>
      <c r="U323" t="s">
        <v>42</v>
      </c>
      <c r="V323" t="s">
        <v>43</v>
      </c>
      <c r="W323" t="s">
        <v>42</v>
      </c>
      <c r="X323">
        <v>4</v>
      </c>
      <c r="Y323">
        <v>2</v>
      </c>
      <c r="Z323">
        <v>2</v>
      </c>
      <c r="AA323">
        <v>1</v>
      </c>
      <c r="AB323">
        <v>1</v>
      </c>
      <c r="AC323">
        <v>3</v>
      </c>
      <c r="AD323">
        <v>12</v>
      </c>
      <c r="AE323">
        <v>11</v>
      </c>
      <c r="AF323">
        <v>9</v>
      </c>
      <c r="AG323">
        <v>9</v>
      </c>
    </row>
    <row r="324" spans="1:33" x14ac:dyDescent="0.25">
      <c r="A324" t="s">
        <v>33</v>
      </c>
      <c r="B324" t="s">
        <v>34</v>
      </c>
      <c r="C324">
        <v>17</v>
      </c>
      <c r="D324" t="s">
        <v>52</v>
      </c>
      <c r="E324" t="s">
        <v>47</v>
      </c>
      <c r="F324" t="s">
        <v>44</v>
      </c>
      <c r="G324">
        <v>2</v>
      </c>
      <c r="H324">
        <v>2</v>
      </c>
      <c r="I324" t="s">
        <v>48</v>
      </c>
      <c r="J324" t="s">
        <v>48</v>
      </c>
      <c r="K324" t="s">
        <v>40</v>
      </c>
      <c r="L324" t="s">
        <v>41</v>
      </c>
      <c r="M324">
        <v>1</v>
      </c>
      <c r="N324">
        <v>3</v>
      </c>
      <c r="O324">
        <v>0</v>
      </c>
      <c r="P324" t="s">
        <v>43</v>
      </c>
      <c r="Q324" t="s">
        <v>42</v>
      </c>
      <c r="R324" t="s">
        <v>42</v>
      </c>
      <c r="S324" t="s">
        <v>42</v>
      </c>
      <c r="T324" t="s">
        <v>42</v>
      </c>
      <c r="U324" t="s">
        <v>42</v>
      </c>
      <c r="V324" t="s">
        <v>42</v>
      </c>
      <c r="W324" t="s">
        <v>43</v>
      </c>
      <c r="X324">
        <v>3</v>
      </c>
      <c r="Y324">
        <v>3</v>
      </c>
      <c r="Z324">
        <v>2</v>
      </c>
      <c r="AA324">
        <v>2</v>
      </c>
      <c r="AB324">
        <v>2</v>
      </c>
      <c r="AC324">
        <v>3</v>
      </c>
      <c r="AD324">
        <v>3</v>
      </c>
      <c r="AE324">
        <v>11</v>
      </c>
      <c r="AF324">
        <v>11</v>
      </c>
      <c r="AG324">
        <v>11</v>
      </c>
    </row>
    <row r="325" spans="1:33" x14ac:dyDescent="0.25">
      <c r="A325" t="s">
        <v>33</v>
      </c>
      <c r="B325" t="s">
        <v>34</v>
      </c>
      <c r="C325">
        <v>17</v>
      </c>
      <c r="D325" t="s">
        <v>35</v>
      </c>
      <c r="E325" t="s">
        <v>36</v>
      </c>
      <c r="F325" t="s">
        <v>44</v>
      </c>
      <c r="G325">
        <v>3</v>
      </c>
      <c r="H325">
        <v>1</v>
      </c>
      <c r="I325" t="s">
        <v>48</v>
      </c>
      <c r="J325" t="s">
        <v>48</v>
      </c>
      <c r="K325" t="s">
        <v>40</v>
      </c>
      <c r="L325" t="s">
        <v>46</v>
      </c>
      <c r="M325">
        <v>1</v>
      </c>
      <c r="N325">
        <v>3</v>
      </c>
      <c r="O325">
        <v>0</v>
      </c>
      <c r="P325" t="s">
        <v>43</v>
      </c>
      <c r="Q325" t="s">
        <v>42</v>
      </c>
      <c r="R325" t="s">
        <v>43</v>
      </c>
      <c r="S325" t="s">
        <v>43</v>
      </c>
      <c r="T325" t="s">
        <v>43</v>
      </c>
      <c r="U325" t="s">
        <v>42</v>
      </c>
      <c r="V325" t="s">
        <v>42</v>
      </c>
      <c r="W325" t="s">
        <v>43</v>
      </c>
      <c r="X325">
        <v>3</v>
      </c>
      <c r="Y325">
        <v>4</v>
      </c>
      <c r="Z325">
        <v>3</v>
      </c>
      <c r="AA325">
        <v>2</v>
      </c>
      <c r="AB325">
        <v>3</v>
      </c>
      <c r="AC325">
        <v>5</v>
      </c>
      <c r="AD325">
        <v>1</v>
      </c>
      <c r="AE325">
        <v>12</v>
      </c>
      <c r="AF325">
        <v>14</v>
      </c>
      <c r="AG325">
        <v>15</v>
      </c>
    </row>
    <row r="326" spans="1:33" x14ac:dyDescent="0.25">
      <c r="A326" t="s">
        <v>33</v>
      </c>
      <c r="B326" t="s">
        <v>34</v>
      </c>
      <c r="C326">
        <v>17</v>
      </c>
      <c r="D326" t="s">
        <v>35</v>
      </c>
      <c r="E326" t="s">
        <v>47</v>
      </c>
      <c r="F326" t="s">
        <v>44</v>
      </c>
      <c r="G326">
        <v>0</v>
      </c>
      <c r="H326">
        <v>2</v>
      </c>
      <c r="I326" t="s">
        <v>38</v>
      </c>
      <c r="J326" t="s">
        <v>38</v>
      </c>
      <c r="K326" t="s">
        <v>49</v>
      </c>
      <c r="L326" t="s">
        <v>46</v>
      </c>
      <c r="M326">
        <v>2</v>
      </c>
      <c r="N326">
        <v>3</v>
      </c>
      <c r="O326">
        <v>0</v>
      </c>
      <c r="P326" t="s">
        <v>43</v>
      </c>
      <c r="Q326" t="s">
        <v>43</v>
      </c>
      <c r="R326" t="s">
        <v>43</v>
      </c>
      <c r="S326" t="s">
        <v>43</v>
      </c>
      <c r="T326" t="s">
        <v>42</v>
      </c>
      <c r="U326" t="s">
        <v>42</v>
      </c>
      <c r="V326" t="s">
        <v>42</v>
      </c>
      <c r="W326" t="s">
        <v>43</v>
      </c>
      <c r="X326">
        <v>3</v>
      </c>
      <c r="Y326">
        <v>3</v>
      </c>
      <c r="Z326">
        <v>3</v>
      </c>
      <c r="AA326">
        <v>2</v>
      </c>
      <c r="AB326">
        <v>3</v>
      </c>
      <c r="AC326">
        <v>2</v>
      </c>
      <c r="AD326">
        <v>0</v>
      </c>
      <c r="AE326">
        <v>16</v>
      </c>
      <c r="AF326">
        <v>15</v>
      </c>
      <c r="AG326">
        <v>15</v>
      </c>
    </row>
    <row r="327" spans="1:33" x14ac:dyDescent="0.25">
      <c r="A327" t="s">
        <v>33</v>
      </c>
      <c r="B327" t="s">
        <v>50</v>
      </c>
      <c r="C327">
        <v>18</v>
      </c>
      <c r="D327" t="s">
        <v>35</v>
      </c>
      <c r="E327" t="s">
        <v>36</v>
      </c>
      <c r="F327" t="s">
        <v>44</v>
      </c>
      <c r="G327">
        <v>4</v>
      </c>
      <c r="H327">
        <v>4</v>
      </c>
      <c r="I327" t="s">
        <v>45</v>
      </c>
      <c r="J327" t="s">
        <v>45</v>
      </c>
      <c r="K327" t="s">
        <v>40</v>
      </c>
      <c r="L327" t="s">
        <v>41</v>
      </c>
      <c r="M327">
        <v>1</v>
      </c>
      <c r="N327">
        <v>3</v>
      </c>
      <c r="O327">
        <v>0</v>
      </c>
      <c r="P327" t="s">
        <v>43</v>
      </c>
      <c r="Q327" t="s">
        <v>43</v>
      </c>
      <c r="R327" t="s">
        <v>43</v>
      </c>
      <c r="S327" t="s">
        <v>42</v>
      </c>
      <c r="T327" t="s">
        <v>42</v>
      </c>
      <c r="U327" t="s">
        <v>42</v>
      </c>
      <c r="V327" t="s">
        <v>42</v>
      </c>
      <c r="W327" t="s">
        <v>43</v>
      </c>
      <c r="X327">
        <v>4</v>
      </c>
      <c r="Y327">
        <v>3</v>
      </c>
      <c r="Z327">
        <v>3</v>
      </c>
      <c r="AA327">
        <v>2</v>
      </c>
      <c r="AB327">
        <v>2</v>
      </c>
      <c r="AC327">
        <v>3</v>
      </c>
      <c r="AD327">
        <v>3</v>
      </c>
      <c r="AE327">
        <v>9</v>
      </c>
      <c r="AF327">
        <v>12</v>
      </c>
      <c r="AG327">
        <v>11</v>
      </c>
    </row>
    <row r="328" spans="1:33" x14ac:dyDescent="0.25">
      <c r="A328" t="s">
        <v>33</v>
      </c>
      <c r="B328" t="s">
        <v>50</v>
      </c>
      <c r="C328">
        <v>17</v>
      </c>
      <c r="D328" t="s">
        <v>35</v>
      </c>
      <c r="E328" t="s">
        <v>36</v>
      </c>
      <c r="F328" t="s">
        <v>44</v>
      </c>
      <c r="G328">
        <v>3</v>
      </c>
      <c r="H328">
        <v>3</v>
      </c>
      <c r="I328" t="s">
        <v>45</v>
      </c>
      <c r="J328" t="s">
        <v>48</v>
      </c>
      <c r="K328" t="s">
        <v>51</v>
      </c>
      <c r="L328" t="s">
        <v>41</v>
      </c>
      <c r="M328">
        <v>1</v>
      </c>
      <c r="N328">
        <v>1</v>
      </c>
      <c r="O328">
        <v>0</v>
      </c>
      <c r="P328" t="s">
        <v>43</v>
      </c>
      <c r="Q328" t="s">
        <v>43</v>
      </c>
      <c r="R328" t="s">
        <v>43</v>
      </c>
      <c r="S328" t="s">
        <v>42</v>
      </c>
      <c r="T328" t="s">
        <v>43</v>
      </c>
      <c r="U328" t="s">
        <v>42</v>
      </c>
      <c r="V328" t="s">
        <v>42</v>
      </c>
      <c r="W328" t="s">
        <v>43</v>
      </c>
      <c r="X328">
        <v>4</v>
      </c>
      <c r="Y328">
        <v>3</v>
      </c>
      <c r="Z328">
        <v>5</v>
      </c>
      <c r="AA328">
        <v>3</v>
      </c>
      <c r="AB328">
        <v>5</v>
      </c>
      <c r="AC328">
        <v>5</v>
      </c>
      <c r="AD328">
        <v>3</v>
      </c>
      <c r="AE328">
        <v>14</v>
      </c>
      <c r="AF328">
        <v>15</v>
      </c>
      <c r="AG328">
        <v>16</v>
      </c>
    </row>
    <row r="329" spans="1:33" x14ac:dyDescent="0.25">
      <c r="A329" t="s">
        <v>33</v>
      </c>
      <c r="B329" t="s">
        <v>50</v>
      </c>
      <c r="C329">
        <v>17</v>
      </c>
      <c r="D329" t="s">
        <v>52</v>
      </c>
      <c r="E329" t="s">
        <v>36</v>
      </c>
      <c r="F329" t="s">
        <v>44</v>
      </c>
      <c r="G329">
        <v>2</v>
      </c>
      <c r="H329">
        <v>2</v>
      </c>
      <c r="I329" t="s">
        <v>48</v>
      </c>
      <c r="J329" t="s">
        <v>45</v>
      </c>
      <c r="K329" t="s">
        <v>40</v>
      </c>
      <c r="L329" t="s">
        <v>41</v>
      </c>
      <c r="M329">
        <v>4</v>
      </c>
      <c r="N329">
        <v>1</v>
      </c>
      <c r="O329">
        <v>0</v>
      </c>
      <c r="P329" t="s">
        <v>43</v>
      </c>
      <c r="Q329" t="s">
        <v>42</v>
      </c>
      <c r="R329" t="s">
        <v>43</v>
      </c>
      <c r="S329" t="s">
        <v>43</v>
      </c>
      <c r="T329" t="s">
        <v>42</v>
      </c>
      <c r="U329" t="s">
        <v>42</v>
      </c>
      <c r="V329" t="s">
        <v>42</v>
      </c>
      <c r="W329" t="s">
        <v>43</v>
      </c>
      <c r="X329">
        <v>4</v>
      </c>
      <c r="Y329">
        <v>4</v>
      </c>
      <c r="Z329">
        <v>5</v>
      </c>
      <c r="AA329">
        <v>5</v>
      </c>
      <c r="AB329">
        <v>5</v>
      </c>
      <c r="AC329">
        <v>4</v>
      </c>
      <c r="AD329">
        <v>8</v>
      </c>
      <c r="AE329">
        <v>11</v>
      </c>
      <c r="AF329">
        <v>10</v>
      </c>
      <c r="AG329">
        <v>10</v>
      </c>
    </row>
    <row r="330" spans="1:33" x14ac:dyDescent="0.25">
      <c r="A330" t="s">
        <v>33</v>
      </c>
      <c r="B330" t="s">
        <v>34</v>
      </c>
      <c r="C330">
        <v>17</v>
      </c>
      <c r="D330" t="s">
        <v>35</v>
      </c>
      <c r="E330" t="s">
        <v>36</v>
      </c>
      <c r="F330" t="s">
        <v>44</v>
      </c>
      <c r="G330">
        <v>4</v>
      </c>
      <c r="H330">
        <v>4</v>
      </c>
      <c r="I330" t="s">
        <v>39</v>
      </c>
      <c r="J330" t="s">
        <v>48</v>
      </c>
      <c r="K330" t="s">
        <v>40</v>
      </c>
      <c r="L330" t="s">
        <v>41</v>
      </c>
      <c r="M330">
        <v>1</v>
      </c>
      <c r="N330">
        <v>3</v>
      </c>
      <c r="O330">
        <v>0</v>
      </c>
      <c r="P330" t="s">
        <v>43</v>
      </c>
      <c r="Q330" t="s">
        <v>42</v>
      </c>
      <c r="R330" t="s">
        <v>42</v>
      </c>
      <c r="S330" t="s">
        <v>42</v>
      </c>
      <c r="T330" t="s">
        <v>42</v>
      </c>
      <c r="U330" t="s">
        <v>42</v>
      </c>
      <c r="V330" t="s">
        <v>42</v>
      </c>
      <c r="W330" t="s">
        <v>43</v>
      </c>
      <c r="X330">
        <v>5</v>
      </c>
      <c r="Y330">
        <v>4</v>
      </c>
      <c r="Z330">
        <v>4</v>
      </c>
      <c r="AA330">
        <v>1</v>
      </c>
      <c r="AB330">
        <v>3</v>
      </c>
      <c r="AC330">
        <v>4</v>
      </c>
      <c r="AD330">
        <v>7</v>
      </c>
      <c r="AE330">
        <v>10</v>
      </c>
      <c r="AF330">
        <v>9</v>
      </c>
      <c r="AG330">
        <v>9</v>
      </c>
    </row>
    <row r="331" spans="1:33" x14ac:dyDescent="0.25">
      <c r="A331" t="s">
        <v>33</v>
      </c>
      <c r="B331" t="s">
        <v>34</v>
      </c>
      <c r="C331">
        <v>17</v>
      </c>
      <c r="D331" t="s">
        <v>35</v>
      </c>
      <c r="E331" t="s">
        <v>36</v>
      </c>
      <c r="F331" t="s">
        <v>44</v>
      </c>
      <c r="G331">
        <v>4</v>
      </c>
      <c r="H331">
        <v>4</v>
      </c>
      <c r="I331" t="s">
        <v>39</v>
      </c>
      <c r="J331" t="s">
        <v>39</v>
      </c>
      <c r="K331" t="s">
        <v>40</v>
      </c>
      <c r="L331" t="s">
        <v>41</v>
      </c>
      <c r="M331">
        <v>2</v>
      </c>
      <c r="N331">
        <v>3</v>
      </c>
      <c r="O331">
        <v>0</v>
      </c>
      <c r="P331" t="s">
        <v>43</v>
      </c>
      <c r="Q331" t="s">
        <v>42</v>
      </c>
      <c r="R331" t="s">
        <v>42</v>
      </c>
      <c r="S331" t="s">
        <v>43</v>
      </c>
      <c r="T331" t="s">
        <v>43</v>
      </c>
      <c r="U331" t="s">
        <v>42</v>
      </c>
      <c r="V331" t="s">
        <v>42</v>
      </c>
      <c r="W331" t="s">
        <v>42</v>
      </c>
      <c r="X331">
        <v>4</v>
      </c>
      <c r="Y331">
        <v>3</v>
      </c>
      <c r="Z331">
        <v>3</v>
      </c>
      <c r="AA331">
        <v>1</v>
      </c>
      <c r="AB331">
        <v>2</v>
      </c>
      <c r="AC331">
        <v>4</v>
      </c>
      <c r="AD331">
        <v>4</v>
      </c>
      <c r="AE331">
        <v>14</v>
      </c>
      <c r="AF331">
        <v>14</v>
      </c>
      <c r="AG331">
        <v>14</v>
      </c>
    </row>
    <row r="332" spans="1:33" x14ac:dyDescent="0.25">
      <c r="A332" t="s">
        <v>33</v>
      </c>
      <c r="B332" t="s">
        <v>50</v>
      </c>
      <c r="C332">
        <v>18</v>
      </c>
      <c r="D332" t="s">
        <v>35</v>
      </c>
      <c r="E332" t="s">
        <v>47</v>
      </c>
      <c r="F332" t="s">
        <v>44</v>
      </c>
      <c r="G332">
        <v>2</v>
      </c>
      <c r="H332">
        <v>2</v>
      </c>
      <c r="I332" t="s">
        <v>45</v>
      </c>
      <c r="J332" t="s">
        <v>45</v>
      </c>
      <c r="K332" t="s">
        <v>40</v>
      </c>
      <c r="L332" t="s">
        <v>41</v>
      </c>
      <c r="M332">
        <v>1</v>
      </c>
      <c r="N332">
        <v>4</v>
      </c>
      <c r="O332">
        <v>0</v>
      </c>
      <c r="P332" t="s">
        <v>43</v>
      </c>
      <c r="Q332" t="s">
        <v>42</v>
      </c>
      <c r="R332" t="s">
        <v>43</v>
      </c>
      <c r="S332" t="s">
        <v>42</v>
      </c>
      <c r="T332" t="s">
        <v>42</v>
      </c>
      <c r="U332" t="s">
        <v>42</v>
      </c>
      <c r="V332" t="s">
        <v>42</v>
      </c>
      <c r="W332" t="s">
        <v>43</v>
      </c>
      <c r="X332">
        <v>4</v>
      </c>
      <c r="Y332">
        <v>5</v>
      </c>
      <c r="Z332">
        <v>5</v>
      </c>
      <c r="AA332">
        <v>2</v>
      </c>
      <c r="AB332">
        <v>4</v>
      </c>
      <c r="AC332">
        <v>5</v>
      </c>
      <c r="AD332">
        <v>2</v>
      </c>
      <c r="AE332">
        <v>9</v>
      </c>
      <c r="AF332">
        <v>8</v>
      </c>
      <c r="AG332">
        <v>8</v>
      </c>
    </row>
    <row r="333" spans="1:33" x14ac:dyDescent="0.25">
      <c r="A333" t="s">
        <v>33</v>
      </c>
      <c r="B333" t="s">
        <v>34</v>
      </c>
      <c r="C333">
        <v>17</v>
      </c>
      <c r="D333" t="s">
        <v>52</v>
      </c>
      <c r="E333" t="s">
        <v>36</v>
      </c>
      <c r="F333" t="s">
        <v>44</v>
      </c>
      <c r="G333">
        <v>2</v>
      </c>
      <c r="H333">
        <v>4</v>
      </c>
      <c r="I333" t="s">
        <v>38</v>
      </c>
      <c r="J333" t="s">
        <v>45</v>
      </c>
      <c r="K333" t="s">
        <v>40</v>
      </c>
      <c r="L333" t="s">
        <v>46</v>
      </c>
      <c r="M333">
        <v>1</v>
      </c>
      <c r="N333">
        <v>3</v>
      </c>
      <c r="O333">
        <v>0</v>
      </c>
      <c r="P333" t="s">
        <v>43</v>
      </c>
      <c r="Q333" t="s">
        <v>42</v>
      </c>
      <c r="R333" t="s">
        <v>43</v>
      </c>
      <c r="S333" t="s">
        <v>43</v>
      </c>
      <c r="T333" t="s">
        <v>42</v>
      </c>
      <c r="U333" t="s">
        <v>42</v>
      </c>
      <c r="V333" t="s">
        <v>42</v>
      </c>
      <c r="W333" t="s">
        <v>42</v>
      </c>
      <c r="X333">
        <v>4</v>
      </c>
      <c r="Y333">
        <v>4</v>
      </c>
      <c r="Z333">
        <v>3</v>
      </c>
      <c r="AA333">
        <v>1</v>
      </c>
      <c r="AB333">
        <v>1</v>
      </c>
      <c r="AC333">
        <v>5</v>
      </c>
      <c r="AD333">
        <v>7</v>
      </c>
      <c r="AE333">
        <v>12</v>
      </c>
      <c r="AF333">
        <v>14</v>
      </c>
      <c r="AG333">
        <v>14</v>
      </c>
    </row>
    <row r="334" spans="1:33" x14ac:dyDescent="0.25">
      <c r="A334" t="s">
        <v>33</v>
      </c>
      <c r="B334" t="s">
        <v>34</v>
      </c>
      <c r="C334">
        <v>18</v>
      </c>
      <c r="D334" t="s">
        <v>35</v>
      </c>
      <c r="E334" t="s">
        <v>36</v>
      </c>
      <c r="F334" t="s">
        <v>44</v>
      </c>
      <c r="G334">
        <v>3</v>
      </c>
      <c r="H334">
        <v>3</v>
      </c>
      <c r="I334" t="s">
        <v>48</v>
      </c>
      <c r="J334" t="s">
        <v>48</v>
      </c>
      <c r="K334" t="s">
        <v>49</v>
      </c>
      <c r="L334" t="s">
        <v>41</v>
      </c>
      <c r="M334">
        <v>1</v>
      </c>
      <c r="N334">
        <v>2</v>
      </c>
      <c r="O334">
        <v>0</v>
      </c>
      <c r="P334" t="s">
        <v>43</v>
      </c>
      <c r="Q334" t="s">
        <v>43</v>
      </c>
      <c r="R334" t="s">
        <v>43</v>
      </c>
      <c r="S334" t="s">
        <v>42</v>
      </c>
      <c r="T334" t="s">
        <v>42</v>
      </c>
      <c r="U334" t="s">
        <v>42</v>
      </c>
      <c r="V334" t="s">
        <v>42</v>
      </c>
      <c r="W334" t="s">
        <v>43</v>
      </c>
      <c r="X334">
        <v>5</v>
      </c>
      <c r="Y334">
        <v>3</v>
      </c>
      <c r="Z334">
        <v>4</v>
      </c>
      <c r="AA334">
        <v>1</v>
      </c>
      <c r="AB334">
        <v>1</v>
      </c>
      <c r="AC334">
        <v>4</v>
      </c>
      <c r="AD334">
        <v>0</v>
      </c>
      <c r="AE334">
        <v>7</v>
      </c>
      <c r="AF334">
        <v>0</v>
      </c>
      <c r="AG334">
        <v>0</v>
      </c>
    </row>
    <row r="335" spans="1:33" x14ac:dyDescent="0.25">
      <c r="A335" t="s">
        <v>33</v>
      </c>
      <c r="B335" t="s">
        <v>34</v>
      </c>
      <c r="C335">
        <v>18</v>
      </c>
      <c r="D335" t="s">
        <v>35</v>
      </c>
      <c r="E335" t="s">
        <v>47</v>
      </c>
      <c r="F335" t="s">
        <v>44</v>
      </c>
      <c r="G335">
        <v>2</v>
      </c>
      <c r="H335">
        <v>2</v>
      </c>
      <c r="I335" t="s">
        <v>45</v>
      </c>
      <c r="J335" t="s">
        <v>45</v>
      </c>
      <c r="K335" t="s">
        <v>49</v>
      </c>
      <c r="L335" t="s">
        <v>45</v>
      </c>
      <c r="M335">
        <v>1</v>
      </c>
      <c r="N335">
        <v>2</v>
      </c>
      <c r="O335">
        <v>0</v>
      </c>
      <c r="P335" t="s">
        <v>43</v>
      </c>
      <c r="Q335" t="s">
        <v>43</v>
      </c>
      <c r="R335" t="s">
        <v>43</v>
      </c>
      <c r="S335" t="s">
        <v>42</v>
      </c>
      <c r="T335" t="s">
        <v>43</v>
      </c>
      <c r="U335" t="s">
        <v>42</v>
      </c>
      <c r="V335" t="s">
        <v>42</v>
      </c>
      <c r="W335" t="s">
        <v>42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2</v>
      </c>
      <c r="AD335">
        <v>0</v>
      </c>
      <c r="AE335">
        <v>8</v>
      </c>
      <c r="AF335">
        <v>8</v>
      </c>
      <c r="AG335">
        <v>0</v>
      </c>
    </row>
    <row r="336" spans="1:33" x14ac:dyDescent="0.25">
      <c r="A336" t="s">
        <v>33</v>
      </c>
      <c r="B336" t="s">
        <v>34</v>
      </c>
      <c r="C336">
        <v>18</v>
      </c>
      <c r="D336" t="s">
        <v>52</v>
      </c>
      <c r="E336" t="s">
        <v>36</v>
      </c>
      <c r="F336" t="s">
        <v>44</v>
      </c>
      <c r="G336">
        <v>2</v>
      </c>
      <c r="H336">
        <v>2</v>
      </c>
      <c r="I336" t="s">
        <v>38</v>
      </c>
      <c r="J336" t="s">
        <v>45</v>
      </c>
      <c r="K336" t="s">
        <v>40</v>
      </c>
      <c r="L336" t="s">
        <v>41</v>
      </c>
      <c r="M336">
        <v>2</v>
      </c>
      <c r="N336">
        <v>4</v>
      </c>
      <c r="O336">
        <v>0</v>
      </c>
      <c r="P336" t="s">
        <v>43</v>
      </c>
      <c r="Q336" t="s">
        <v>43</v>
      </c>
      <c r="R336" t="s">
        <v>43</v>
      </c>
      <c r="S336" t="s">
        <v>42</v>
      </c>
      <c r="T336" t="s">
        <v>42</v>
      </c>
      <c r="U336" t="s">
        <v>42</v>
      </c>
      <c r="V336" t="s">
        <v>43</v>
      </c>
      <c r="W336" t="s">
        <v>43</v>
      </c>
      <c r="X336">
        <v>4</v>
      </c>
      <c r="Y336">
        <v>4</v>
      </c>
      <c r="Z336">
        <v>4</v>
      </c>
      <c r="AA336">
        <v>1</v>
      </c>
      <c r="AB336">
        <v>1</v>
      </c>
      <c r="AC336">
        <v>4</v>
      </c>
      <c r="AD336">
        <v>0</v>
      </c>
      <c r="AE336">
        <v>10</v>
      </c>
      <c r="AF336">
        <v>9</v>
      </c>
      <c r="AG336">
        <v>0</v>
      </c>
    </row>
    <row r="337" spans="1:33" x14ac:dyDescent="0.25">
      <c r="A337" t="s">
        <v>33</v>
      </c>
      <c r="B337" t="s">
        <v>34</v>
      </c>
      <c r="C337">
        <v>17</v>
      </c>
      <c r="D337" t="s">
        <v>35</v>
      </c>
      <c r="E337" t="s">
        <v>36</v>
      </c>
      <c r="F337" t="s">
        <v>44</v>
      </c>
      <c r="G337">
        <v>3</v>
      </c>
      <c r="H337">
        <v>4</v>
      </c>
      <c r="I337" t="s">
        <v>48</v>
      </c>
      <c r="J337" t="s">
        <v>45</v>
      </c>
      <c r="K337" t="s">
        <v>40</v>
      </c>
      <c r="L337" t="s">
        <v>41</v>
      </c>
      <c r="M337">
        <v>1</v>
      </c>
      <c r="N337">
        <v>3</v>
      </c>
      <c r="O337">
        <v>0</v>
      </c>
      <c r="P337" t="s">
        <v>43</v>
      </c>
      <c r="Q337" t="s">
        <v>43</v>
      </c>
      <c r="R337" t="s">
        <v>43</v>
      </c>
      <c r="S337" t="s">
        <v>43</v>
      </c>
      <c r="T337" t="s">
        <v>42</v>
      </c>
      <c r="U337" t="s">
        <v>42</v>
      </c>
      <c r="V337" t="s">
        <v>42</v>
      </c>
      <c r="W337" t="s">
        <v>43</v>
      </c>
      <c r="X337">
        <v>4</v>
      </c>
      <c r="Y337">
        <v>4</v>
      </c>
      <c r="Z337">
        <v>5</v>
      </c>
      <c r="AA337">
        <v>1</v>
      </c>
      <c r="AB337">
        <v>3</v>
      </c>
      <c r="AC337">
        <v>5</v>
      </c>
      <c r="AD337">
        <v>16</v>
      </c>
      <c r="AE337">
        <v>16</v>
      </c>
      <c r="AF337">
        <v>15</v>
      </c>
      <c r="AG337">
        <v>15</v>
      </c>
    </row>
    <row r="338" spans="1:33" x14ac:dyDescent="0.25">
      <c r="A338" t="s">
        <v>33</v>
      </c>
      <c r="B338" t="s">
        <v>34</v>
      </c>
      <c r="C338">
        <v>19</v>
      </c>
      <c r="D338" t="s">
        <v>52</v>
      </c>
      <c r="E338" t="s">
        <v>36</v>
      </c>
      <c r="F338" t="s">
        <v>37</v>
      </c>
      <c r="G338">
        <v>3</v>
      </c>
      <c r="H338">
        <v>1</v>
      </c>
      <c r="I338" t="s">
        <v>48</v>
      </c>
      <c r="J338" t="s">
        <v>38</v>
      </c>
      <c r="K338" t="s">
        <v>49</v>
      </c>
      <c r="L338" t="s">
        <v>45</v>
      </c>
      <c r="M338">
        <v>1</v>
      </c>
      <c r="N338">
        <v>3</v>
      </c>
      <c r="O338">
        <v>1</v>
      </c>
      <c r="P338" t="s">
        <v>43</v>
      </c>
      <c r="Q338" t="s">
        <v>43</v>
      </c>
      <c r="R338" t="s">
        <v>42</v>
      </c>
      <c r="S338" t="s">
        <v>43</v>
      </c>
      <c r="T338" t="s">
        <v>42</v>
      </c>
      <c r="U338" t="s">
        <v>42</v>
      </c>
      <c r="V338" t="s">
        <v>43</v>
      </c>
      <c r="W338" t="s">
        <v>43</v>
      </c>
      <c r="X338">
        <v>5</v>
      </c>
      <c r="Y338">
        <v>4</v>
      </c>
      <c r="Z338">
        <v>3</v>
      </c>
      <c r="AA338">
        <v>1</v>
      </c>
      <c r="AB338">
        <v>2</v>
      </c>
      <c r="AC338">
        <v>5</v>
      </c>
      <c r="AD338">
        <v>12</v>
      </c>
      <c r="AE338">
        <v>14</v>
      </c>
      <c r="AF338">
        <v>13</v>
      </c>
      <c r="AG338">
        <v>13</v>
      </c>
    </row>
    <row r="339" spans="1:33" x14ac:dyDescent="0.25">
      <c r="A339" t="s">
        <v>33</v>
      </c>
      <c r="B339" t="s">
        <v>34</v>
      </c>
      <c r="C339">
        <v>17</v>
      </c>
      <c r="D339" t="s">
        <v>35</v>
      </c>
      <c r="E339" t="s">
        <v>36</v>
      </c>
      <c r="F339" t="s">
        <v>44</v>
      </c>
      <c r="G339">
        <v>3</v>
      </c>
      <c r="H339">
        <v>2</v>
      </c>
      <c r="I339" t="s">
        <v>45</v>
      </c>
      <c r="J339" t="s">
        <v>45</v>
      </c>
      <c r="K339" t="s">
        <v>49</v>
      </c>
      <c r="L339" t="s">
        <v>41</v>
      </c>
      <c r="M339">
        <v>1</v>
      </c>
      <c r="N339">
        <v>2</v>
      </c>
      <c r="O339">
        <v>0</v>
      </c>
      <c r="P339" t="s">
        <v>43</v>
      </c>
      <c r="Q339" t="s">
        <v>42</v>
      </c>
      <c r="R339" t="s">
        <v>42</v>
      </c>
      <c r="S339" t="s">
        <v>43</v>
      </c>
      <c r="T339" t="s">
        <v>42</v>
      </c>
      <c r="U339" t="s">
        <v>42</v>
      </c>
      <c r="V339" t="s">
        <v>42</v>
      </c>
      <c r="W339" t="s">
        <v>42</v>
      </c>
      <c r="X339">
        <v>4</v>
      </c>
      <c r="Y339">
        <v>3</v>
      </c>
      <c r="Z339">
        <v>2</v>
      </c>
      <c r="AA339">
        <v>2</v>
      </c>
      <c r="AB339">
        <v>3</v>
      </c>
      <c r="AC339">
        <v>2</v>
      </c>
      <c r="AD339">
        <v>0</v>
      </c>
      <c r="AE339">
        <v>7</v>
      </c>
      <c r="AF339">
        <v>8</v>
      </c>
      <c r="AG339">
        <v>0</v>
      </c>
    </row>
    <row r="340" spans="1:33" x14ac:dyDescent="0.25">
      <c r="A340" t="s">
        <v>33</v>
      </c>
      <c r="B340" t="s">
        <v>34</v>
      </c>
      <c r="C340">
        <v>18</v>
      </c>
      <c r="D340" t="s">
        <v>35</v>
      </c>
      <c r="E340" t="s">
        <v>47</v>
      </c>
      <c r="F340" t="s">
        <v>44</v>
      </c>
      <c r="G340">
        <v>3</v>
      </c>
      <c r="H340">
        <v>3</v>
      </c>
      <c r="I340" t="s">
        <v>48</v>
      </c>
      <c r="J340" t="s">
        <v>48</v>
      </c>
      <c r="K340" t="s">
        <v>49</v>
      </c>
      <c r="L340" t="s">
        <v>41</v>
      </c>
      <c r="M340">
        <v>1</v>
      </c>
      <c r="N340">
        <v>4</v>
      </c>
      <c r="O340">
        <v>0</v>
      </c>
      <c r="P340" t="s">
        <v>43</v>
      </c>
      <c r="Q340" t="s">
        <v>42</v>
      </c>
      <c r="R340" t="s">
        <v>43</v>
      </c>
      <c r="S340" t="s">
        <v>43</v>
      </c>
      <c r="T340" t="s">
        <v>42</v>
      </c>
      <c r="U340" t="s">
        <v>42</v>
      </c>
      <c r="V340" t="s">
        <v>42</v>
      </c>
      <c r="W340" t="s">
        <v>43</v>
      </c>
      <c r="X340">
        <v>5</v>
      </c>
      <c r="Y340">
        <v>3</v>
      </c>
      <c r="Z340">
        <v>3</v>
      </c>
      <c r="AA340">
        <v>1</v>
      </c>
      <c r="AB340">
        <v>1</v>
      </c>
      <c r="AC340">
        <v>1</v>
      </c>
      <c r="AD340">
        <v>7</v>
      </c>
      <c r="AE340">
        <v>16</v>
      </c>
      <c r="AF340">
        <v>15</v>
      </c>
      <c r="AG340">
        <v>17</v>
      </c>
    </row>
    <row r="341" spans="1:33" x14ac:dyDescent="0.25">
      <c r="A341" t="s">
        <v>33</v>
      </c>
      <c r="B341" t="s">
        <v>34</v>
      </c>
      <c r="C341">
        <v>17</v>
      </c>
      <c r="D341" t="s">
        <v>52</v>
      </c>
      <c r="E341" t="s">
        <v>36</v>
      </c>
      <c r="F341" t="s">
        <v>37</v>
      </c>
      <c r="G341">
        <v>3</v>
      </c>
      <c r="H341">
        <v>2</v>
      </c>
      <c r="I341" t="s">
        <v>45</v>
      </c>
      <c r="J341" t="s">
        <v>45</v>
      </c>
      <c r="K341" t="s">
        <v>49</v>
      </c>
      <c r="L341" t="s">
        <v>41</v>
      </c>
      <c r="M341">
        <v>1</v>
      </c>
      <c r="N341">
        <v>2</v>
      </c>
      <c r="O341">
        <v>0</v>
      </c>
      <c r="P341" t="s">
        <v>43</v>
      </c>
      <c r="Q341" t="s">
        <v>42</v>
      </c>
      <c r="R341" t="s">
        <v>42</v>
      </c>
      <c r="S341" t="s">
        <v>43</v>
      </c>
      <c r="T341" t="s">
        <v>42</v>
      </c>
      <c r="U341" t="s">
        <v>42</v>
      </c>
      <c r="V341" t="s">
        <v>42</v>
      </c>
      <c r="W341" t="s">
        <v>43</v>
      </c>
      <c r="X341">
        <v>4</v>
      </c>
      <c r="Y341">
        <v>3</v>
      </c>
      <c r="Z341">
        <v>3</v>
      </c>
      <c r="AA341">
        <v>2</v>
      </c>
      <c r="AB341">
        <v>3</v>
      </c>
      <c r="AC341">
        <v>2</v>
      </c>
      <c r="AD341">
        <v>4</v>
      </c>
      <c r="AE341">
        <v>9</v>
      </c>
      <c r="AF341">
        <v>10</v>
      </c>
      <c r="AG341">
        <v>10</v>
      </c>
    </row>
    <row r="342" spans="1:33" x14ac:dyDescent="0.25">
      <c r="A342" t="s">
        <v>33</v>
      </c>
      <c r="B342" t="s">
        <v>34</v>
      </c>
      <c r="C342">
        <v>19</v>
      </c>
      <c r="D342" t="s">
        <v>35</v>
      </c>
      <c r="E342" t="s">
        <v>36</v>
      </c>
      <c r="F342" t="s">
        <v>44</v>
      </c>
      <c r="G342">
        <v>2</v>
      </c>
      <c r="H342">
        <v>1</v>
      </c>
      <c r="I342" t="s">
        <v>48</v>
      </c>
      <c r="J342" t="s">
        <v>48</v>
      </c>
      <c r="K342" t="s">
        <v>49</v>
      </c>
      <c r="L342" t="s">
        <v>45</v>
      </c>
      <c r="M342">
        <v>1</v>
      </c>
      <c r="N342">
        <v>3</v>
      </c>
      <c r="O342">
        <v>1</v>
      </c>
      <c r="P342" t="s">
        <v>43</v>
      </c>
      <c r="Q342" t="s">
        <v>43</v>
      </c>
      <c r="R342" t="s">
        <v>42</v>
      </c>
      <c r="S342" t="s">
        <v>42</v>
      </c>
      <c r="T342" t="s">
        <v>42</v>
      </c>
      <c r="U342" t="s">
        <v>42</v>
      </c>
      <c r="V342" t="s">
        <v>42</v>
      </c>
      <c r="W342" t="s">
        <v>42</v>
      </c>
      <c r="X342">
        <v>4</v>
      </c>
      <c r="Y342">
        <v>3</v>
      </c>
      <c r="Z342">
        <v>4</v>
      </c>
      <c r="AA342">
        <v>1</v>
      </c>
      <c r="AB342">
        <v>3</v>
      </c>
      <c r="AC342">
        <v>3</v>
      </c>
      <c r="AD342">
        <v>4</v>
      </c>
      <c r="AE342">
        <v>11</v>
      </c>
      <c r="AF342">
        <v>12</v>
      </c>
      <c r="AG342">
        <v>11</v>
      </c>
    </row>
    <row r="343" spans="1:33" x14ac:dyDescent="0.25">
      <c r="A343" t="s">
        <v>33</v>
      </c>
      <c r="B343" t="s">
        <v>50</v>
      </c>
      <c r="C343">
        <v>18</v>
      </c>
      <c r="D343" t="s">
        <v>35</v>
      </c>
      <c r="E343" t="s">
        <v>36</v>
      </c>
      <c r="F343" t="s">
        <v>44</v>
      </c>
      <c r="G343">
        <v>4</v>
      </c>
      <c r="H343">
        <v>4</v>
      </c>
      <c r="I343" t="s">
        <v>39</v>
      </c>
      <c r="J343" t="s">
        <v>48</v>
      </c>
      <c r="K343" t="s">
        <v>49</v>
      </c>
      <c r="L343" t="s">
        <v>46</v>
      </c>
      <c r="M343">
        <v>1</v>
      </c>
      <c r="N343">
        <v>2</v>
      </c>
      <c r="O343">
        <v>1</v>
      </c>
      <c r="P343" t="s">
        <v>43</v>
      </c>
      <c r="Q343" t="s">
        <v>42</v>
      </c>
      <c r="R343" t="s">
        <v>43</v>
      </c>
      <c r="S343" t="s">
        <v>42</v>
      </c>
      <c r="T343" t="s">
        <v>42</v>
      </c>
      <c r="U343" t="s">
        <v>42</v>
      </c>
      <c r="V343" t="s">
        <v>42</v>
      </c>
      <c r="W343" t="s">
        <v>43</v>
      </c>
      <c r="X343">
        <v>4</v>
      </c>
      <c r="Y343">
        <v>3</v>
      </c>
      <c r="Z343">
        <v>3</v>
      </c>
      <c r="AA343">
        <v>2</v>
      </c>
      <c r="AB343">
        <v>2</v>
      </c>
      <c r="AC343">
        <v>2</v>
      </c>
      <c r="AD343">
        <v>0</v>
      </c>
      <c r="AE343">
        <v>10</v>
      </c>
      <c r="AF343">
        <v>10</v>
      </c>
      <c r="AG343">
        <v>0</v>
      </c>
    </row>
    <row r="344" spans="1:33" x14ac:dyDescent="0.25">
      <c r="A344" t="s">
        <v>33</v>
      </c>
      <c r="B344" t="s">
        <v>50</v>
      </c>
      <c r="C344">
        <v>18</v>
      </c>
      <c r="D344" t="s">
        <v>35</v>
      </c>
      <c r="E344" t="s">
        <v>47</v>
      </c>
      <c r="F344" t="s">
        <v>44</v>
      </c>
      <c r="G344">
        <v>3</v>
      </c>
      <c r="H344">
        <v>4</v>
      </c>
      <c r="I344" t="s">
        <v>48</v>
      </c>
      <c r="J344" t="s">
        <v>45</v>
      </c>
      <c r="K344" t="s">
        <v>49</v>
      </c>
      <c r="L344" t="s">
        <v>41</v>
      </c>
      <c r="M344">
        <v>1</v>
      </c>
      <c r="N344">
        <v>2</v>
      </c>
      <c r="O344">
        <v>0</v>
      </c>
      <c r="P344" t="s">
        <v>43</v>
      </c>
      <c r="Q344" t="s">
        <v>43</v>
      </c>
      <c r="R344" t="s">
        <v>43</v>
      </c>
      <c r="S344" t="s">
        <v>42</v>
      </c>
      <c r="T344" t="s">
        <v>42</v>
      </c>
      <c r="U344" t="s">
        <v>42</v>
      </c>
      <c r="V344" t="s">
        <v>42</v>
      </c>
      <c r="W344" t="s">
        <v>42</v>
      </c>
      <c r="X344">
        <v>4</v>
      </c>
      <c r="Y344">
        <v>3</v>
      </c>
      <c r="Z344">
        <v>3</v>
      </c>
      <c r="AA344">
        <v>1</v>
      </c>
      <c r="AB344">
        <v>3</v>
      </c>
      <c r="AC344">
        <v>5</v>
      </c>
      <c r="AD344">
        <v>11</v>
      </c>
      <c r="AE344">
        <v>16</v>
      </c>
      <c r="AF344">
        <v>15</v>
      </c>
      <c r="AG344">
        <v>15</v>
      </c>
    </row>
    <row r="345" spans="1:33" x14ac:dyDescent="0.25">
      <c r="A345" t="s">
        <v>33</v>
      </c>
      <c r="B345" t="s">
        <v>34</v>
      </c>
      <c r="C345">
        <v>17</v>
      </c>
      <c r="D345" t="s">
        <v>35</v>
      </c>
      <c r="E345" t="s">
        <v>36</v>
      </c>
      <c r="F345" t="s">
        <v>37</v>
      </c>
      <c r="G345">
        <v>2</v>
      </c>
      <c r="H345">
        <v>2</v>
      </c>
      <c r="I345" t="s">
        <v>38</v>
      </c>
      <c r="J345" t="s">
        <v>38</v>
      </c>
      <c r="K345" t="s">
        <v>49</v>
      </c>
      <c r="L345" t="s">
        <v>46</v>
      </c>
      <c r="M345">
        <v>1</v>
      </c>
      <c r="N345">
        <v>2</v>
      </c>
      <c r="O345">
        <v>1</v>
      </c>
      <c r="P345" t="s">
        <v>43</v>
      </c>
      <c r="Q345" t="s">
        <v>42</v>
      </c>
      <c r="R345" t="s">
        <v>43</v>
      </c>
      <c r="S345" t="s">
        <v>43</v>
      </c>
      <c r="T345" t="s">
        <v>42</v>
      </c>
      <c r="U345" t="s">
        <v>42</v>
      </c>
      <c r="V345" t="s">
        <v>42</v>
      </c>
      <c r="W345" t="s">
        <v>42</v>
      </c>
      <c r="X345">
        <v>3</v>
      </c>
      <c r="Y345">
        <v>3</v>
      </c>
      <c r="Z345">
        <v>1</v>
      </c>
      <c r="AA345">
        <v>1</v>
      </c>
      <c r="AB345">
        <v>2</v>
      </c>
      <c r="AC345">
        <v>4</v>
      </c>
      <c r="AD345">
        <v>0</v>
      </c>
      <c r="AE345">
        <v>9</v>
      </c>
      <c r="AF345">
        <v>8</v>
      </c>
      <c r="AG345">
        <v>0</v>
      </c>
    </row>
    <row r="346" spans="1:33" x14ac:dyDescent="0.25">
      <c r="A346" t="s">
        <v>33</v>
      </c>
      <c r="B346" t="s">
        <v>34</v>
      </c>
      <c r="C346">
        <v>18</v>
      </c>
      <c r="D346" t="s">
        <v>35</v>
      </c>
      <c r="E346" t="s">
        <v>36</v>
      </c>
      <c r="F346" t="s">
        <v>44</v>
      </c>
      <c r="G346">
        <v>2</v>
      </c>
      <c r="H346">
        <v>3</v>
      </c>
      <c r="I346" t="s">
        <v>38</v>
      </c>
      <c r="J346" t="s">
        <v>45</v>
      </c>
      <c r="K346" t="s">
        <v>40</v>
      </c>
      <c r="L346" t="s">
        <v>41</v>
      </c>
      <c r="M346">
        <v>1</v>
      </c>
      <c r="N346">
        <v>3</v>
      </c>
      <c r="O346">
        <v>0</v>
      </c>
      <c r="P346" t="s">
        <v>43</v>
      </c>
      <c r="Q346" t="s">
        <v>42</v>
      </c>
      <c r="R346" t="s">
        <v>43</v>
      </c>
      <c r="S346" t="s">
        <v>43</v>
      </c>
      <c r="T346" t="s">
        <v>42</v>
      </c>
      <c r="U346" t="s">
        <v>42</v>
      </c>
      <c r="V346" t="s">
        <v>42</v>
      </c>
      <c r="W346" t="s">
        <v>43</v>
      </c>
      <c r="X346">
        <v>4</v>
      </c>
      <c r="Y346">
        <v>3</v>
      </c>
      <c r="Z346">
        <v>3</v>
      </c>
      <c r="AA346">
        <v>1</v>
      </c>
      <c r="AB346">
        <v>2</v>
      </c>
      <c r="AC346">
        <v>3</v>
      </c>
      <c r="AD346">
        <v>4</v>
      </c>
      <c r="AE346">
        <v>11</v>
      </c>
      <c r="AF346">
        <v>10</v>
      </c>
      <c r="AG346">
        <v>10</v>
      </c>
    </row>
    <row r="347" spans="1:33" x14ac:dyDescent="0.25">
      <c r="A347" t="s">
        <v>33</v>
      </c>
      <c r="B347" t="s">
        <v>34</v>
      </c>
      <c r="C347">
        <v>18</v>
      </c>
      <c r="D347" t="s">
        <v>35</v>
      </c>
      <c r="E347" t="s">
        <v>36</v>
      </c>
      <c r="F347" t="s">
        <v>44</v>
      </c>
      <c r="G347">
        <v>3</v>
      </c>
      <c r="H347">
        <v>2</v>
      </c>
      <c r="I347" t="s">
        <v>45</v>
      </c>
      <c r="J347" t="s">
        <v>48</v>
      </c>
      <c r="K347" t="s">
        <v>45</v>
      </c>
      <c r="L347" t="s">
        <v>41</v>
      </c>
      <c r="M347">
        <v>1</v>
      </c>
      <c r="N347">
        <v>3</v>
      </c>
      <c r="O347">
        <v>0</v>
      </c>
      <c r="P347" t="s">
        <v>43</v>
      </c>
      <c r="Q347" t="s">
        <v>43</v>
      </c>
      <c r="R347" t="s">
        <v>43</v>
      </c>
      <c r="S347" t="s">
        <v>43</v>
      </c>
      <c r="T347" t="s">
        <v>42</v>
      </c>
      <c r="U347" t="s">
        <v>42</v>
      </c>
      <c r="V347" t="s">
        <v>42</v>
      </c>
      <c r="W347" t="s">
        <v>42</v>
      </c>
      <c r="X347">
        <v>5</v>
      </c>
      <c r="Y347">
        <v>4</v>
      </c>
      <c r="Z347">
        <v>3</v>
      </c>
      <c r="AA347">
        <v>2</v>
      </c>
      <c r="AB347">
        <v>3</v>
      </c>
      <c r="AC347">
        <v>1</v>
      </c>
      <c r="AD347">
        <v>7</v>
      </c>
      <c r="AE347">
        <v>13</v>
      </c>
      <c r="AF347">
        <v>13</v>
      </c>
      <c r="AG347">
        <v>14</v>
      </c>
    </row>
    <row r="348" spans="1:33" x14ac:dyDescent="0.25">
      <c r="A348" t="s">
        <v>33</v>
      </c>
      <c r="B348" t="s">
        <v>50</v>
      </c>
      <c r="C348">
        <v>18</v>
      </c>
      <c r="D348" t="s">
        <v>52</v>
      </c>
      <c r="E348" t="s">
        <v>36</v>
      </c>
      <c r="F348" t="s">
        <v>44</v>
      </c>
      <c r="G348">
        <v>4</v>
      </c>
      <c r="H348">
        <v>3</v>
      </c>
      <c r="I348" t="s">
        <v>39</v>
      </c>
      <c r="J348" t="s">
        <v>48</v>
      </c>
      <c r="K348" t="s">
        <v>40</v>
      </c>
      <c r="L348" t="s">
        <v>41</v>
      </c>
      <c r="M348">
        <v>1</v>
      </c>
      <c r="N348">
        <v>3</v>
      </c>
      <c r="O348">
        <v>0</v>
      </c>
      <c r="P348" t="s">
        <v>43</v>
      </c>
      <c r="Q348" t="s">
        <v>43</v>
      </c>
      <c r="R348" t="s">
        <v>43</v>
      </c>
      <c r="S348" t="s">
        <v>43</v>
      </c>
      <c r="T348" t="s">
        <v>42</v>
      </c>
      <c r="U348" t="s">
        <v>42</v>
      </c>
      <c r="V348" t="s">
        <v>42</v>
      </c>
      <c r="W348" t="s">
        <v>42</v>
      </c>
      <c r="X348">
        <v>5</v>
      </c>
      <c r="Y348">
        <v>3</v>
      </c>
      <c r="Z348">
        <v>2</v>
      </c>
      <c r="AA348">
        <v>1</v>
      </c>
      <c r="AB348">
        <v>2</v>
      </c>
      <c r="AC348">
        <v>4</v>
      </c>
      <c r="AD348">
        <v>9</v>
      </c>
      <c r="AE348">
        <v>16</v>
      </c>
      <c r="AF348">
        <v>15</v>
      </c>
      <c r="AG348">
        <v>16</v>
      </c>
    </row>
    <row r="349" spans="1:33" x14ac:dyDescent="0.25">
      <c r="A349" t="s">
        <v>33</v>
      </c>
      <c r="B349" t="s">
        <v>50</v>
      </c>
      <c r="C349">
        <v>18</v>
      </c>
      <c r="D349" t="s">
        <v>35</v>
      </c>
      <c r="E349" t="s">
        <v>36</v>
      </c>
      <c r="F349" t="s">
        <v>44</v>
      </c>
      <c r="G349">
        <v>4</v>
      </c>
      <c r="H349">
        <v>3</v>
      </c>
      <c r="I349" t="s">
        <v>39</v>
      </c>
      <c r="J349" t="s">
        <v>45</v>
      </c>
      <c r="K349" t="s">
        <v>40</v>
      </c>
      <c r="L349" t="s">
        <v>41</v>
      </c>
      <c r="M349">
        <v>1</v>
      </c>
      <c r="N349">
        <v>3</v>
      </c>
      <c r="O349">
        <v>0</v>
      </c>
      <c r="P349" t="s">
        <v>43</v>
      </c>
      <c r="Q349" t="s">
        <v>42</v>
      </c>
      <c r="R349" t="s">
        <v>42</v>
      </c>
      <c r="S349" t="s">
        <v>43</v>
      </c>
      <c r="T349" t="s">
        <v>42</v>
      </c>
      <c r="U349" t="s">
        <v>42</v>
      </c>
      <c r="V349" t="s">
        <v>42</v>
      </c>
      <c r="W349" t="s">
        <v>42</v>
      </c>
      <c r="X349">
        <v>5</v>
      </c>
      <c r="Y349">
        <v>4</v>
      </c>
      <c r="Z349">
        <v>5</v>
      </c>
      <c r="AA349">
        <v>2</v>
      </c>
      <c r="AB349">
        <v>3</v>
      </c>
      <c r="AC349">
        <v>5</v>
      </c>
      <c r="AD349">
        <v>0</v>
      </c>
      <c r="AE349">
        <v>10</v>
      </c>
      <c r="AF349">
        <v>10</v>
      </c>
      <c r="AG349">
        <v>9</v>
      </c>
    </row>
    <row r="350" spans="1:33" x14ac:dyDescent="0.25">
      <c r="A350" t="s">
        <v>33</v>
      </c>
      <c r="B350" t="s">
        <v>34</v>
      </c>
      <c r="C350">
        <v>17</v>
      </c>
      <c r="D350" t="s">
        <v>35</v>
      </c>
      <c r="E350" t="s">
        <v>36</v>
      </c>
      <c r="F350" t="s">
        <v>44</v>
      </c>
      <c r="G350">
        <v>4</v>
      </c>
      <c r="H350">
        <v>3</v>
      </c>
      <c r="I350" t="s">
        <v>28</v>
      </c>
      <c r="J350" t="s">
        <v>45</v>
      </c>
      <c r="K350" t="s">
        <v>51</v>
      </c>
      <c r="L350" t="s">
        <v>41</v>
      </c>
      <c r="M350">
        <v>1</v>
      </c>
      <c r="N350">
        <v>3</v>
      </c>
      <c r="O350">
        <v>0</v>
      </c>
      <c r="P350" t="s">
        <v>43</v>
      </c>
      <c r="Q350" t="s">
        <v>42</v>
      </c>
      <c r="R350" t="s">
        <v>42</v>
      </c>
      <c r="S350" t="s">
        <v>42</v>
      </c>
      <c r="T350" t="s">
        <v>42</v>
      </c>
      <c r="U350" t="s">
        <v>42</v>
      </c>
      <c r="V350" t="s">
        <v>42</v>
      </c>
      <c r="W350" t="s">
        <v>42</v>
      </c>
      <c r="X350">
        <v>4</v>
      </c>
      <c r="Y350">
        <v>4</v>
      </c>
      <c r="Z350">
        <v>3</v>
      </c>
      <c r="AA350">
        <v>1</v>
      </c>
      <c r="AB350">
        <v>3</v>
      </c>
      <c r="AC350">
        <v>4</v>
      </c>
      <c r="AD350">
        <v>0</v>
      </c>
      <c r="AE350">
        <v>13</v>
      </c>
      <c r="AF350">
        <v>15</v>
      </c>
      <c r="AG350">
        <v>15</v>
      </c>
    </row>
    <row r="351" spans="1:33" x14ac:dyDescent="0.25">
      <c r="A351" t="s">
        <v>53</v>
      </c>
      <c r="B351" t="s">
        <v>50</v>
      </c>
      <c r="C351">
        <v>18</v>
      </c>
      <c r="D351" t="s">
        <v>52</v>
      </c>
      <c r="E351" t="s">
        <v>36</v>
      </c>
      <c r="F351" t="s">
        <v>44</v>
      </c>
      <c r="G351">
        <v>3</v>
      </c>
      <c r="H351">
        <v>2</v>
      </c>
      <c r="I351" t="s">
        <v>45</v>
      </c>
      <c r="J351" t="s">
        <v>45</v>
      </c>
      <c r="K351" t="s">
        <v>40</v>
      </c>
      <c r="L351" t="s">
        <v>41</v>
      </c>
      <c r="M351">
        <v>2</v>
      </c>
      <c r="N351">
        <v>1</v>
      </c>
      <c r="O351">
        <v>1</v>
      </c>
      <c r="P351" t="s">
        <v>43</v>
      </c>
      <c r="Q351" t="s">
        <v>42</v>
      </c>
      <c r="R351" t="s">
        <v>43</v>
      </c>
      <c r="S351" t="s">
        <v>43</v>
      </c>
      <c r="T351" t="s">
        <v>43</v>
      </c>
      <c r="U351" t="s">
        <v>42</v>
      </c>
      <c r="V351" t="s">
        <v>42</v>
      </c>
      <c r="W351" t="s">
        <v>43</v>
      </c>
      <c r="X351">
        <v>2</v>
      </c>
      <c r="Y351">
        <v>5</v>
      </c>
      <c r="Z351">
        <v>5</v>
      </c>
      <c r="AA351">
        <v>5</v>
      </c>
      <c r="AB351">
        <v>5</v>
      </c>
      <c r="AC351">
        <v>5</v>
      </c>
      <c r="AD351">
        <v>10</v>
      </c>
      <c r="AE351">
        <v>11</v>
      </c>
      <c r="AF351">
        <v>13</v>
      </c>
      <c r="AG351">
        <v>13</v>
      </c>
    </row>
    <row r="352" spans="1:33" x14ac:dyDescent="0.25">
      <c r="A352" t="s">
        <v>53</v>
      </c>
      <c r="B352" t="s">
        <v>50</v>
      </c>
      <c r="C352">
        <v>19</v>
      </c>
      <c r="D352" t="s">
        <v>52</v>
      </c>
      <c r="E352" t="s">
        <v>36</v>
      </c>
      <c r="F352" t="s">
        <v>44</v>
      </c>
      <c r="G352">
        <v>1</v>
      </c>
      <c r="H352">
        <v>1</v>
      </c>
      <c r="I352" t="s">
        <v>45</v>
      </c>
      <c r="J352" t="s">
        <v>48</v>
      </c>
      <c r="K352" t="s">
        <v>49</v>
      </c>
      <c r="L352" t="s">
        <v>45</v>
      </c>
      <c r="M352">
        <v>3</v>
      </c>
      <c r="N352">
        <v>2</v>
      </c>
      <c r="O352">
        <v>3</v>
      </c>
      <c r="P352" t="s">
        <v>43</v>
      </c>
      <c r="Q352" t="s">
        <v>43</v>
      </c>
      <c r="R352" t="s">
        <v>43</v>
      </c>
      <c r="S352" t="s">
        <v>43</v>
      </c>
      <c r="T352" t="s">
        <v>42</v>
      </c>
      <c r="U352" t="s">
        <v>42</v>
      </c>
      <c r="V352" t="s">
        <v>42</v>
      </c>
      <c r="W352" t="s">
        <v>43</v>
      </c>
      <c r="X352">
        <v>5</v>
      </c>
      <c r="Y352">
        <v>4</v>
      </c>
      <c r="Z352">
        <v>4</v>
      </c>
      <c r="AA352">
        <v>3</v>
      </c>
      <c r="AB352">
        <v>3</v>
      </c>
      <c r="AC352">
        <v>2</v>
      </c>
      <c r="AD352">
        <v>8</v>
      </c>
      <c r="AE352">
        <v>8</v>
      </c>
      <c r="AF352">
        <v>7</v>
      </c>
      <c r="AG352">
        <v>8</v>
      </c>
    </row>
    <row r="353" spans="1:33" x14ac:dyDescent="0.25">
      <c r="A353" t="s">
        <v>53</v>
      </c>
      <c r="B353" t="s">
        <v>50</v>
      </c>
      <c r="C353">
        <v>17</v>
      </c>
      <c r="D353" t="s">
        <v>35</v>
      </c>
      <c r="E353" t="s">
        <v>36</v>
      </c>
      <c r="F353" t="s">
        <v>44</v>
      </c>
      <c r="G353">
        <v>3</v>
      </c>
      <c r="H353">
        <v>3</v>
      </c>
      <c r="I353" t="s">
        <v>28</v>
      </c>
      <c r="J353" t="s">
        <v>45</v>
      </c>
      <c r="K353" t="s">
        <v>40</v>
      </c>
      <c r="L353" t="s">
        <v>41</v>
      </c>
      <c r="M353">
        <v>2</v>
      </c>
      <c r="N353">
        <v>2</v>
      </c>
      <c r="O353">
        <v>0</v>
      </c>
      <c r="P353" t="s">
        <v>43</v>
      </c>
      <c r="Q353" t="s">
        <v>42</v>
      </c>
      <c r="R353" t="s">
        <v>42</v>
      </c>
      <c r="S353" t="s">
        <v>43</v>
      </c>
      <c r="T353" t="s">
        <v>42</v>
      </c>
      <c r="U353" t="s">
        <v>42</v>
      </c>
      <c r="V353" t="s">
        <v>42</v>
      </c>
      <c r="W353" t="s">
        <v>43</v>
      </c>
      <c r="X353">
        <v>4</v>
      </c>
      <c r="Y353">
        <v>5</v>
      </c>
      <c r="Z353">
        <v>4</v>
      </c>
      <c r="AA353">
        <v>2</v>
      </c>
      <c r="AB353">
        <v>3</v>
      </c>
      <c r="AC353">
        <v>3</v>
      </c>
      <c r="AD353">
        <v>2</v>
      </c>
      <c r="AE353">
        <v>13</v>
      </c>
      <c r="AF353">
        <v>13</v>
      </c>
      <c r="AG353">
        <v>13</v>
      </c>
    </row>
    <row r="354" spans="1:33" x14ac:dyDescent="0.25">
      <c r="A354" t="s">
        <v>53</v>
      </c>
      <c r="B354" t="s">
        <v>50</v>
      </c>
      <c r="C354">
        <v>18</v>
      </c>
      <c r="D354" t="s">
        <v>35</v>
      </c>
      <c r="E354" t="s">
        <v>47</v>
      </c>
      <c r="F354" t="s">
        <v>44</v>
      </c>
      <c r="G354">
        <v>1</v>
      </c>
      <c r="H354">
        <v>3</v>
      </c>
      <c r="I354" t="s">
        <v>38</v>
      </c>
      <c r="J354" t="s">
        <v>48</v>
      </c>
      <c r="K354" t="s">
        <v>40</v>
      </c>
      <c r="L354" t="s">
        <v>41</v>
      </c>
      <c r="M354">
        <v>1</v>
      </c>
      <c r="N354">
        <v>1</v>
      </c>
      <c r="O354">
        <v>1</v>
      </c>
      <c r="P354" t="s">
        <v>43</v>
      </c>
      <c r="Q354" t="s">
        <v>43</v>
      </c>
      <c r="R354" t="s">
        <v>43</v>
      </c>
      <c r="S354" t="s">
        <v>43</v>
      </c>
      <c r="T354" t="s">
        <v>42</v>
      </c>
      <c r="U354" t="s">
        <v>43</v>
      </c>
      <c r="V354" t="s">
        <v>42</v>
      </c>
      <c r="W354" t="s">
        <v>42</v>
      </c>
      <c r="X354">
        <v>4</v>
      </c>
      <c r="Y354">
        <v>3</v>
      </c>
      <c r="Z354">
        <v>3</v>
      </c>
      <c r="AA354">
        <v>2</v>
      </c>
      <c r="AB354">
        <v>3</v>
      </c>
      <c r="AC354">
        <v>3</v>
      </c>
      <c r="AD354">
        <v>7</v>
      </c>
      <c r="AE354">
        <v>8</v>
      </c>
      <c r="AF354">
        <v>7</v>
      </c>
      <c r="AG354">
        <v>8</v>
      </c>
    </row>
    <row r="355" spans="1:33" x14ac:dyDescent="0.25">
      <c r="A355" t="s">
        <v>53</v>
      </c>
      <c r="B355" t="s">
        <v>50</v>
      </c>
      <c r="C355">
        <v>19</v>
      </c>
      <c r="D355" t="s">
        <v>52</v>
      </c>
      <c r="E355" t="s">
        <v>36</v>
      </c>
      <c r="F355" t="s">
        <v>44</v>
      </c>
      <c r="G355">
        <v>1</v>
      </c>
      <c r="H355">
        <v>1</v>
      </c>
      <c r="I355" t="s">
        <v>45</v>
      </c>
      <c r="J355" t="s">
        <v>45</v>
      </c>
      <c r="K355" t="s">
        <v>49</v>
      </c>
      <c r="L355" t="s">
        <v>45</v>
      </c>
      <c r="M355">
        <v>3</v>
      </c>
      <c r="N355">
        <v>1</v>
      </c>
      <c r="O355">
        <v>1</v>
      </c>
      <c r="P355" t="s">
        <v>43</v>
      </c>
      <c r="Q355" t="s">
        <v>42</v>
      </c>
      <c r="R355" t="s">
        <v>43</v>
      </c>
      <c r="S355" t="s">
        <v>43</v>
      </c>
      <c r="T355" t="s">
        <v>42</v>
      </c>
      <c r="U355" t="s">
        <v>42</v>
      </c>
      <c r="V355" t="s">
        <v>42</v>
      </c>
      <c r="W355" t="s">
        <v>43</v>
      </c>
      <c r="X355">
        <v>4</v>
      </c>
      <c r="Y355">
        <v>4</v>
      </c>
      <c r="Z355">
        <v>4</v>
      </c>
      <c r="AA355">
        <v>3</v>
      </c>
      <c r="AB355">
        <v>3</v>
      </c>
      <c r="AC355">
        <v>5</v>
      </c>
      <c r="AD355">
        <v>4</v>
      </c>
      <c r="AE355">
        <v>8</v>
      </c>
      <c r="AF355">
        <v>8</v>
      </c>
      <c r="AG355">
        <v>8</v>
      </c>
    </row>
    <row r="356" spans="1:33" x14ac:dyDescent="0.25">
      <c r="A356" t="s">
        <v>53</v>
      </c>
      <c r="B356" t="s">
        <v>50</v>
      </c>
      <c r="C356">
        <v>17</v>
      </c>
      <c r="D356" t="s">
        <v>52</v>
      </c>
      <c r="E356" t="s">
        <v>36</v>
      </c>
      <c r="F356" t="s">
        <v>44</v>
      </c>
      <c r="G356">
        <v>4</v>
      </c>
      <c r="H356">
        <v>3</v>
      </c>
      <c r="I356" t="s">
        <v>48</v>
      </c>
      <c r="J356" t="s">
        <v>45</v>
      </c>
      <c r="K356" t="s">
        <v>49</v>
      </c>
      <c r="L356" t="s">
        <v>41</v>
      </c>
      <c r="M356">
        <v>2</v>
      </c>
      <c r="N356">
        <v>2</v>
      </c>
      <c r="O356">
        <v>0</v>
      </c>
      <c r="P356" t="s">
        <v>43</v>
      </c>
      <c r="Q356" t="s">
        <v>42</v>
      </c>
      <c r="R356" t="s">
        <v>42</v>
      </c>
      <c r="S356" t="s">
        <v>42</v>
      </c>
      <c r="T356" t="s">
        <v>43</v>
      </c>
      <c r="U356" t="s">
        <v>42</v>
      </c>
      <c r="V356" t="s">
        <v>42</v>
      </c>
      <c r="W356" t="s">
        <v>42</v>
      </c>
      <c r="X356">
        <v>4</v>
      </c>
      <c r="Y356">
        <v>5</v>
      </c>
      <c r="Z356">
        <v>5</v>
      </c>
      <c r="AA356">
        <v>1</v>
      </c>
      <c r="AB356">
        <v>3</v>
      </c>
      <c r="AC356">
        <v>2</v>
      </c>
      <c r="AD356">
        <v>4</v>
      </c>
      <c r="AE356">
        <v>13</v>
      </c>
      <c r="AF356">
        <v>11</v>
      </c>
      <c r="AG356">
        <v>11</v>
      </c>
    </row>
    <row r="357" spans="1:33" x14ac:dyDescent="0.25">
      <c r="A357" t="s">
        <v>53</v>
      </c>
      <c r="B357" t="s">
        <v>34</v>
      </c>
      <c r="C357">
        <v>18</v>
      </c>
      <c r="D357" t="s">
        <v>35</v>
      </c>
      <c r="E357" t="s">
        <v>36</v>
      </c>
      <c r="F357" t="s">
        <v>44</v>
      </c>
      <c r="G357">
        <v>3</v>
      </c>
      <c r="H357">
        <v>3</v>
      </c>
      <c r="I357" t="s">
        <v>48</v>
      </c>
      <c r="J357" t="s">
        <v>48</v>
      </c>
      <c r="K357" t="s">
        <v>40</v>
      </c>
      <c r="L357" t="s">
        <v>46</v>
      </c>
      <c r="M357">
        <v>1</v>
      </c>
      <c r="N357">
        <v>2</v>
      </c>
      <c r="O357">
        <v>0</v>
      </c>
      <c r="P357" t="s">
        <v>43</v>
      </c>
      <c r="Q357" t="s">
        <v>42</v>
      </c>
      <c r="R357" t="s">
        <v>43</v>
      </c>
      <c r="S357" t="s">
        <v>43</v>
      </c>
      <c r="T357" t="s">
        <v>42</v>
      </c>
      <c r="U357" t="s">
        <v>42</v>
      </c>
      <c r="V357" t="s">
        <v>43</v>
      </c>
      <c r="W357" t="s">
        <v>42</v>
      </c>
      <c r="X357">
        <v>5</v>
      </c>
      <c r="Y357">
        <v>3</v>
      </c>
      <c r="Z357">
        <v>4</v>
      </c>
      <c r="AA357">
        <v>1</v>
      </c>
      <c r="AB357">
        <v>1</v>
      </c>
      <c r="AC357">
        <v>5</v>
      </c>
      <c r="AD357">
        <v>0</v>
      </c>
      <c r="AE357">
        <v>10</v>
      </c>
      <c r="AF357">
        <v>9</v>
      </c>
      <c r="AG357">
        <v>9</v>
      </c>
    </row>
    <row r="358" spans="1:33" x14ac:dyDescent="0.25">
      <c r="A358" t="s">
        <v>53</v>
      </c>
      <c r="B358" t="s">
        <v>34</v>
      </c>
      <c r="C358">
        <v>17</v>
      </c>
      <c r="D358" t="s">
        <v>52</v>
      </c>
      <c r="E358" t="s">
        <v>36</v>
      </c>
      <c r="F358" t="s">
        <v>44</v>
      </c>
      <c r="G358">
        <v>4</v>
      </c>
      <c r="H358">
        <v>4</v>
      </c>
      <c r="I358" t="s">
        <v>39</v>
      </c>
      <c r="J358" t="s">
        <v>48</v>
      </c>
      <c r="K358" t="s">
        <v>45</v>
      </c>
      <c r="L358" t="s">
        <v>46</v>
      </c>
      <c r="M358">
        <v>2</v>
      </c>
      <c r="N358">
        <v>2</v>
      </c>
      <c r="O358">
        <v>0</v>
      </c>
      <c r="P358" t="s">
        <v>43</v>
      </c>
      <c r="Q358" t="s">
        <v>42</v>
      </c>
      <c r="R358" t="s">
        <v>42</v>
      </c>
      <c r="S358" t="s">
        <v>42</v>
      </c>
      <c r="T358" t="s">
        <v>42</v>
      </c>
      <c r="U358" t="s">
        <v>42</v>
      </c>
      <c r="V358" t="s">
        <v>42</v>
      </c>
      <c r="W358" t="s">
        <v>43</v>
      </c>
      <c r="X358">
        <v>4</v>
      </c>
      <c r="Y358">
        <v>3</v>
      </c>
      <c r="Z358">
        <v>3</v>
      </c>
      <c r="AA358">
        <v>1</v>
      </c>
      <c r="AB358">
        <v>2</v>
      </c>
      <c r="AC358">
        <v>5</v>
      </c>
      <c r="AD358">
        <v>4</v>
      </c>
      <c r="AE358">
        <v>12</v>
      </c>
      <c r="AF358">
        <v>13</v>
      </c>
      <c r="AG358">
        <v>13</v>
      </c>
    </row>
    <row r="359" spans="1:33" x14ac:dyDescent="0.25">
      <c r="A359" t="s">
        <v>53</v>
      </c>
      <c r="B359" t="s">
        <v>34</v>
      </c>
      <c r="C359">
        <v>17</v>
      </c>
      <c r="D359" t="s">
        <v>35</v>
      </c>
      <c r="E359" t="s">
        <v>47</v>
      </c>
      <c r="F359" t="s">
        <v>37</v>
      </c>
      <c r="G359">
        <v>3</v>
      </c>
      <c r="H359">
        <v>2</v>
      </c>
      <c r="I359" t="s">
        <v>48</v>
      </c>
      <c r="J359" t="s">
        <v>45</v>
      </c>
      <c r="K359" t="s">
        <v>51</v>
      </c>
      <c r="L359" t="s">
        <v>41</v>
      </c>
      <c r="M359">
        <v>2</v>
      </c>
      <c r="N359">
        <v>2</v>
      </c>
      <c r="O359">
        <v>0</v>
      </c>
      <c r="P359" t="s">
        <v>43</v>
      </c>
      <c r="Q359" t="s">
        <v>43</v>
      </c>
      <c r="R359" t="s">
        <v>43</v>
      </c>
      <c r="S359" t="s">
        <v>43</v>
      </c>
      <c r="T359" t="s">
        <v>42</v>
      </c>
      <c r="U359" t="s">
        <v>42</v>
      </c>
      <c r="V359" t="s">
        <v>43</v>
      </c>
      <c r="W359" t="s">
        <v>42</v>
      </c>
      <c r="X359">
        <v>1</v>
      </c>
      <c r="Y359">
        <v>2</v>
      </c>
      <c r="Z359">
        <v>3</v>
      </c>
      <c r="AA359">
        <v>1</v>
      </c>
      <c r="AB359">
        <v>2</v>
      </c>
      <c r="AC359">
        <v>5</v>
      </c>
      <c r="AD359">
        <v>2</v>
      </c>
      <c r="AE359">
        <v>12</v>
      </c>
      <c r="AF359">
        <v>12</v>
      </c>
      <c r="AG359">
        <v>11</v>
      </c>
    </row>
    <row r="360" spans="1:33" x14ac:dyDescent="0.25">
      <c r="A360" t="s">
        <v>53</v>
      </c>
      <c r="B360" t="s">
        <v>50</v>
      </c>
      <c r="C360">
        <v>18</v>
      </c>
      <c r="D360" t="s">
        <v>35</v>
      </c>
      <c r="E360" t="s">
        <v>47</v>
      </c>
      <c r="F360" t="s">
        <v>44</v>
      </c>
      <c r="G360">
        <v>1</v>
      </c>
      <c r="H360">
        <v>1</v>
      </c>
      <c r="I360" t="s">
        <v>45</v>
      </c>
      <c r="J360" t="s">
        <v>48</v>
      </c>
      <c r="K360" t="s">
        <v>49</v>
      </c>
      <c r="L360" t="s">
        <v>46</v>
      </c>
      <c r="M360">
        <v>2</v>
      </c>
      <c r="N360">
        <v>1</v>
      </c>
      <c r="O360">
        <v>0</v>
      </c>
      <c r="P360" t="s">
        <v>43</v>
      </c>
      <c r="Q360" t="s">
        <v>43</v>
      </c>
      <c r="R360" t="s">
        <v>43</v>
      </c>
      <c r="S360" t="s">
        <v>43</v>
      </c>
      <c r="T360" t="s">
        <v>43</v>
      </c>
      <c r="U360" t="s">
        <v>42</v>
      </c>
      <c r="V360" t="s">
        <v>42</v>
      </c>
      <c r="W360" t="s">
        <v>42</v>
      </c>
      <c r="X360">
        <v>3</v>
      </c>
      <c r="Y360">
        <v>3</v>
      </c>
      <c r="Z360">
        <v>2</v>
      </c>
      <c r="AA360">
        <v>1</v>
      </c>
      <c r="AB360">
        <v>2</v>
      </c>
      <c r="AC360">
        <v>3</v>
      </c>
      <c r="AD360">
        <v>4</v>
      </c>
      <c r="AE360">
        <v>10</v>
      </c>
      <c r="AF360">
        <v>10</v>
      </c>
      <c r="AG360">
        <v>10</v>
      </c>
    </row>
    <row r="361" spans="1:33" x14ac:dyDescent="0.25">
      <c r="A361" t="s">
        <v>53</v>
      </c>
      <c r="B361" t="s">
        <v>34</v>
      </c>
      <c r="C361">
        <v>18</v>
      </c>
      <c r="D361" t="s">
        <v>35</v>
      </c>
      <c r="E361" t="s">
        <v>47</v>
      </c>
      <c r="F361" t="s">
        <v>44</v>
      </c>
      <c r="G361">
        <v>1</v>
      </c>
      <c r="H361">
        <v>1</v>
      </c>
      <c r="I361" t="s">
        <v>38</v>
      </c>
      <c r="J361" t="s">
        <v>48</v>
      </c>
      <c r="K361" t="s">
        <v>40</v>
      </c>
      <c r="L361" t="s">
        <v>46</v>
      </c>
      <c r="M361">
        <v>2</v>
      </c>
      <c r="N361">
        <v>3</v>
      </c>
      <c r="O361">
        <v>0</v>
      </c>
      <c r="P361" t="s">
        <v>43</v>
      </c>
      <c r="Q361" t="s">
        <v>43</v>
      </c>
      <c r="R361" t="s">
        <v>43</v>
      </c>
      <c r="S361" t="s">
        <v>43</v>
      </c>
      <c r="T361" t="s">
        <v>42</v>
      </c>
      <c r="U361" t="s">
        <v>42</v>
      </c>
      <c r="V361" t="s">
        <v>42</v>
      </c>
      <c r="W361" t="s">
        <v>43</v>
      </c>
      <c r="X361">
        <v>5</v>
      </c>
      <c r="Y361">
        <v>3</v>
      </c>
      <c r="Z361">
        <v>2</v>
      </c>
      <c r="AA361">
        <v>1</v>
      </c>
      <c r="AB361">
        <v>1</v>
      </c>
      <c r="AC361">
        <v>4</v>
      </c>
      <c r="AD361">
        <v>0</v>
      </c>
      <c r="AE361">
        <v>18</v>
      </c>
      <c r="AF361">
        <v>16</v>
      </c>
      <c r="AG361">
        <v>16</v>
      </c>
    </row>
    <row r="362" spans="1:33" x14ac:dyDescent="0.25">
      <c r="A362" t="s">
        <v>53</v>
      </c>
      <c r="B362" t="s">
        <v>34</v>
      </c>
      <c r="C362">
        <v>18</v>
      </c>
      <c r="D362" t="s">
        <v>52</v>
      </c>
      <c r="E362" t="s">
        <v>47</v>
      </c>
      <c r="F362" t="s">
        <v>37</v>
      </c>
      <c r="G362">
        <v>1</v>
      </c>
      <c r="H362">
        <v>4</v>
      </c>
      <c r="I362" t="s">
        <v>38</v>
      </c>
      <c r="J362" t="s">
        <v>45</v>
      </c>
      <c r="K362" t="s">
        <v>40</v>
      </c>
      <c r="L362" t="s">
        <v>41</v>
      </c>
      <c r="M362">
        <v>3</v>
      </c>
      <c r="N362">
        <v>2</v>
      </c>
      <c r="O362">
        <v>0</v>
      </c>
      <c r="P362" t="s">
        <v>43</v>
      </c>
      <c r="Q362" t="s">
        <v>43</v>
      </c>
      <c r="R362" t="s">
        <v>43</v>
      </c>
      <c r="S362" t="s">
        <v>43</v>
      </c>
      <c r="T362" t="s">
        <v>42</v>
      </c>
      <c r="U362" t="s">
        <v>42</v>
      </c>
      <c r="V362" t="s">
        <v>43</v>
      </c>
      <c r="W362" t="s">
        <v>42</v>
      </c>
      <c r="X362">
        <v>4</v>
      </c>
      <c r="Y362">
        <v>3</v>
      </c>
      <c r="Z362">
        <v>4</v>
      </c>
      <c r="AA362">
        <v>1</v>
      </c>
      <c r="AB362">
        <v>4</v>
      </c>
      <c r="AC362">
        <v>5</v>
      </c>
      <c r="AD362">
        <v>0</v>
      </c>
      <c r="AE362">
        <v>13</v>
      </c>
      <c r="AF362">
        <v>13</v>
      </c>
      <c r="AG362">
        <v>13</v>
      </c>
    </row>
    <row r="363" spans="1:33" x14ac:dyDescent="0.25">
      <c r="A363" t="s">
        <v>53</v>
      </c>
      <c r="B363" t="s">
        <v>50</v>
      </c>
      <c r="C363">
        <v>18</v>
      </c>
      <c r="D363" t="s">
        <v>52</v>
      </c>
      <c r="E363" t="s">
        <v>47</v>
      </c>
      <c r="F363" t="s">
        <v>44</v>
      </c>
      <c r="G363">
        <v>1</v>
      </c>
      <c r="H363">
        <v>1</v>
      </c>
      <c r="I363" t="s">
        <v>38</v>
      </c>
      <c r="J363" t="s">
        <v>45</v>
      </c>
      <c r="K363" t="s">
        <v>45</v>
      </c>
      <c r="L363" t="s">
        <v>41</v>
      </c>
      <c r="M363">
        <v>2</v>
      </c>
      <c r="N363">
        <v>2</v>
      </c>
      <c r="O363">
        <v>1</v>
      </c>
      <c r="P363" t="s">
        <v>43</v>
      </c>
      <c r="Q363" t="s">
        <v>43</v>
      </c>
      <c r="R363" t="s">
        <v>43</v>
      </c>
      <c r="S363" t="s">
        <v>42</v>
      </c>
      <c r="T363" t="s">
        <v>43</v>
      </c>
      <c r="U363" t="s">
        <v>43</v>
      </c>
      <c r="V363" t="s">
        <v>43</v>
      </c>
      <c r="W363" t="s">
        <v>43</v>
      </c>
      <c r="X363">
        <v>4</v>
      </c>
      <c r="Y363">
        <v>4</v>
      </c>
      <c r="Z363">
        <v>3</v>
      </c>
      <c r="AA363">
        <v>2</v>
      </c>
      <c r="AB363">
        <v>3</v>
      </c>
      <c r="AC363">
        <v>5</v>
      </c>
      <c r="AD363">
        <v>2</v>
      </c>
      <c r="AE363">
        <v>13</v>
      </c>
      <c r="AF363">
        <v>12</v>
      </c>
      <c r="AG363">
        <v>12</v>
      </c>
    </row>
    <row r="364" spans="1:33" x14ac:dyDescent="0.25">
      <c r="A364" t="s">
        <v>53</v>
      </c>
      <c r="B364" t="s">
        <v>34</v>
      </c>
      <c r="C364">
        <v>18</v>
      </c>
      <c r="D364" t="s">
        <v>35</v>
      </c>
      <c r="E364" t="s">
        <v>36</v>
      </c>
      <c r="F364" t="s">
        <v>44</v>
      </c>
      <c r="G364">
        <v>3</v>
      </c>
      <c r="H364">
        <v>3</v>
      </c>
      <c r="I364" t="s">
        <v>48</v>
      </c>
      <c r="J364" t="s">
        <v>48</v>
      </c>
      <c r="K364" t="s">
        <v>45</v>
      </c>
      <c r="L364" t="s">
        <v>41</v>
      </c>
      <c r="M364">
        <v>2</v>
      </c>
      <c r="N364">
        <v>2</v>
      </c>
      <c r="O364">
        <v>0</v>
      </c>
      <c r="P364" t="s">
        <v>43</v>
      </c>
      <c r="Q364" t="s">
        <v>42</v>
      </c>
      <c r="R364" t="s">
        <v>43</v>
      </c>
      <c r="S364" t="s">
        <v>43</v>
      </c>
      <c r="T364" t="s">
        <v>42</v>
      </c>
      <c r="U364" t="s">
        <v>42</v>
      </c>
      <c r="V364" t="s">
        <v>42</v>
      </c>
      <c r="W364" t="s">
        <v>42</v>
      </c>
      <c r="X364">
        <v>4</v>
      </c>
      <c r="Y364">
        <v>3</v>
      </c>
      <c r="Z364">
        <v>2</v>
      </c>
      <c r="AA364">
        <v>1</v>
      </c>
      <c r="AB364">
        <v>3</v>
      </c>
      <c r="AC364">
        <v>3</v>
      </c>
      <c r="AD364">
        <v>0</v>
      </c>
      <c r="AE364">
        <v>11</v>
      </c>
      <c r="AF364">
        <v>11</v>
      </c>
      <c r="AG364">
        <v>10</v>
      </c>
    </row>
    <row r="365" spans="1:33" x14ac:dyDescent="0.25">
      <c r="A365" t="s">
        <v>53</v>
      </c>
      <c r="B365" t="s">
        <v>34</v>
      </c>
      <c r="C365">
        <v>17</v>
      </c>
      <c r="D365" t="s">
        <v>35</v>
      </c>
      <c r="E365" t="s">
        <v>47</v>
      </c>
      <c r="F365" t="s">
        <v>44</v>
      </c>
      <c r="G365">
        <v>4</v>
      </c>
      <c r="H365">
        <v>4</v>
      </c>
      <c r="I365" t="s">
        <v>38</v>
      </c>
      <c r="J365" t="s">
        <v>38</v>
      </c>
      <c r="K365" t="s">
        <v>40</v>
      </c>
      <c r="L365" t="s">
        <v>41</v>
      </c>
      <c r="M365">
        <v>1</v>
      </c>
      <c r="N365">
        <v>2</v>
      </c>
      <c r="O365">
        <v>0</v>
      </c>
      <c r="P365" t="s">
        <v>43</v>
      </c>
      <c r="Q365" t="s">
        <v>42</v>
      </c>
      <c r="R365" t="s">
        <v>42</v>
      </c>
      <c r="S365" t="s">
        <v>42</v>
      </c>
      <c r="T365" t="s">
        <v>42</v>
      </c>
      <c r="U365" t="s">
        <v>42</v>
      </c>
      <c r="V365" t="s">
        <v>42</v>
      </c>
      <c r="W365" t="s">
        <v>42</v>
      </c>
      <c r="X365">
        <v>2</v>
      </c>
      <c r="Y365">
        <v>3</v>
      </c>
      <c r="Z365">
        <v>4</v>
      </c>
      <c r="AA365">
        <v>1</v>
      </c>
      <c r="AB365">
        <v>1</v>
      </c>
      <c r="AC365">
        <v>1</v>
      </c>
      <c r="AD365">
        <v>0</v>
      </c>
      <c r="AE365">
        <v>16</v>
      </c>
      <c r="AF365">
        <v>15</v>
      </c>
      <c r="AG365">
        <v>15</v>
      </c>
    </row>
    <row r="366" spans="1:33" x14ac:dyDescent="0.25">
      <c r="A366" t="s">
        <v>53</v>
      </c>
      <c r="B366" t="s">
        <v>34</v>
      </c>
      <c r="C366">
        <v>17</v>
      </c>
      <c r="D366" t="s">
        <v>52</v>
      </c>
      <c r="E366" t="s">
        <v>36</v>
      </c>
      <c r="F366" t="s">
        <v>44</v>
      </c>
      <c r="G366">
        <v>1</v>
      </c>
      <c r="H366">
        <v>2</v>
      </c>
      <c r="I366" t="s">
        <v>45</v>
      </c>
      <c r="J366" t="s">
        <v>48</v>
      </c>
      <c r="K366" t="s">
        <v>40</v>
      </c>
      <c r="L366" t="s">
        <v>46</v>
      </c>
      <c r="M366">
        <v>2</v>
      </c>
      <c r="N366">
        <v>2</v>
      </c>
      <c r="O366">
        <v>0</v>
      </c>
      <c r="P366" t="s">
        <v>43</v>
      </c>
      <c r="Q366" t="s">
        <v>43</v>
      </c>
      <c r="R366" t="s">
        <v>43</v>
      </c>
      <c r="S366" t="s">
        <v>43</v>
      </c>
      <c r="T366" t="s">
        <v>43</v>
      </c>
      <c r="U366" t="s">
        <v>42</v>
      </c>
      <c r="V366" t="s">
        <v>43</v>
      </c>
      <c r="W366" t="s">
        <v>43</v>
      </c>
      <c r="X366">
        <v>3</v>
      </c>
      <c r="Y366">
        <v>2</v>
      </c>
      <c r="Z366">
        <v>2</v>
      </c>
      <c r="AA366">
        <v>1</v>
      </c>
      <c r="AB366">
        <v>2</v>
      </c>
      <c r="AC366">
        <v>3</v>
      </c>
      <c r="AD366">
        <v>0</v>
      </c>
      <c r="AE366">
        <v>12</v>
      </c>
      <c r="AF366">
        <v>11</v>
      </c>
      <c r="AG366">
        <v>12</v>
      </c>
    </row>
    <row r="367" spans="1:33" x14ac:dyDescent="0.25">
      <c r="A367" t="s">
        <v>53</v>
      </c>
      <c r="B367" t="s">
        <v>50</v>
      </c>
      <c r="C367">
        <v>18</v>
      </c>
      <c r="D367" t="s">
        <v>52</v>
      </c>
      <c r="E367" t="s">
        <v>36</v>
      </c>
      <c r="F367" t="s">
        <v>44</v>
      </c>
      <c r="G367">
        <v>1</v>
      </c>
      <c r="H367">
        <v>3</v>
      </c>
      <c r="I367" t="s">
        <v>38</v>
      </c>
      <c r="J367" t="s">
        <v>45</v>
      </c>
      <c r="K367" t="s">
        <v>40</v>
      </c>
      <c r="L367" t="s">
        <v>41</v>
      </c>
      <c r="M367">
        <v>2</v>
      </c>
      <c r="N367">
        <v>2</v>
      </c>
      <c r="O367">
        <v>0</v>
      </c>
      <c r="P367" t="s">
        <v>43</v>
      </c>
      <c r="Q367" t="s">
        <v>42</v>
      </c>
      <c r="R367" t="s">
        <v>42</v>
      </c>
      <c r="S367" t="s">
        <v>43</v>
      </c>
      <c r="T367" t="s">
        <v>42</v>
      </c>
      <c r="U367" t="s">
        <v>42</v>
      </c>
      <c r="V367" t="s">
        <v>43</v>
      </c>
      <c r="W367" t="s">
        <v>43</v>
      </c>
      <c r="X367">
        <v>3</v>
      </c>
      <c r="Y367">
        <v>3</v>
      </c>
      <c r="Z367">
        <v>4</v>
      </c>
      <c r="AA367">
        <v>2</v>
      </c>
      <c r="AB367">
        <v>4</v>
      </c>
      <c r="AC367">
        <v>3</v>
      </c>
      <c r="AD367">
        <v>4</v>
      </c>
      <c r="AE367">
        <v>10</v>
      </c>
      <c r="AF367">
        <v>10</v>
      </c>
      <c r="AG367">
        <v>10</v>
      </c>
    </row>
    <row r="368" spans="1:33" x14ac:dyDescent="0.25">
      <c r="A368" t="s">
        <v>53</v>
      </c>
      <c r="B368" t="s">
        <v>50</v>
      </c>
      <c r="C368">
        <v>18</v>
      </c>
      <c r="D368" t="s">
        <v>35</v>
      </c>
      <c r="E368" t="s">
        <v>47</v>
      </c>
      <c r="F368" t="s">
        <v>44</v>
      </c>
      <c r="G368">
        <v>4</v>
      </c>
      <c r="H368">
        <v>4</v>
      </c>
      <c r="I368" t="s">
        <v>39</v>
      </c>
      <c r="J368" t="s">
        <v>48</v>
      </c>
      <c r="K368" t="s">
        <v>45</v>
      </c>
      <c r="L368" t="s">
        <v>41</v>
      </c>
      <c r="M368">
        <v>2</v>
      </c>
      <c r="N368">
        <v>3</v>
      </c>
      <c r="O368">
        <v>0</v>
      </c>
      <c r="P368" t="s">
        <v>43</v>
      </c>
      <c r="Q368" t="s">
        <v>43</v>
      </c>
      <c r="R368" t="s">
        <v>42</v>
      </c>
      <c r="S368" t="s">
        <v>43</v>
      </c>
      <c r="T368" t="s">
        <v>42</v>
      </c>
      <c r="U368" t="s">
        <v>42</v>
      </c>
      <c r="V368" t="s">
        <v>42</v>
      </c>
      <c r="W368" t="s">
        <v>42</v>
      </c>
      <c r="X368">
        <v>4</v>
      </c>
      <c r="Y368">
        <v>2</v>
      </c>
      <c r="Z368">
        <v>2</v>
      </c>
      <c r="AA368">
        <v>2</v>
      </c>
      <c r="AB368">
        <v>2</v>
      </c>
      <c r="AC368">
        <v>5</v>
      </c>
      <c r="AD368">
        <v>0</v>
      </c>
      <c r="AE368">
        <v>13</v>
      </c>
      <c r="AF368">
        <v>13</v>
      </c>
      <c r="AG368">
        <v>13</v>
      </c>
    </row>
    <row r="369" spans="1:33" x14ac:dyDescent="0.25">
      <c r="A369" t="s">
        <v>53</v>
      </c>
      <c r="B369" t="s">
        <v>34</v>
      </c>
      <c r="C369">
        <v>17</v>
      </c>
      <c r="D369" t="s">
        <v>52</v>
      </c>
      <c r="E369" t="s">
        <v>36</v>
      </c>
      <c r="F369" t="s">
        <v>44</v>
      </c>
      <c r="G369">
        <v>1</v>
      </c>
      <c r="H369">
        <v>1</v>
      </c>
      <c r="I369" t="s">
        <v>45</v>
      </c>
      <c r="J369" t="s">
        <v>48</v>
      </c>
      <c r="K369" t="s">
        <v>51</v>
      </c>
      <c r="L369" t="s">
        <v>41</v>
      </c>
      <c r="M369">
        <v>3</v>
      </c>
      <c r="N369">
        <v>1</v>
      </c>
      <c r="O369">
        <v>1</v>
      </c>
      <c r="P369" t="s">
        <v>43</v>
      </c>
      <c r="Q369" t="s">
        <v>42</v>
      </c>
      <c r="R369" t="s">
        <v>42</v>
      </c>
      <c r="S369" t="s">
        <v>43</v>
      </c>
      <c r="T369" t="s">
        <v>42</v>
      </c>
      <c r="U369" t="s">
        <v>42</v>
      </c>
      <c r="V369" t="s">
        <v>42</v>
      </c>
      <c r="W369" t="s">
        <v>42</v>
      </c>
      <c r="X369">
        <v>5</v>
      </c>
      <c r="Y369">
        <v>2</v>
      </c>
      <c r="Z369">
        <v>1</v>
      </c>
      <c r="AA369">
        <v>1</v>
      </c>
      <c r="AB369">
        <v>2</v>
      </c>
      <c r="AC369">
        <v>1</v>
      </c>
      <c r="AD369">
        <v>0</v>
      </c>
      <c r="AE369">
        <v>7</v>
      </c>
      <c r="AF369">
        <v>6</v>
      </c>
      <c r="AG369">
        <v>0</v>
      </c>
    </row>
    <row r="370" spans="1:33" x14ac:dyDescent="0.25">
      <c r="A370" t="s">
        <v>53</v>
      </c>
      <c r="B370" t="s">
        <v>34</v>
      </c>
      <c r="C370">
        <v>18</v>
      </c>
      <c r="D370" t="s">
        <v>35</v>
      </c>
      <c r="E370" t="s">
        <v>36</v>
      </c>
      <c r="F370" t="s">
        <v>44</v>
      </c>
      <c r="G370">
        <v>2</v>
      </c>
      <c r="H370">
        <v>3</v>
      </c>
      <c r="I370" t="s">
        <v>38</v>
      </c>
      <c r="J370" t="s">
        <v>48</v>
      </c>
      <c r="K370" t="s">
        <v>40</v>
      </c>
      <c r="L370" t="s">
        <v>46</v>
      </c>
      <c r="M370">
        <v>2</v>
      </c>
      <c r="N370">
        <v>1</v>
      </c>
      <c r="O370">
        <v>0</v>
      </c>
      <c r="P370" t="s">
        <v>43</v>
      </c>
      <c r="Q370" t="s">
        <v>42</v>
      </c>
      <c r="R370" t="s">
        <v>42</v>
      </c>
      <c r="S370" t="s">
        <v>43</v>
      </c>
      <c r="T370" t="s">
        <v>42</v>
      </c>
      <c r="U370" t="s">
        <v>42</v>
      </c>
      <c r="V370" t="s">
        <v>42</v>
      </c>
      <c r="W370" t="s">
        <v>42</v>
      </c>
      <c r="X370">
        <v>5</v>
      </c>
      <c r="Y370">
        <v>2</v>
      </c>
      <c r="Z370">
        <v>3</v>
      </c>
      <c r="AA370">
        <v>1</v>
      </c>
      <c r="AB370">
        <v>2</v>
      </c>
      <c r="AC370">
        <v>4</v>
      </c>
      <c r="AD370">
        <v>0</v>
      </c>
      <c r="AE370">
        <v>11</v>
      </c>
      <c r="AF370">
        <v>10</v>
      </c>
      <c r="AG370">
        <v>10</v>
      </c>
    </row>
    <row r="371" spans="1:33" x14ac:dyDescent="0.25">
      <c r="A371" t="s">
        <v>53</v>
      </c>
      <c r="B371" t="s">
        <v>34</v>
      </c>
      <c r="C371">
        <v>18</v>
      </c>
      <c r="D371" t="s">
        <v>52</v>
      </c>
      <c r="E371" t="s">
        <v>36</v>
      </c>
      <c r="F371" t="s">
        <v>44</v>
      </c>
      <c r="G371">
        <v>4</v>
      </c>
      <c r="H371">
        <v>4</v>
      </c>
      <c r="I371" t="s">
        <v>45</v>
      </c>
      <c r="J371" t="s">
        <v>39</v>
      </c>
      <c r="K371" t="s">
        <v>45</v>
      </c>
      <c r="L371" t="s">
        <v>46</v>
      </c>
      <c r="M371">
        <v>3</v>
      </c>
      <c r="N371">
        <v>2</v>
      </c>
      <c r="O371">
        <v>0</v>
      </c>
      <c r="P371" t="s">
        <v>43</v>
      </c>
      <c r="Q371" t="s">
        <v>42</v>
      </c>
      <c r="R371" t="s">
        <v>42</v>
      </c>
      <c r="S371" t="s">
        <v>43</v>
      </c>
      <c r="T371" t="s">
        <v>43</v>
      </c>
      <c r="U371" t="s">
        <v>42</v>
      </c>
      <c r="V371" t="s">
        <v>42</v>
      </c>
      <c r="W371" t="s">
        <v>42</v>
      </c>
      <c r="X371">
        <v>3</v>
      </c>
      <c r="Y371">
        <v>2</v>
      </c>
      <c r="Z371">
        <v>2</v>
      </c>
      <c r="AA371">
        <v>4</v>
      </c>
      <c r="AB371">
        <v>2</v>
      </c>
      <c r="AC371">
        <v>5</v>
      </c>
      <c r="AD371">
        <v>10</v>
      </c>
      <c r="AE371">
        <v>14</v>
      </c>
      <c r="AF371">
        <v>12</v>
      </c>
      <c r="AG371">
        <v>11</v>
      </c>
    </row>
    <row r="372" spans="1:33" x14ac:dyDescent="0.25">
      <c r="A372" t="s">
        <v>53</v>
      </c>
      <c r="B372" t="s">
        <v>34</v>
      </c>
      <c r="C372">
        <v>19</v>
      </c>
      <c r="D372" t="s">
        <v>35</v>
      </c>
      <c r="E372" t="s">
        <v>47</v>
      </c>
      <c r="F372" t="s">
        <v>44</v>
      </c>
      <c r="G372">
        <v>3</v>
      </c>
      <c r="H372">
        <v>2</v>
      </c>
      <c r="I372" t="s">
        <v>48</v>
      </c>
      <c r="J372" t="s">
        <v>48</v>
      </c>
      <c r="K372" t="s">
        <v>49</v>
      </c>
      <c r="L372" t="s">
        <v>45</v>
      </c>
      <c r="M372">
        <v>2</v>
      </c>
      <c r="N372">
        <v>2</v>
      </c>
      <c r="O372">
        <v>2</v>
      </c>
      <c r="P372" t="s">
        <v>43</v>
      </c>
      <c r="Q372" t="s">
        <v>43</v>
      </c>
      <c r="R372" t="s">
        <v>43</v>
      </c>
      <c r="S372" t="s">
        <v>42</v>
      </c>
      <c r="T372" t="s">
        <v>42</v>
      </c>
      <c r="U372" t="s">
        <v>42</v>
      </c>
      <c r="V372" t="s">
        <v>43</v>
      </c>
      <c r="W372" t="s">
        <v>42</v>
      </c>
      <c r="X372">
        <v>3</v>
      </c>
      <c r="Y372">
        <v>2</v>
      </c>
      <c r="Z372">
        <v>2</v>
      </c>
      <c r="AA372">
        <v>1</v>
      </c>
      <c r="AB372">
        <v>1</v>
      </c>
      <c r="AC372">
        <v>3</v>
      </c>
      <c r="AD372">
        <v>4</v>
      </c>
      <c r="AE372">
        <v>7</v>
      </c>
      <c r="AF372">
        <v>7</v>
      </c>
      <c r="AG372">
        <v>9</v>
      </c>
    </row>
    <row r="373" spans="1:33" x14ac:dyDescent="0.25">
      <c r="A373" t="s">
        <v>53</v>
      </c>
      <c r="B373" t="s">
        <v>50</v>
      </c>
      <c r="C373">
        <v>18</v>
      </c>
      <c r="D373" t="s">
        <v>52</v>
      </c>
      <c r="E373" t="s">
        <v>47</v>
      </c>
      <c r="F373" t="s">
        <v>44</v>
      </c>
      <c r="G373">
        <v>1</v>
      </c>
      <c r="H373">
        <v>2</v>
      </c>
      <c r="I373" t="s">
        <v>38</v>
      </c>
      <c r="J373" t="s">
        <v>48</v>
      </c>
      <c r="K373" t="s">
        <v>45</v>
      </c>
      <c r="L373" t="s">
        <v>46</v>
      </c>
      <c r="M373">
        <v>3</v>
      </c>
      <c r="N373">
        <v>1</v>
      </c>
      <c r="O373">
        <v>0</v>
      </c>
      <c r="P373" t="s">
        <v>43</v>
      </c>
      <c r="Q373" t="s">
        <v>42</v>
      </c>
      <c r="R373" t="s">
        <v>42</v>
      </c>
      <c r="S373" t="s">
        <v>42</v>
      </c>
      <c r="T373" t="s">
        <v>42</v>
      </c>
      <c r="U373" t="s">
        <v>43</v>
      </c>
      <c r="V373" t="s">
        <v>42</v>
      </c>
      <c r="W373" t="s">
        <v>42</v>
      </c>
      <c r="X373">
        <v>4</v>
      </c>
      <c r="Y373">
        <v>3</v>
      </c>
      <c r="Z373">
        <v>3</v>
      </c>
      <c r="AA373">
        <v>2</v>
      </c>
      <c r="AB373">
        <v>3</v>
      </c>
      <c r="AC373">
        <v>3</v>
      </c>
      <c r="AD373">
        <v>3</v>
      </c>
      <c r="AE373">
        <v>14</v>
      </c>
      <c r="AF373">
        <v>12</v>
      </c>
      <c r="AG373">
        <v>12</v>
      </c>
    </row>
    <row r="374" spans="1:33" x14ac:dyDescent="0.25">
      <c r="A374" t="s">
        <v>53</v>
      </c>
      <c r="B374" t="s">
        <v>34</v>
      </c>
      <c r="C374">
        <v>17</v>
      </c>
      <c r="D374" t="s">
        <v>35</v>
      </c>
      <c r="E374" t="s">
        <v>36</v>
      </c>
      <c r="F374" t="s">
        <v>44</v>
      </c>
      <c r="G374">
        <v>2</v>
      </c>
      <c r="H374">
        <v>2</v>
      </c>
      <c r="I374" t="s">
        <v>45</v>
      </c>
      <c r="J374" t="s">
        <v>38</v>
      </c>
      <c r="K374" t="s">
        <v>49</v>
      </c>
      <c r="L374" t="s">
        <v>41</v>
      </c>
      <c r="M374">
        <v>1</v>
      </c>
      <c r="N374">
        <v>3</v>
      </c>
      <c r="O374">
        <v>0</v>
      </c>
      <c r="P374" t="s">
        <v>43</v>
      </c>
      <c r="Q374" t="s">
        <v>43</v>
      </c>
      <c r="R374" t="s">
        <v>43</v>
      </c>
      <c r="S374" t="s">
        <v>42</v>
      </c>
      <c r="T374" t="s">
        <v>42</v>
      </c>
      <c r="U374" t="s">
        <v>42</v>
      </c>
      <c r="V374" t="s">
        <v>43</v>
      </c>
      <c r="W374" t="s">
        <v>42</v>
      </c>
      <c r="X374">
        <v>3</v>
      </c>
      <c r="Y374">
        <v>4</v>
      </c>
      <c r="Z374">
        <v>3</v>
      </c>
      <c r="AA374">
        <v>1</v>
      </c>
      <c r="AB374">
        <v>1</v>
      </c>
      <c r="AC374">
        <v>3</v>
      </c>
      <c r="AD374">
        <v>8</v>
      </c>
      <c r="AE374">
        <v>13</v>
      </c>
      <c r="AF374">
        <v>11</v>
      </c>
      <c r="AG374">
        <v>11</v>
      </c>
    </row>
    <row r="375" spans="1:33" x14ac:dyDescent="0.25">
      <c r="A375" t="s">
        <v>53</v>
      </c>
      <c r="B375" t="s">
        <v>34</v>
      </c>
      <c r="C375">
        <v>17</v>
      </c>
      <c r="D375" t="s">
        <v>52</v>
      </c>
      <c r="E375" t="s">
        <v>36</v>
      </c>
      <c r="F375" t="s">
        <v>44</v>
      </c>
      <c r="G375">
        <v>1</v>
      </c>
      <c r="H375">
        <v>2</v>
      </c>
      <c r="I375" t="s">
        <v>45</v>
      </c>
      <c r="J375" t="s">
        <v>45</v>
      </c>
      <c r="K375" t="s">
        <v>40</v>
      </c>
      <c r="L375" t="s">
        <v>41</v>
      </c>
      <c r="M375">
        <v>1</v>
      </c>
      <c r="N375">
        <v>1</v>
      </c>
      <c r="O375">
        <v>0</v>
      </c>
      <c r="P375" t="s">
        <v>43</v>
      </c>
      <c r="Q375" t="s">
        <v>43</v>
      </c>
      <c r="R375" t="s">
        <v>43</v>
      </c>
      <c r="S375" t="s">
        <v>42</v>
      </c>
      <c r="T375" t="s">
        <v>42</v>
      </c>
      <c r="U375" t="s">
        <v>42</v>
      </c>
      <c r="V375" t="s">
        <v>42</v>
      </c>
      <c r="W375" t="s">
        <v>43</v>
      </c>
      <c r="X375">
        <v>3</v>
      </c>
      <c r="Y375">
        <v>5</v>
      </c>
      <c r="Z375">
        <v>5</v>
      </c>
      <c r="AA375">
        <v>1</v>
      </c>
      <c r="AB375">
        <v>3</v>
      </c>
      <c r="AC375">
        <v>1</v>
      </c>
      <c r="AD375">
        <v>14</v>
      </c>
      <c r="AE375">
        <v>6</v>
      </c>
      <c r="AF375">
        <v>5</v>
      </c>
      <c r="AG375">
        <v>5</v>
      </c>
    </row>
    <row r="376" spans="1:33" x14ac:dyDescent="0.25">
      <c r="A376" t="s">
        <v>53</v>
      </c>
      <c r="B376" t="s">
        <v>34</v>
      </c>
      <c r="C376">
        <v>18</v>
      </c>
      <c r="D376" t="s">
        <v>52</v>
      </c>
      <c r="E376" t="s">
        <v>47</v>
      </c>
      <c r="F376" t="s">
        <v>44</v>
      </c>
      <c r="G376">
        <v>4</v>
      </c>
      <c r="H376">
        <v>4</v>
      </c>
      <c r="I376" t="s">
        <v>45</v>
      </c>
      <c r="J376" t="s">
        <v>45</v>
      </c>
      <c r="K376" t="s">
        <v>51</v>
      </c>
      <c r="L376" t="s">
        <v>41</v>
      </c>
      <c r="M376">
        <v>2</v>
      </c>
      <c r="N376">
        <v>3</v>
      </c>
      <c r="O376">
        <v>0</v>
      </c>
      <c r="P376" t="s">
        <v>43</v>
      </c>
      <c r="Q376" t="s">
        <v>43</v>
      </c>
      <c r="R376" t="s">
        <v>43</v>
      </c>
      <c r="S376" t="s">
        <v>43</v>
      </c>
      <c r="T376" t="s">
        <v>42</v>
      </c>
      <c r="U376" t="s">
        <v>42</v>
      </c>
      <c r="V376" t="s">
        <v>42</v>
      </c>
      <c r="W376" t="s">
        <v>43</v>
      </c>
      <c r="X376">
        <v>5</v>
      </c>
      <c r="Y376">
        <v>4</v>
      </c>
      <c r="Z376">
        <v>4</v>
      </c>
      <c r="AA376">
        <v>1</v>
      </c>
      <c r="AB376">
        <v>1</v>
      </c>
      <c r="AC376">
        <v>1</v>
      </c>
      <c r="AD376">
        <v>0</v>
      </c>
      <c r="AE376">
        <v>19</v>
      </c>
      <c r="AF376">
        <v>18</v>
      </c>
      <c r="AG376">
        <v>19</v>
      </c>
    </row>
    <row r="377" spans="1:33" x14ac:dyDescent="0.25">
      <c r="A377" t="s">
        <v>53</v>
      </c>
      <c r="B377" t="s">
        <v>34</v>
      </c>
      <c r="C377">
        <v>18</v>
      </c>
      <c r="D377" t="s">
        <v>52</v>
      </c>
      <c r="E377" t="s">
        <v>36</v>
      </c>
      <c r="F377" t="s">
        <v>44</v>
      </c>
      <c r="G377">
        <v>1</v>
      </c>
      <c r="H377">
        <v>1</v>
      </c>
      <c r="I377" t="s">
        <v>45</v>
      </c>
      <c r="J377" t="s">
        <v>45</v>
      </c>
      <c r="K377" t="s">
        <v>49</v>
      </c>
      <c r="L377" t="s">
        <v>41</v>
      </c>
      <c r="M377">
        <v>4</v>
      </c>
      <c r="N377">
        <v>3</v>
      </c>
      <c r="O377">
        <v>0</v>
      </c>
      <c r="P377" t="s">
        <v>43</v>
      </c>
      <c r="Q377" t="s">
        <v>43</v>
      </c>
      <c r="R377" t="s">
        <v>43</v>
      </c>
      <c r="S377" t="s">
        <v>43</v>
      </c>
      <c r="T377" t="s">
        <v>42</v>
      </c>
      <c r="U377" t="s">
        <v>42</v>
      </c>
      <c r="V377" t="s">
        <v>42</v>
      </c>
      <c r="W377" t="s">
        <v>43</v>
      </c>
      <c r="X377">
        <v>4</v>
      </c>
      <c r="Y377">
        <v>3</v>
      </c>
      <c r="Z377">
        <v>2</v>
      </c>
      <c r="AA377">
        <v>1</v>
      </c>
      <c r="AB377">
        <v>2</v>
      </c>
      <c r="AC377">
        <v>4</v>
      </c>
      <c r="AD377">
        <v>2</v>
      </c>
      <c r="AE377">
        <v>8</v>
      </c>
      <c r="AF377">
        <v>8</v>
      </c>
      <c r="AG377">
        <v>10</v>
      </c>
    </row>
    <row r="378" spans="1:33" x14ac:dyDescent="0.25">
      <c r="A378" t="s">
        <v>53</v>
      </c>
      <c r="B378" t="s">
        <v>34</v>
      </c>
      <c r="C378">
        <v>20</v>
      </c>
      <c r="D378" t="s">
        <v>35</v>
      </c>
      <c r="E378" t="s">
        <v>36</v>
      </c>
      <c r="F378" t="s">
        <v>44</v>
      </c>
      <c r="G378">
        <v>4</v>
      </c>
      <c r="H378">
        <v>2</v>
      </c>
      <c r="I378" t="s">
        <v>28</v>
      </c>
      <c r="J378" t="s">
        <v>45</v>
      </c>
      <c r="K378" t="s">
        <v>40</v>
      </c>
      <c r="L378" t="s">
        <v>45</v>
      </c>
      <c r="M378">
        <v>2</v>
      </c>
      <c r="N378">
        <v>3</v>
      </c>
      <c r="O378">
        <v>2</v>
      </c>
      <c r="P378" t="s">
        <v>43</v>
      </c>
      <c r="Q378" t="s">
        <v>42</v>
      </c>
      <c r="R378" t="s">
        <v>42</v>
      </c>
      <c r="S378" t="s">
        <v>43</v>
      </c>
      <c r="T378" t="s">
        <v>43</v>
      </c>
      <c r="U378" t="s">
        <v>42</v>
      </c>
      <c r="V378" t="s">
        <v>42</v>
      </c>
      <c r="W378" t="s">
        <v>42</v>
      </c>
      <c r="X378">
        <v>5</v>
      </c>
      <c r="Y378">
        <v>4</v>
      </c>
      <c r="Z378">
        <v>3</v>
      </c>
      <c r="AA378">
        <v>1</v>
      </c>
      <c r="AB378">
        <v>1</v>
      </c>
      <c r="AC378">
        <v>3</v>
      </c>
      <c r="AD378">
        <v>4</v>
      </c>
      <c r="AE378">
        <v>15</v>
      </c>
      <c r="AF378">
        <v>14</v>
      </c>
      <c r="AG378">
        <v>15</v>
      </c>
    </row>
    <row r="379" spans="1:33" x14ac:dyDescent="0.25">
      <c r="A379" t="s">
        <v>53</v>
      </c>
      <c r="B379" t="s">
        <v>34</v>
      </c>
      <c r="C379">
        <v>18</v>
      </c>
      <c r="D379" t="s">
        <v>52</v>
      </c>
      <c r="E379" t="s">
        <v>47</v>
      </c>
      <c r="F379" t="s">
        <v>44</v>
      </c>
      <c r="G379">
        <v>4</v>
      </c>
      <c r="H379">
        <v>4</v>
      </c>
      <c r="I379" t="s">
        <v>39</v>
      </c>
      <c r="J379" t="s">
        <v>48</v>
      </c>
      <c r="K379" t="s">
        <v>40</v>
      </c>
      <c r="L379" t="s">
        <v>41</v>
      </c>
      <c r="M379">
        <v>1</v>
      </c>
      <c r="N379">
        <v>2</v>
      </c>
      <c r="O379">
        <v>0</v>
      </c>
      <c r="P379" t="s">
        <v>43</v>
      </c>
      <c r="Q379" t="s">
        <v>43</v>
      </c>
      <c r="R379" t="s">
        <v>42</v>
      </c>
      <c r="S379" t="s">
        <v>42</v>
      </c>
      <c r="T379" t="s">
        <v>42</v>
      </c>
      <c r="U379" t="s">
        <v>42</v>
      </c>
      <c r="V379" t="s">
        <v>42</v>
      </c>
      <c r="W379" t="s">
        <v>43</v>
      </c>
      <c r="X379">
        <v>5</v>
      </c>
      <c r="Y379">
        <v>4</v>
      </c>
      <c r="Z379">
        <v>3</v>
      </c>
      <c r="AA379">
        <v>3</v>
      </c>
      <c r="AB379">
        <v>4</v>
      </c>
      <c r="AC379">
        <v>2</v>
      </c>
      <c r="AD379">
        <v>4</v>
      </c>
      <c r="AE379">
        <v>8</v>
      </c>
      <c r="AF379">
        <v>9</v>
      </c>
      <c r="AG379">
        <v>10</v>
      </c>
    </row>
    <row r="380" spans="1:33" x14ac:dyDescent="0.25">
      <c r="A380" t="s">
        <v>53</v>
      </c>
      <c r="B380" t="s">
        <v>34</v>
      </c>
      <c r="C380">
        <v>18</v>
      </c>
      <c r="D380" t="s">
        <v>35</v>
      </c>
      <c r="E380" t="s">
        <v>36</v>
      </c>
      <c r="F380" t="s">
        <v>44</v>
      </c>
      <c r="G380">
        <v>3</v>
      </c>
      <c r="H380">
        <v>3</v>
      </c>
      <c r="I380" t="s">
        <v>45</v>
      </c>
      <c r="J380" t="s">
        <v>45</v>
      </c>
      <c r="K380" t="s">
        <v>49</v>
      </c>
      <c r="L380" t="s">
        <v>41</v>
      </c>
      <c r="M380">
        <v>1</v>
      </c>
      <c r="N380">
        <v>2</v>
      </c>
      <c r="O380">
        <v>0</v>
      </c>
      <c r="P380" t="s">
        <v>43</v>
      </c>
      <c r="Q380" t="s">
        <v>43</v>
      </c>
      <c r="R380" t="s">
        <v>42</v>
      </c>
      <c r="S380" t="s">
        <v>43</v>
      </c>
      <c r="T380" t="s">
        <v>42</v>
      </c>
      <c r="U380" t="s">
        <v>42</v>
      </c>
      <c r="V380" t="s">
        <v>42</v>
      </c>
      <c r="W380" t="s">
        <v>42</v>
      </c>
      <c r="X380">
        <v>4</v>
      </c>
      <c r="Y380">
        <v>1</v>
      </c>
      <c r="Z380">
        <v>3</v>
      </c>
      <c r="AA380">
        <v>1</v>
      </c>
      <c r="AB380">
        <v>2</v>
      </c>
      <c r="AC380">
        <v>1</v>
      </c>
      <c r="AD380">
        <v>0</v>
      </c>
      <c r="AE380">
        <v>15</v>
      </c>
      <c r="AF380">
        <v>15</v>
      </c>
      <c r="AG380">
        <v>15</v>
      </c>
    </row>
    <row r="381" spans="1:33" x14ac:dyDescent="0.25">
      <c r="A381" t="s">
        <v>53</v>
      </c>
      <c r="B381" t="s">
        <v>34</v>
      </c>
      <c r="C381">
        <v>17</v>
      </c>
      <c r="D381" t="s">
        <v>52</v>
      </c>
      <c r="E381" t="s">
        <v>36</v>
      </c>
      <c r="F381" t="s">
        <v>44</v>
      </c>
      <c r="G381">
        <v>3</v>
      </c>
      <c r="H381">
        <v>1</v>
      </c>
      <c r="I381" t="s">
        <v>38</v>
      </c>
      <c r="J381" t="s">
        <v>45</v>
      </c>
      <c r="K381" t="s">
        <v>51</v>
      </c>
      <c r="L381" t="s">
        <v>41</v>
      </c>
      <c r="M381">
        <v>1</v>
      </c>
      <c r="N381">
        <v>2</v>
      </c>
      <c r="O381">
        <v>0</v>
      </c>
      <c r="P381" t="s">
        <v>43</v>
      </c>
      <c r="Q381" t="s">
        <v>42</v>
      </c>
      <c r="R381" t="s">
        <v>42</v>
      </c>
      <c r="S381" t="s">
        <v>42</v>
      </c>
      <c r="T381" t="s">
        <v>43</v>
      </c>
      <c r="U381" t="s">
        <v>42</v>
      </c>
      <c r="V381" t="s">
        <v>42</v>
      </c>
      <c r="W381" t="s">
        <v>43</v>
      </c>
      <c r="X381">
        <v>4</v>
      </c>
      <c r="Y381">
        <v>5</v>
      </c>
      <c r="Z381">
        <v>4</v>
      </c>
      <c r="AA381">
        <v>2</v>
      </c>
      <c r="AB381">
        <v>3</v>
      </c>
      <c r="AC381">
        <v>1</v>
      </c>
      <c r="AD381">
        <v>17</v>
      </c>
      <c r="AE381">
        <v>10</v>
      </c>
      <c r="AF381">
        <v>10</v>
      </c>
      <c r="AG381">
        <v>10</v>
      </c>
    </row>
    <row r="382" spans="1:33" x14ac:dyDescent="0.25">
      <c r="A382" t="s">
        <v>53</v>
      </c>
      <c r="B382" t="s">
        <v>50</v>
      </c>
      <c r="C382">
        <v>18</v>
      </c>
      <c r="D382" t="s">
        <v>35</v>
      </c>
      <c r="E382" t="s">
        <v>36</v>
      </c>
      <c r="F382" t="s">
        <v>44</v>
      </c>
      <c r="G382">
        <v>4</v>
      </c>
      <c r="H382">
        <v>4</v>
      </c>
      <c r="I382" t="s">
        <v>39</v>
      </c>
      <c r="J382" t="s">
        <v>39</v>
      </c>
      <c r="K382" t="s">
        <v>49</v>
      </c>
      <c r="L382" t="s">
        <v>46</v>
      </c>
      <c r="M382">
        <v>1</v>
      </c>
      <c r="N382">
        <v>2</v>
      </c>
      <c r="O382">
        <v>0</v>
      </c>
      <c r="P382" t="s">
        <v>43</v>
      </c>
      <c r="Q382" t="s">
        <v>43</v>
      </c>
      <c r="R382" t="s">
        <v>42</v>
      </c>
      <c r="S382" t="s">
        <v>42</v>
      </c>
      <c r="T382" t="s">
        <v>43</v>
      </c>
      <c r="U382" t="s">
        <v>42</v>
      </c>
      <c r="V382" t="s">
        <v>42</v>
      </c>
      <c r="W382" t="s">
        <v>43</v>
      </c>
      <c r="X382">
        <v>3</v>
      </c>
      <c r="Y382">
        <v>2</v>
      </c>
      <c r="Z382">
        <v>4</v>
      </c>
      <c r="AA382">
        <v>1</v>
      </c>
      <c r="AB382">
        <v>4</v>
      </c>
      <c r="AC382">
        <v>2</v>
      </c>
      <c r="AD382">
        <v>4</v>
      </c>
      <c r="AE382">
        <v>15</v>
      </c>
      <c r="AF382">
        <v>14</v>
      </c>
      <c r="AG382">
        <v>14</v>
      </c>
    </row>
    <row r="383" spans="1:33" x14ac:dyDescent="0.25">
      <c r="A383" t="s">
        <v>53</v>
      </c>
      <c r="B383" t="s">
        <v>50</v>
      </c>
      <c r="C383">
        <v>18</v>
      </c>
      <c r="D383" t="s">
        <v>52</v>
      </c>
      <c r="E383" t="s">
        <v>36</v>
      </c>
      <c r="F383" t="s">
        <v>44</v>
      </c>
      <c r="G383">
        <v>2</v>
      </c>
      <c r="H383">
        <v>1</v>
      </c>
      <c r="I383" t="s">
        <v>45</v>
      </c>
      <c r="J383" t="s">
        <v>45</v>
      </c>
      <c r="K383" t="s">
        <v>45</v>
      </c>
      <c r="L383" t="s">
        <v>41</v>
      </c>
      <c r="M383">
        <v>2</v>
      </c>
      <c r="N383">
        <v>1</v>
      </c>
      <c r="O383">
        <v>0</v>
      </c>
      <c r="P383" t="s">
        <v>43</v>
      </c>
      <c r="Q383" t="s">
        <v>43</v>
      </c>
      <c r="R383" t="s">
        <v>43</v>
      </c>
      <c r="S383" t="s">
        <v>42</v>
      </c>
      <c r="T383" t="s">
        <v>43</v>
      </c>
      <c r="U383" t="s">
        <v>42</v>
      </c>
      <c r="V383" t="s">
        <v>42</v>
      </c>
      <c r="W383" t="s">
        <v>42</v>
      </c>
      <c r="X383">
        <v>4</v>
      </c>
      <c r="Y383">
        <v>4</v>
      </c>
      <c r="Z383">
        <v>3</v>
      </c>
      <c r="AA383">
        <v>1</v>
      </c>
      <c r="AB383">
        <v>3</v>
      </c>
      <c r="AC383">
        <v>5</v>
      </c>
      <c r="AD383">
        <v>5</v>
      </c>
      <c r="AE383">
        <v>7</v>
      </c>
      <c r="AF383">
        <v>6</v>
      </c>
      <c r="AG383">
        <v>7</v>
      </c>
    </row>
    <row r="384" spans="1:33" x14ac:dyDescent="0.25">
      <c r="A384" t="s">
        <v>53</v>
      </c>
      <c r="B384" t="s">
        <v>50</v>
      </c>
      <c r="C384">
        <v>17</v>
      </c>
      <c r="D384" t="s">
        <v>35</v>
      </c>
      <c r="E384" t="s">
        <v>36</v>
      </c>
      <c r="F384" t="s">
        <v>44</v>
      </c>
      <c r="G384">
        <v>2</v>
      </c>
      <c r="H384">
        <v>3</v>
      </c>
      <c r="I384" t="s">
        <v>45</v>
      </c>
      <c r="J384" t="s">
        <v>48</v>
      </c>
      <c r="K384" t="s">
        <v>49</v>
      </c>
      <c r="L384" t="s">
        <v>46</v>
      </c>
      <c r="M384">
        <v>2</v>
      </c>
      <c r="N384">
        <v>2</v>
      </c>
      <c r="O384">
        <v>0</v>
      </c>
      <c r="P384" t="s">
        <v>43</v>
      </c>
      <c r="Q384" t="s">
        <v>43</v>
      </c>
      <c r="R384" t="s">
        <v>43</v>
      </c>
      <c r="S384" t="s">
        <v>42</v>
      </c>
      <c r="T384" t="s">
        <v>42</v>
      </c>
      <c r="U384" t="s">
        <v>42</v>
      </c>
      <c r="V384" t="s">
        <v>42</v>
      </c>
      <c r="W384" t="s">
        <v>43</v>
      </c>
      <c r="X384">
        <v>4</v>
      </c>
      <c r="Y384">
        <v>4</v>
      </c>
      <c r="Z384">
        <v>3</v>
      </c>
      <c r="AA384">
        <v>1</v>
      </c>
      <c r="AB384">
        <v>1</v>
      </c>
      <c r="AC384">
        <v>3</v>
      </c>
      <c r="AD384">
        <v>2</v>
      </c>
      <c r="AE384">
        <v>11</v>
      </c>
      <c r="AF384">
        <v>11</v>
      </c>
      <c r="AG384">
        <v>10</v>
      </c>
    </row>
    <row r="385" spans="1:33" x14ac:dyDescent="0.25">
      <c r="A385" t="s">
        <v>53</v>
      </c>
      <c r="B385" t="s">
        <v>50</v>
      </c>
      <c r="C385">
        <v>19</v>
      </c>
      <c r="D385" t="s">
        <v>52</v>
      </c>
      <c r="E385" t="s">
        <v>36</v>
      </c>
      <c r="F385" t="s">
        <v>44</v>
      </c>
      <c r="G385">
        <v>1</v>
      </c>
      <c r="H385">
        <v>1</v>
      </c>
      <c r="I385" t="s">
        <v>45</v>
      </c>
      <c r="J385" t="s">
        <v>48</v>
      </c>
      <c r="K385" t="s">
        <v>45</v>
      </c>
      <c r="L385" t="s">
        <v>41</v>
      </c>
      <c r="M385">
        <v>2</v>
      </c>
      <c r="N385">
        <v>1</v>
      </c>
      <c r="O385">
        <v>1</v>
      </c>
      <c r="P385" t="s">
        <v>43</v>
      </c>
      <c r="Q385" t="s">
        <v>43</v>
      </c>
      <c r="R385" t="s">
        <v>43</v>
      </c>
      <c r="S385" t="s">
        <v>43</v>
      </c>
      <c r="T385" t="s">
        <v>42</v>
      </c>
      <c r="U385" t="s">
        <v>42</v>
      </c>
      <c r="V385" t="s">
        <v>43</v>
      </c>
      <c r="W385" t="s">
        <v>43</v>
      </c>
      <c r="X385">
        <v>4</v>
      </c>
      <c r="Y385">
        <v>3</v>
      </c>
      <c r="Z385">
        <v>2</v>
      </c>
      <c r="AA385">
        <v>1</v>
      </c>
      <c r="AB385">
        <v>3</v>
      </c>
      <c r="AC385">
        <v>5</v>
      </c>
      <c r="AD385">
        <v>0</v>
      </c>
      <c r="AE385">
        <v>6</v>
      </c>
      <c r="AF385">
        <v>5</v>
      </c>
      <c r="AG385">
        <v>0</v>
      </c>
    </row>
    <row r="386" spans="1:33" x14ac:dyDescent="0.25">
      <c r="A386" t="s">
        <v>53</v>
      </c>
      <c r="B386" t="s">
        <v>50</v>
      </c>
      <c r="C386">
        <v>18</v>
      </c>
      <c r="D386" t="s">
        <v>52</v>
      </c>
      <c r="E386" t="s">
        <v>36</v>
      </c>
      <c r="F386" t="s">
        <v>44</v>
      </c>
      <c r="G386">
        <v>4</v>
      </c>
      <c r="H386">
        <v>2</v>
      </c>
      <c r="I386" t="s">
        <v>45</v>
      </c>
      <c r="J386" t="s">
        <v>45</v>
      </c>
      <c r="K386" t="s">
        <v>49</v>
      </c>
      <c r="L386" t="s">
        <v>46</v>
      </c>
      <c r="M386">
        <v>2</v>
      </c>
      <c r="N386">
        <v>1</v>
      </c>
      <c r="O386">
        <v>1</v>
      </c>
      <c r="P386" t="s">
        <v>43</v>
      </c>
      <c r="Q386" t="s">
        <v>43</v>
      </c>
      <c r="R386" t="s">
        <v>42</v>
      </c>
      <c r="S386" t="s">
        <v>43</v>
      </c>
      <c r="T386" t="s">
        <v>42</v>
      </c>
      <c r="U386" t="s">
        <v>42</v>
      </c>
      <c r="V386" t="s">
        <v>43</v>
      </c>
      <c r="W386" t="s">
        <v>43</v>
      </c>
      <c r="X386">
        <v>5</v>
      </c>
      <c r="Y386">
        <v>4</v>
      </c>
      <c r="Z386">
        <v>3</v>
      </c>
      <c r="AA386">
        <v>4</v>
      </c>
      <c r="AB386">
        <v>3</v>
      </c>
      <c r="AC386">
        <v>3</v>
      </c>
      <c r="AD386">
        <v>14</v>
      </c>
      <c r="AE386">
        <v>6</v>
      </c>
      <c r="AF386">
        <v>5</v>
      </c>
      <c r="AG386">
        <v>5</v>
      </c>
    </row>
    <row r="387" spans="1:33" x14ac:dyDescent="0.25">
      <c r="A387" t="s">
        <v>53</v>
      </c>
      <c r="B387" t="s">
        <v>34</v>
      </c>
      <c r="C387">
        <v>18</v>
      </c>
      <c r="D387" t="s">
        <v>52</v>
      </c>
      <c r="E387" t="s">
        <v>36</v>
      </c>
      <c r="F387" t="s">
        <v>44</v>
      </c>
      <c r="G387">
        <v>2</v>
      </c>
      <c r="H387">
        <v>2</v>
      </c>
      <c r="I387" t="s">
        <v>38</v>
      </c>
      <c r="J387" t="s">
        <v>45</v>
      </c>
      <c r="K387" t="s">
        <v>45</v>
      </c>
      <c r="L387" t="s">
        <v>41</v>
      </c>
      <c r="M387">
        <v>2</v>
      </c>
      <c r="N387">
        <v>3</v>
      </c>
      <c r="O387">
        <v>0</v>
      </c>
      <c r="P387" t="s">
        <v>43</v>
      </c>
      <c r="Q387" t="s">
        <v>43</v>
      </c>
      <c r="R387" t="s">
        <v>42</v>
      </c>
      <c r="S387" t="s">
        <v>43</v>
      </c>
      <c r="T387" t="s">
        <v>42</v>
      </c>
      <c r="U387" t="s">
        <v>42</v>
      </c>
      <c r="V387" t="s">
        <v>43</v>
      </c>
      <c r="W387" t="s">
        <v>43</v>
      </c>
      <c r="X387">
        <v>5</v>
      </c>
      <c r="Y387">
        <v>3</v>
      </c>
      <c r="Z387">
        <v>3</v>
      </c>
      <c r="AA387">
        <v>1</v>
      </c>
      <c r="AB387">
        <v>3</v>
      </c>
      <c r="AC387">
        <v>4</v>
      </c>
      <c r="AD387">
        <v>2</v>
      </c>
      <c r="AE387">
        <v>10</v>
      </c>
      <c r="AF387">
        <v>9</v>
      </c>
      <c r="AG387">
        <v>10</v>
      </c>
    </row>
    <row r="388" spans="1:33" x14ac:dyDescent="0.25">
      <c r="A388" t="s">
        <v>53</v>
      </c>
      <c r="B388" t="s">
        <v>34</v>
      </c>
      <c r="C388">
        <v>18</v>
      </c>
      <c r="D388" t="s">
        <v>52</v>
      </c>
      <c r="E388" t="s">
        <v>36</v>
      </c>
      <c r="F388" t="s">
        <v>44</v>
      </c>
      <c r="G388">
        <v>4</v>
      </c>
      <c r="H388">
        <v>4</v>
      </c>
      <c r="I388" t="s">
        <v>39</v>
      </c>
      <c r="J388" t="s">
        <v>38</v>
      </c>
      <c r="K388" t="s">
        <v>51</v>
      </c>
      <c r="L388" t="s">
        <v>41</v>
      </c>
      <c r="M388">
        <v>3</v>
      </c>
      <c r="N388">
        <v>1</v>
      </c>
      <c r="O388">
        <v>0</v>
      </c>
      <c r="P388" t="s">
        <v>43</v>
      </c>
      <c r="Q388" t="s">
        <v>42</v>
      </c>
      <c r="R388" t="s">
        <v>42</v>
      </c>
      <c r="S388" t="s">
        <v>42</v>
      </c>
      <c r="T388" t="s">
        <v>42</v>
      </c>
      <c r="U388" t="s">
        <v>42</v>
      </c>
      <c r="V388" t="s">
        <v>42</v>
      </c>
      <c r="W388" t="s">
        <v>42</v>
      </c>
      <c r="X388">
        <v>4</v>
      </c>
      <c r="Y388">
        <v>4</v>
      </c>
      <c r="Z388">
        <v>3</v>
      </c>
      <c r="AA388">
        <v>2</v>
      </c>
      <c r="AB388">
        <v>2</v>
      </c>
      <c r="AC388">
        <v>5</v>
      </c>
      <c r="AD388">
        <v>7</v>
      </c>
      <c r="AE388">
        <v>6</v>
      </c>
      <c r="AF388">
        <v>5</v>
      </c>
      <c r="AG388">
        <v>6</v>
      </c>
    </row>
    <row r="389" spans="1:33" x14ac:dyDescent="0.25">
      <c r="A389" t="s">
        <v>53</v>
      </c>
      <c r="B389" t="s">
        <v>34</v>
      </c>
      <c r="C389">
        <v>19</v>
      </c>
      <c r="D389" t="s">
        <v>52</v>
      </c>
      <c r="E389" t="s">
        <v>36</v>
      </c>
      <c r="F389" t="s">
        <v>44</v>
      </c>
      <c r="G389">
        <v>2</v>
      </c>
      <c r="H389">
        <v>3</v>
      </c>
      <c r="I389" t="s">
        <v>48</v>
      </c>
      <c r="J389" t="s">
        <v>45</v>
      </c>
      <c r="K389" t="s">
        <v>40</v>
      </c>
      <c r="L389" t="s">
        <v>41</v>
      </c>
      <c r="M389">
        <v>1</v>
      </c>
      <c r="N389">
        <v>3</v>
      </c>
      <c r="O389">
        <v>1</v>
      </c>
      <c r="P389" t="s">
        <v>43</v>
      </c>
      <c r="Q389" t="s">
        <v>43</v>
      </c>
      <c r="R389" t="s">
        <v>43</v>
      </c>
      <c r="S389" t="s">
        <v>42</v>
      </c>
      <c r="T389" t="s">
        <v>43</v>
      </c>
      <c r="U389" t="s">
        <v>42</v>
      </c>
      <c r="V389" t="s">
        <v>42</v>
      </c>
      <c r="W389" t="s">
        <v>43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0</v>
      </c>
      <c r="AE389">
        <v>7</v>
      </c>
      <c r="AF389">
        <v>5</v>
      </c>
      <c r="AG389">
        <v>0</v>
      </c>
    </row>
    <row r="390" spans="1:33" x14ac:dyDescent="0.25">
      <c r="A390" t="s">
        <v>53</v>
      </c>
      <c r="B390" t="s">
        <v>34</v>
      </c>
      <c r="C390">
        <v>18</v>
      </c>
      <c r="D390" t="s">
        <v>35</v>
      </c>
      <c r="E390" t="s">
        <v>47</v>
      </c>
      <c r="F390" t="s">
        <v>44</v>
      </c>
      <c r="G390">
        <v>3</v>
      </c>
      <c r="H390">
        <v>1</v>
      </c>
      <c r="I390" t="s">
        <v>39</v>
      </c>
      <c r="J390" t="s">
        <v>48</v>
      </c>
      <c r="K390" t="s">
        <v>40</v>
      </c>
      <c r="L390" t="s">
        <v>41</v>
      </c>
      <c r="M390">
        <v>1</v>
      </c>
      <c r="N390">
        <v>2</v>
      </c>
      <c r="O390">
        <v>0</v>
      </c>
      <c r="P390" t="s">
        <v>43</v>
      </c>
      <c r="Q390" t="s">
        <v>42</v>
      </c>
      <c r="R390" t="s">
        <v>42</v>
      </c>
      <c r="S390" t="s">
        <v>43</v>
      </c>
      <c r="T390" t="s">
        <v>42</v>
      </c>
      <c r="U390" t="s">
        <v>42</v>
      </c>
      <c r="V390" t="s">
        <v>42</v>
      </c>
      <c r="W390" t="s">
        <v>43</v>
      </c>
      <c r="X390">
        <v>4</v>
      </c>
      <c r="Y390">
        <v>3</v>
      </c>
      <c r="Z390">
        <v>4</v>
      </c>
      <c r="AA390">
        <v>1</v>
      </c>
      <c r="AB390">
        <v>1</v>
      </c>
      <c r="AC390">
        <v>1</v>
      </c>
      <c r="AD390">
        <v>0</v>
      </c>
      <c r="AE390">
        <v>7</v>
      </c>
      <c r="AF390">
        <v>9</v>
      </c>
      <c r="AG390">
        <v>8</v>
      </c>
    </row>
    <row r="391" spans="1:33" x14ac:dyDescent="0.25">
      <c r="A391" t="s">
        <v>53</v>
      </c>
      <c r="B391" t="s">
        <v>34</v>
      </c>
      <c r="C391">
        <v>18</v>
      </c>
      <c r="D391" t="s">
        <v>35</v>
      </c>
      <c r="E391" t="s">
        <v>36</v>
      </c>
      <c r="F391" t="s">
        <v>44</v>
      </c>
      <c r="G391">
        <v>1</v>
      </c>
      <c r="H391">
        <v>1</v>
      </c>
      <c r="I391" t="s">
        <v>45</v>
      </c>
      <c r="J391" t="s">
        <v>45</v>
      </c>
      <c r="K391" t="s">
        <v>40</v>
      </c>
      <c r="L391" t="s">
        <v>41</v>
      </c>
      <c r="M391">
        <v>2</v>
      </c>
      <c r="N391">
        <v>2</v>
      </c>
      <c r="O391">
        <v>1</v>
      </c>
      <c r="P391" t="s">
        <v>43</v>
      </c>
      <c r="Q391" t="s">
        <v>43</v>
      </c>
      <c r="R391" t="s">
        <v>43</v>
      </c>
      <c r="S391" t="s">
        <v>42</v>
      </c>
      <c r="T391" t="s">
        <v>42</v>
      </c>
      <c r="U391" t="s">
        <v>42</v>
      </c>
      <c r="V391" t="s">
        <v>43</v>
      </c>
      <c r="W391" t="s">
        <v>43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5</v>
      </c>
      <c r="AD391">
        <v>0</v>
      </c>
      <c r="AE391">
        <v>6</v>
      </c>
      <c r="AF391">
        <v>5</v>
      </c>
      <c r="AG391">
        <v>0</v>
      </c>
    </row>
    <row r="392" spans="1:33" x14ac:dyDescent="0.25">
      <c r="A392" t="s">
        <v>53</v>
      </c>
      <c r="B392" t="s">
        <v>50</v>
      </c>
      <c r="C392">
        <v>20</v>
      </c>
      <c r="D392" t="s">
        <v>35</v>
      </c>
      <c r="E392" t="s">
        <v>47</v>
      </c>
      <c r="F392" t="s">
        <v>37</v>
      </c>
      <c r="G392">
        <v>2</v>
      </c>
      <c r="H392">
        <v>2</v>
      </c>
      <c r="I392" t="s">
        <v>48</v>
      </c>
      <c r="J392" t="s">
        <v>48</v>
      </c>
      <c r="K392" t="s">
        <v>40</v>
      </c>
      <c r="L392" t="s">
        <v>45</v>
      </c>
      <c r="M392">
        <v>1</v>
      </c>
      <c r="N392">
        <v>2</v>
      </c>
      <c r="O392">
        <v>2</v>
      </c>
      <c r="P392" t="s">
        <v>43</v>
      </c>
      <c r="Q392" t="s">
        <v>42</v>
      </c>
      <c r="R392" t="s">
        <v>42</v>
      </c>
      <c r="S392" t="s">
        <v>43</v>
      </c>
      <c r="T392" t="s">
        <v>42</v>
      </c>
      <c r="U392" t="s">
        <v>42</v>
      </c>
      <c r="V392" t="s">
        <v>43</v>
      </c>
      <c r="W392" t="s">
        <v>43</v>
      </c>
      <c r="X392">
        <v>5</v>
      </c>
      <c r="Y392">
        <v>5</v>
      </c>
      <c r="Z392">
        <v>4</v>
      </c>
      <c r="AA392">
        <v>4</v>
      </c>
      <c r="AB392">
        <v>5</v>
      </c>
      <c r="AC392">
        <v>4</v>
      </c>
      <c r="AD392">
        <v>11</v>
      </c>
      <c r="AE392">
        <v>9</v>
      </c>
      <c r="AF392">
        <v>9</v>
      </c>
      <c r="AG392">
        <v>9</v>
      </c>
    </row>
    <row r="393" spans="1:33" x14ac:dyDescent="0.25">
      <c r="A393" t="s">
        <v>53</v>
      </c>
      <c r="B393" t="s">
        <v>50</v>
      </c>
      <c r="C393">
        <v>17</v>
      </c>
      <c r="D393" t="s">
        <v>35</v>
      </c>
      <c r="E393" t="s">
        <v>47</v>
      </c>
      <c r="F393" t="s">
        <v>44</v>
      </c>
      <c r="G393">
        <v>3</v>
      </c>
      <c r="H393">
        <v>1</v>
      </c>
      <c r="I393" t="s">
        <v>48</v>
      </c>
      <c r="J393" t="s">
        <v>48</v>
      </c>
      <c r="K393" t="s">
        <v>40</v>
      </c>
      <c r="L393" t="s">
        <v>41</v>
      </c>
      <c r="M393">
        <v>2</v>
      </c>
      <c r="N393">
        <v>1</v>
      </c>
      <c r="O393">
        <v>0</v>
      </c>
      <c r="P393" t="s">
        <v>43</v>
      </c>
      <c r="Q393" t="s">
        <v>43</v>
      </c>
      <c r="R393" t="s">
        <v>43</v>
      </c>
      <c r="S393" t="s">
        <v>43</v>
      </c>
      <c r="T393" t="s">
        <v>43</v>
      </c>
      <c r="U393" t="s">
        <v>42</v>
      </c>
      <c r="V393" t="s">
        <v>42</v>
      </c>
      <c r="W393" t="s">
        <v>43</v>
      </c>
      <c r="X393">
        <v>2</v>
      </c>
      <c r="Y393">
        <v>4</v>
      </c>
      <c r="Z393">
        <v>5</v>
      </c>
      <c r="AA393">
        <v>3</v>
      </c>
      <c r="AB393">
        <v>4</v>
      </c>
      <c r="AC393">
        <v>2</v>
      </c>
      <c r="AD393">
        <v>3</v>
      </c>
      <c r="AE393">
        <v>14</v>
      </c>
      <c r="AF393">
        <v>16</v>
      </c>
      <c r="AG393">
        <v>16</v>
      </c>
    </row>
    <row r="394" spans="1:33" x14ac:dyDescent="0.25">
      <c r="A394" t="s">
        <v>53</v>
      </c>
      <c r="B394" t="s">
        <v>50</v>
      </c>
      <c r="C394">
        <v>21</v>
      </c>
      <c r="D394" t="s">
        <v>52</v>
      </c>
      <c r="E394" t="s">
        <v>36</v>
      </c>
      <c r="F394" t="s">
        <v>44</v>
      </c>
      <c r="G394">
        <v>1</v>
      </c>
      <c r="H394">
        <v>1</v>
      </c>
      <c r="I394" t="s">
        <v>45</v>
      </c>
      <c r="J394" t="s">
        <v>45</v>
      </c>
      <c r="K394" t="s">
        <v>40</v>
      </c>
      <c r="L394" t="s">
        <v>45</v>
      </c>
      <c r="M394">
        <v>1</v>
      </c>
      <c r="N394">
        <v>1</v>
      </c>
      <c r="O394">
        <v>3</v>
      </c>
      <c r="P394" t="s">
        <v>43</v>
      </c>
      <c r="Q394" t="s">
        <v>43</v>
      </c>
      <c r="R394" t="s">
        <v>43</v>
      </c>
      <c r="S394" t="s">
        <v>43</v>
      </c>
      <c r="T394" t="s">
        <v>43</v>
      </c>
      <c r="U394" t="s">
        <v>42</v>
      </c>
      <c r="V394" t="s">
        <v>43</v>
      </c>
      <c r="W394" t="s">
        <v>43</v>
      </c>
      <c r="X394">
        <v>5</v>
      </c>
      <c r="Y394">
        <v>5</v>
      </c>
      <c r="Z394">
        <v>3</v>
      </c>
      <c r="AA394">
        <v>3</v>
      </c>
      <c r="AB394">
        <v>3</v>
      </c>
      <c r="AC394">
        <v>3</v>
      </c>
      <c r="AD394">
        <v>3</v>
      </c>
      <c r="AE394">
        <v>10</v>
      </c>
      <c r="AF394">
        <v>8</v>
      </c>
      <c r="AG394">
        <v>7</v>
      </c>
    </row>
    <row r="395" spans="1:33" x14ac:dyDescent="0.25">
      <c r="A395" t="s">
        <v>53</v>
      </c>
      <c r="B395" t="s">
        <v>50</v>
      </c>
      <c r="C395">
        <v>18</v>
      </c>
      <c r="D395" t="s">
        <v>52</v>
      </c>
      <c r="E395" t="s">
        <v>47</v>
      </c>
      <c r="F395" t="s">
        <v>44</v>
      </c>
      <c r="G395">
        <v>3</v>
      </c>
      <c r="H395">
        <v>2</v>
      </c>
      <c r="I395" t="s">
        <v>48</v>
      </c>
      <c r="J395" t="s">
        <v>45</v>
      </c>
      <c r="K395" t="s">
        <v>40</v>
      </c>
      <c r="L395" t="s">
        <v>41</v>
      </c>
      <c r="M395">
        <v>3</v>
      </c>
      <c r="N395">
        <v>1</v>
      </c>
      <c r="O395">
        <v>0</v>
      </c>
      <c r="P395" t="s">
        <v>43</v>
      </c>
      <c r="Q395" t="s">
        <v>43</v>
      </c>
      <c r="R395" t="s">
        <v>43</v>
      </c>
      <c r="S395" t="s">
        <v>43</v>
      </c>
      <c r="T395" t="s">
        <v>43</v>
      </c>
      <c r="U395" t="s">
        <v>42</v>
      </c>
      <c r="V395" t="s">
        <v>42</v>
      </c>
      <c r="W395" t="s">
        <v>43</v>
      </c>
      <c r="X395">
        <v>4</v>
      </c>
      <c r="Y395">
        <v>4</v>
      </c>
      <c r="Z395">
        <v>1</v>
      </c>
      <c r="AA395">
        <v>3</v>
      </c>
      <c r="AB395">
        <v>4</v>
      </c>
      <c r="AC395">
        <v>5</v>
      </c>
      <c r="AD395">
        <v>0</v>
      </c>
      <c r="AE395">
        <v>11</v>
      </c>
      <c r="AF395">
        <v>12</v>
      </c>
      <c r="AG395">
        <v>10</v>
      </c>
    </row>
    <row r="396" spans="1:33" x14ac:dyDescent="0.25">
      <c r="A396" t="s">
        <v>53</v>
      </c>
      <c r="B396" t="s">
        <v>50</v>
      </c>
      <c r="C396">
        <v>19</v>
      </c>
      <c r="D396" t="s">
        <v>35</v>
      </c>
      <c r="E396" t="s">
        <v>47</v>
      </c>
      <c r="F396" t="s">
        <v>44</v>
      </c>
      <c r="G396">
        <v>1</v>
      </c>
      <c r="H396">
        <v>1</v>
      </c>
      <c r="I396" t="s">
        <v>45</v>
      </c>
      <c r="J396" t="s">
        <v>38</v>
      </c>
      <c r="K396" t="s">
        <v>40</v>
      </c>
      <c r="L396" t="s">
        <v>46</v>
      </c>
      <c r="M396">
        <v>1</v>
      </c>
      <c r="N396">
        <v>1</v>
      </c>
      <c r="O396">
        <v>0</v>
      </c>
      <c r="P396" t="s">
        <v>43</v>
      </c>
      <c r="Q396" t="s">
        <v>43</v>
      </c>
      <c r="R396" t="s">
        <v>43</v>
      </c>
      <c r="S396" t="s">
        <v>43</v>
      </c>
      <c r="T396" t="s">
        <v>42</v>
      </c>
      <c r="U396" t="s">
        <v>42</v>
      </c>
      <c r="V396" t="s">
        <v>42</v>
      </c>
      <c r="W396" t="s">
        <v>43</v>
      </c>
      <c r="X396">
        <v>3</v>
      </c>
      <c r="Y396">
        <v>2</v>
      </c>
      <c r="Z396">
        <v>3</v>
      </c>
      <c r="AA396">
        <v>3</v>
      </c>
      <c r="AB396">
        <v>3</v>
      </c>
      <c r="AC396">
        <v>5</v>
      </c>
      <c r="AD396">
        <v>5</v>
      </c>
      <c r="AE396">
        <v>8</v>
      </c>
      <c r="AF396">
        <v>9</v>
      </c>
      <c r="AG396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6D353-C461-4734-836A-1AF0F19DA4F4}">
  <dimension ref="A1:AJ396"/>
  <sheetViews>
    <sheetView workbookViewId="0">
      <selection activeCell="AD6" sqref="AD6"/>
    </sheetView>
  </sheetViews>
  <sheetFormatPr defaultRowHeight="15" x14ac:dyDescent="0.25"/>
  <cols>
    <col min="1" max="1" width="9.140625" customWidth="1"/>
    <col min="2" max="2" width="6.28515625" customWidth="1"/>
    <col min="3" max="3" width="6.28515625" style="1" customWidth="1"/>
    <col min="4" max="4" width="10.28515625" customWidth="1"/>
    <col min="5" max="5" width="10.140625" customWidth="1"/>
    <col min="6" max="6" width="9.85546875" customWidth="1"/>
    <col min="7" max="7" width="8.140625" style="1" customWidth="1"/>
    <col min="8" max="8" width="7.5703125" style="1" customWidth="1"/>
    <col min="9" max="10" width="8.5703125" bestFit="1" customWidth="1"/>
    <col min="11" max="11" width="10.140625" bestFit="1" customWidth="1"/>
    <col min="12" max="12" width="10.85546875" customWidth="1"/>
    <col min="13" max="13" width="12.42578125" style="1" customWidth="1"/>
    <col min="14" max="14" width="12.28515625" style="1" customWidth="1"/>
    <col min="15" max="15" width="10" style="1" customWidth="1"/>
    <col min="16" max="16" width="12.42578125" customWidth="1"/>
    <col min="17" max="17" width="18.7109375" bestFit="1" customWidth="1"/>
    <col min="18" max="18" width="7" customWidth="1"/>
    <col min="19" max="19" width="11.42578125" customWidth="1"/>
    <col min="20" max="20" width="10" customWidth="1"/>
    <col min="21" max="21" width="8.85546875" customWidth="1"/>
    <col min="22" max="22" width="10.42578125" customWidth="1"/>
    <col min="23" max="23" width="11.140625" customWidth="1"/>
    <col min="24" max="24" width="9" style="2" customWidth="1"/>
    <col min="25" max="25" width="11" style="2" customWidth="1"/>
    <col min="26" max="26" width="8.28515625" style="2" customWidth="1"/>
    <col min="27" max="27" width="7.140625" style="2" customWidth="1"/>
    <col min="28" max="28" width="7.5703125" style="2" customWidth="1"/>
    <col min="29" max="29" width="8.85546875" style="2" customWidth="1"/>
    <col min="30" max="30" width="11.7109375" style="2" customWidth="1"/>
    <col min="31" max="33" width="5.5703125" style="2" customWidth="1"/>
    <col min="34" max="34" width="18.28515625" style="2" bestFit="1" customWidth="1"/>
    <col min="35" max="35" width="19" style="4" bestFit="1" customWidth="1"/>
    <col min="36" max="36" width="8.85546875" style="4" bestFit="1" customWidth="1"/>
  </cols>
  <sheetData>
    <row r="1" spans="1:36" s="3" customFormat="1" x14ac:dyDescent="0.25">
      <c r="A1" s="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58</v>
      </c>
      <c r="H1" s="2" t="s">
        <v>59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56</v>
      </c>
      <c r="O1" s="2" t="s">
        <v>14</v>
      </c>
      <c r="P1" s="3" t="s">
        <v>15</v>
      </c>
      <c r="Q1" s="3" t="s">
        <v>57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45" t="s">
        <v>54</v>
      </c>
      <c r="AI1" s="46" t="s">
        <v>55</v>
      </c>
      <c r="AJ1" s="46" t="s">
        <v>68</v>
      </c>
    </row>
    <row r="2" spans="1:36" x14ac:dyDescent="0.25">
      <c r="A2" t="s">
        <v>33</v>
      </c>
      <c r="B2" t="s">
        <v>50</v>
      </c>
      <c r="C2" s="1">
        <v>15</v>
      </c>
      <c r="D2" t="s">
        <v>35</v>
      </c>
      <c r="E2" t="s">
        <v>47</v>
      </c>
      <c r="F2" t="s">
        <v>44</v>
      </c>
      <c r="G2" s="1">
        <v>4</v>
      </c>
      <c r="H2" s="1">
        <v>4</v>
      </c>
      <c r="I2" t="s">
        <v>28</v>
      </c>
      <c r="J2" t="s">
        <v>48</v>
      </c>
      <c r="K2" t="s">
        <v>40</v>
      </c>
      <c r="L2" t="s">
        <v>46</v>
      </c>
      <c r="M2" s="1">
        <v>1</v>
      </c>
      <c r="N2" s="1">
        <v>1</v>
      </c>
      <c r="O2" s="1">
        <v>0</v>
      </c>
      <c r="P2" t="s">
        <v>43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43</v>
      </c>
      <c r="X2" s="2">
        <v>4</v>
      </c>
      <c r="Y2" s="2">
        <v>3</v>
      </c>
      <c r="Z2" s="2">
        <v>3</v>
      </c>
      <c r="AA2" s="2">
        <v>1</v>
      </c>
      <c r="AB2" s="2">
        <v>3</v>
      </c>
      <c r="AC2" s="2">
        <v>5</v>
      </c>
      <c r="AD2" s="2">
        <v>2</v>
      </c>
      <c r="AE2" s="2">
        <v>14</v>
      </c>
      <c r="AF2" s="2">
        <v>14</v>
      </c>
      <c r="AG2" s="2">
        <v>14</v>
      </c>
      <c r="AH2" s="39">
        <f>AVERAGE(datasets[[#This Row],[G1]:[G3]])</f>
        <v>14</v>
      </c>
      <c r="AI2" s="44" t="str">
        <f>IF(datasets[[#This Row],[G3]]&gt;=15,"Excellent",IF(datasets[[#This Row],[G3]]&gt;=10,"Average","Poor"))</f>
        <v>Average</v>
      </c>
      <c r="AJ2" s="43" t="str">
        <f>IF(AI2="Poor","At Risk","Safe")</f>
        <v>Safe</v>
      </c>
    </row>
    <row r="3" spans="1:36" x14ac:dyDescent="0.25">
      <c r="A3" t="s">
        <v>33</v>
      </c>
      <c r="B3" t="s">
        <v>34</v>
      </c>
      <c r="C3" s="1">
        <v>16</v>
      </c>
      <c r="D3" t="s">
        <v>35</v>
      </c>
      <c r="E3" t="s">
        <v>36</v>
      </c>
      <c r="F3" t="s">
        <v>44</v>
      </c>
      <c r="G3" s="1">
        <v>4</v>
      </c>
      <c r="H3" s="1">
        <v>4</v>
      </c>
      <c r="I3" t="s">
        <v>28</v>
      </c>
      <c r="J3" t="s">
        <v>45</v>
      </c>
      <c r="K3" t="s">
        <v>49</v>
      </c>
      <c r="L3" t="s">
        <v>41</v>
      </c>
      <c r="M3" s="1">
        <v>1</v>
      </c>
      <c r="N3" s="1">
        <v>1</v>
      </c>
      <c r="O3" s="1">
        <v>0</v>
      </c>
      <c r="P3" t="s">
        <v>43</v>
      </c>
      <c r="Q3" t="s">
        <v>42</v>
      </c>
      <c r="R3" t="s">
        <v>43</v>
      </c>
      <c r="S3" t="s">
        <v>43</v>
      </c>
      <c r="T3" t="s">
        <v>42</v>
      </c>
      <c r="U3" t="s">
        <v>42</v>
      </c>
      <c r="V3" t="s">
        <v>42</v>
      </c>
      <c r="W3" t="s">
        <v>43</v>
      </c>
      <c r="X3" s="2">
        <v>4</v>
      </c>
      <c r="Y3" s="2">
        <v>4</v>
      </c>
      <c r="Z3" s="2">
        <v>4</v>
      </c>
      <c r="AA3" s="2">
        <v>1</v>
      </c>
      <c r="AB3" s="2">
        <v>2</v>
      </c>
      <c r="AC3" s="2">
        <v>2</v>
      </c>
      <c r="AD3" s="2">
        <v>4</v>
      </c>
      <c r="AE3" s="2">
        <v>14</v>
      </c>
      <c r="AF3" s="2">
        <v>14</v>
      </c>
      <c r="AG3" s="2">
        <v>14</v>
      </c>
      <c r="AH3" s="39">
        <f>AVERAGE(datasets[[#This Row],[G1]:[G3]])</f>
        <v>14</v>
      </c>
      <c r="AI3" s="44" t="str">
        <f>IF(datasets[[#This Row],[G3]]&gt;=15,"Excellent",IF(datasets[[#This Row],[G3]]&gt;=10,"Average","Poor"))</f>
        <v>Average</v>
      </c>
      <c r="AJ3" s="43" t="str">
        <f t="shared" ref="AJ3:AJ66" si="0">IF(AI3="Poor","At Risk","Safe")</f>
        <v>Safe</v>
      </c>
    </row>
    <row r="4" spans="1:36" x14ac:dyDescent="0.25">
      <c r="A4" t="s">
        <v>33</v>
      </c>
      <c r="B4" t="s">
        <v>50</v>
      </c>
      <c r="C4" s="1">
        <v>17</v>
      </c>
      <c r="D4" t="s">
        <v>35</v>
      </c>
      <c r="E4" t="s">
        <v>36</v>
      </c>
      <c r="F4" t="s">
        <v>44</v>
      </c>
      <c r="G4" s="1">
        <v>3</v>
      </c>
      <c r="H4" s="1">
        <v>2</v>
      </c>
      <c r="I4" t="s">
        <v>48</v>
      </c>
      <c r="J4" t="s">
        <v>48</v>
      </c>
      <c r="K4" t="s">
        <v>40</v>
      </c>
      <c r="L4" t="s">
        <v>41</v>
      </c>
      <c r="M4" s="1">
        <v>1</v>
      </c>
      <c r="N4" s="1">
        <v>1</v>
      </c>
      <c r="O4" s="1">
        <v>3</v>
      </c>
      <c r="P4" t="s">
        <v>43</v>
      </c>
      <c r="Q4" t="s">
        <v>42</v>
      </c>
      <c r="R4" t="s">
        <v>43</v>
      </c>
      <c r="S4" t="s">
        <v>42</v>
      </c>
      <c r="T4" t="s">
        <v>42</v>
      </c>
      <c r="U4" t="s">
        <v>42</v>
      </c>
      <c r="V4" t="s">
        <v>42</v>
      </c>
      <c r="W4" t="s">
        <v>43</v>
      </c>
      <c r="X4" s="2">
        <v>5</v>
      </c>
      <c r="Y4" s="2">
        <v>5</v>
      </c>
      <c r="Z4" s="2">
        <v>5</v>
      </c>
      <c r="AA4" s="2">
        <v>2</v>
      </c>
      <c r="AB4" s="2">
        <v>4</v>
      </c>
      <c r="AC4" s="2">
        <v>5</v>
      </c>
      <c r="AD4" s="2">
        <v>16</v>
      </c>
      <c r="AE4" s="2">
        <v>6</v>
      </c>
      <c r="AF4" s="2">
        <v>5</v>
      </c>
      <c r="AG4" s="2">
        <v>5</v>
      </c>
      <c r="AH4" s="39">
        <f>AVERAGE(datasets[[#This Row],[G1]:[G3]])</f>
        <v>5.333333333333333</v>
      </c>
      <c r="AI4" s="44" t="str">
        <f>IF(datasets[[#This Row],[G3]]&gt;=15,"Excellent",IF(datasets[[#This Row],[G3]]&gt;=10,"Average","Poor"))</f>
        <v>Poor</v>
      </c>
      <c r="AJ4" s="43" t="str">
        <f t="shared" si="0"/>
        <v>At Risk</v>
      </c>
    </row>
    <row r="5" spans="1:36" x14ac:dyDescent="0.25">
      <c r="A5" t="s">
        <v>33</v>
      </c>
      <c r="B5" t="s">
        <v>50</v>
      </c>
      <c r="C5" s="1">
        <v>16</v>
      </c>
      <c r="D5" t="s">
        <v>35</v>
      </c>
      <c r="E5" t="s">
        <v>47</v>
      </c>
      <c r="F5" t="s">
        <v>44</v>
      </c>
      <c r="G5" s="1">
        <v>4</v>
      </c>
      <c r="H5" s="1">
        <v>3</v>
      </c>
      <c r="I5" t="s">
        <v>28</v>
      </c>
      <c r="J5" t="s">
        <v>45</v>
      </c>
      <c r="K5" t="s">
        <v>49</v>
      </c>
      <c r="L5" t="s">
        <v>46</v>
      </c>
      <c r="M5" s="1">
        <v>1</v>
      </c>
      <c r="N5" s="1">
        <v>1</v>
      </c>
      <c r="O5" s="1">
        <v>0</v>
      </c>
      <c r="P5" t="s">
        <v>43</v>
      </c>
      <c r="Q5" t="s">
        <v>43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43</v>
      </c>
      <c r="X5" s="2">
        <v>3</v>
      </c>
      <c r="Y5" s="2">
        <v>1</v>
      </c>
      <c r="Z5" s="2">
        <v>3</v>
      </c>
      <c r="AA5" s="2">
        <v>1</v>
      </c>
      <c r="AB5" s="2">
        <v>3</v>
      </c>
      <c r="AC5" s="2">
        <v>5</v>
      </c>
      <c r="AD5" s="2">
        <v>4</v>
      </c>
      <c r="AE5" s="2">
        <v>8</v>
      </c>
      <c r="AF5" s="2">
        <v>10</v>
      </c>
      <c r="AG5" s="2">
        <v>10</v>
      </c>
      <c r="AH5" s="39">
        <f>AVERAGE(datasets[[#This Row],[G1]:[G3]])</f>
        <v>9.3333333333333339</v>
      </c>
      <c r="AI5" s="44" t="str">
        <f>IF(datasets[[#This Row],[G3]]&gt;=15,"Excellent",IF(datasets[[#This Row],[G3]]&gt;=10,"Average","Poor"))</f>
        <v>Average</v>
      </c>
      <c r="AJ5" s="43" t="str">
        <f t="shared" si="0"/>
        <v>Safe</v>
      </c>
    </row>
    <row r="6" spans="1:36" x14ac:dyDescent="0.25">
      <c r="A6" t="s">
        <v>33</v>
      </c>
      <c r="B6" t="s">
        <v>50</v>
      </c>
      <c r="C6" s="1">
        <v>15</v>
      </c>
      <c r="D6" t="s">
        <v>35</v>
      </c>
      <c r="E6" t="s">
        <v>36</v>
      </c>
      <c r="F6" t="s">
        <v>44</v>
      </c>
      <c r="G6" s="1">
        <v>4</v>
      </c>
      <c r="H6" s="1">
        <v>4</v>
      </c>
      <c r="I6" t="s">
        <v>28</v>
      </c>
      <c r="J6" t="s">
        <v>28</v>
      </c>
      <c r="K6" t="s">
        <v>45</v>
      </c>
      <c r="L6" t="s">
        <v>46</v>
      </c>
      <c r="M6" s="1">
        <v>1</v>
      </c>
      <c r="N6" s="1">
        <v>1</v>
      </c>
      <c r="O6" s="1">
        <v>0</v>
      </c>
      <c r="P6" t="s">
        <v>43</v>
      </c>
      <c r="Q6" t="s">
        <v>42</v>
      </c>
      <c r="R6" t="s">
        <v>42</v>
      </c>
      <c r="S6" t="s">
        <v>43</v>
      </c>
      <c r="T6" t="s">
        <v>42</v>
      </c>
      <c r="U6" t="s">
        <v>42</v>
      </c>
      <c r="V6" t="s">
        <v>42</v>
      </c>
      <c r="W6" t="s">
        <v>43</v>
      </c>
      <c r="X6" s="2">
        <v>5</v>
      </c>
      <c r="Y6" s="2">
        <v>4</v>
      </c>
      <c r="Z6" s="2">
        <v>2</v>
      </c>
      <c r="AA6" s="2">
        <v>1</v>
      </c>
      <c r="AB6" s="2">
        <v>1</v>
      </c>
      <c r="AC6" s="2">
        <v>5</v>
      </c>
      <c r="AD6" s="2">
        <v>0</v>
      </c>
      <c r="AE6" s="2">
        <v>12</v>
      </c>
      <c r="AF6" s="2">
        <v>15</v>
      </c>
      <c r="AG6" s="2">
        <v>15</v>
      </c>
      <c r="AH6" s="39">
        <f>AVERAGE(datasets[[#This Row],[G1]:[G3]])</f>
        <v>14</v>
      </c>
      <c r="AI6" s="44" t="str">
        <f>IF(datasets[[#This Row],[G3]]&gt;=15,"Excellent",IF(datasets[[#This Row],[G3]]&gt;=10,"Average","Poor"))</f>
        <v>Excellent</v>
      </c>
      <c r="AJ6" s="43" t="str">
        <f t="shared" si="0"/>
        <v>Safe</v>
      </c>
    </row>
    <row r="7" spans="1:36" x14ac:dyDescent="0.25">
      <c r="A7" t="s">
        <v>33</v>
      </c>
      <c r="B7" t="s">
        <v>34</v>
      </c>
      <c r="C7" s="1">
        <v>16</v>
      </c>
      <c r="D7" t="s">
        <v>35</v>
      </c>
      <c r="E7" t="s">
        <v>36</v>
      </c>
      <c r="F7" t="s">
        <v>44</v>
      </c>
      <c r="G7" s="1">
        <v>2</v>
      </c>
      <c r="H7" s="1">
        <v>2</v>
      </c>
      <c r="I7" t="s">
        <v>48</v>
      </c>
      <c r="J7" t="s">
        <v>48</v>
      </c>
      <c r="K7" t="s">
        <v>49</v>
      </c>
      <c r="L7" t="s">
        <v>41</v>
      </c>
      <c r="M7" s="1">
        <v>1</v>
      </c>
      <c r="N7" s="1">
        <v>1</v>
      </c>
      <c r="O7" s="1">
        <v>2</v>
      </c>
      <c r="P7" t="s">
        <v>43</v>
      </c>
      <c r="Q7" t="s">
        <v>42</v>
      </c>
      <c r="R7" t="s">
        <v>42</v>
      </c>
      <c r="S7" t="s">
        <v>43</v>
      </c>
      <c r="T7" t="s">
        <v>43</v>
      </c>
      <c r="U7" t="s">
        <v>42</v>
      </c>
      <c r="V7" t="s">
        <v>42</v>
      </c>
      <c r="W7" t="s">
        <v>43</v>
      </c>
      <c r="X7" s="2">
        <v>1</v>
      </c>
      <c r="Y7" s="2">
        <v>2</v>
      </c>
      <c r="Z7" s="2">
        <v>2</v>
      </c>
      <c r="AA7" s="2">
        <v>1</v>
      </c>
      <c r="AB7" s="2">
        <v>3</v>
      </c>
      <c r="AC7" s="2">
        <v>5</v>
      </c>
      <c r="AD7" s="2">
        <v>14</v>
      </c>
      <c r="AE7" s="2">
        <v>6</v>
      </c>
      <c r="AF7" s="2">
        <v>9</v>
      </c>
      <c r="AG7" s="2">
        <v>8</v>
      </c>
      <c r="AH7" s="39">
        <f>AVERAGE(datasets[[#This Row],[G1]:[G3]])</f>
        <v>7.666666666666667</v>
      </c>
      <c r="AI7" s="44" t="str">
        <f>IF(datasets[[#This Row],[G3]]&gt;=15,"Excellent",IF(datasets[[#This Row],[G3]]&gt;=10,"Average","Poor"))</f>
        <v>Poor</v>
      </c>
      <c r="AJ7" s="43" t="str">
        <f t="shared" si="0"/>
        <v>At Risk</v>
      </c>
    </row>
    <row r="8" spans="1:36" x14ac:dyDescent="0.25">
      <c r="A8" t="s">
        <v>33</v>
      </c>
      <c r="B8" t="s">
        <v>50</v>
      </c>
      <c r="C8" s="1">
        <v>15</v>
      </c>
      <c r="D8" t="s">
        <v>35</v>
      </c>
      <c r="E8" t="s">
        <v>36</v>
      </c>
      <c r="F8" t="s">
        <v>44</v>
      </c>
      <c r="G8" s="1">
        <v>2</v>
      </c>
      <c r="H8" s="1">
        <v>2</v>
      </c>
      <c r="I8" t="s">
        <v>45</v>
      </c>
      <c r="J8" t="s">
        <v>45</v>
      </c>
      <c r="K8" t="s">
        <v>49</v>
      </c>
      <c r="L8" t="s">
        <v>41</v>
      </c>
      <c r="M8" s="1">
        <v>1</v>
      </c>
      <c r="N8" s="1">
        <v>1</v>
      </c>
      <c r="O8" s="1">
        <v>0</v>
      </c>
      <c r="P8" t="s">
        <v>43</v>
      </c>
      <c r="Q8" t="s">
        <v>42</v>
      </c>
      <c r="R8" t="s">
        <v>42</v>
      </c>
      <c r="S8" t="s">
        <v>43</v>
      </c>
      <c r="T8" t="s">
        <v>42</v>
      </c>
      <c r="U8" t="s">
        <v>42</v>
      </c>
      <c r="V8" t="s">
        <v>42</v>
      </c>
      <c r="W8" t="s">
        <v>43</v>
      </c>
      <c r="X8" s="2">
        <v>4</v>
      </c>
      <c r="Y8" s="2">
        <v>2</v>
      </c>
      <c r="Z8" s="2">
        <v>2</v>
      </c>
      <c r="AA8" s="2">
        <v>1</v>
      </c>
      <c r="AB8" s="2">
        <v>2</v>
      </c>
      <c r="AC8" s="2">
        <v>5</v>
      </c>
      <c r="AD8" s="2">
        <v>2</v>
      </c>
      <c r="AE8" s="2">
        <v>12</v>
      </c>
      <c r="AF8" s="2">
        <v>12</v>
      </c>
      <c r="AG8" s="2">
        <v>11</v>
      </c>
      <c r="AH8" s="39">
        <f>AVERAGE(datasets[[#This Row],[G1]:[G3]])</f>
        <v>11.666666666666666</v>
      </c>
      <c r="AI8" s="44" t="str">
        <f>IF(datasets[[#This Row],[G3]]&gt;=15,"Excellent",IF(datasets[[#This Row],[G3]]&gt;=10,"Average","Poor"))</f>
        <v>Average</v>
      </c>
      <c r="AJ8" s="43" t="str">
        <f t="shared" si="0"/>
        <v>Safe</v>
      </c>
    </row>
    <row r="9" spans="1:36" x14ac:dyDescent="0.25">
      <c r="A9" t="s">
        <v>33</v>
      </c>
      <c r="B9" t="s">
        <v>50</v>
      </c>
      <c r="C9" s="1">
        <v>15</v>
      </c>
      <c r="D9" t="s">
        <v>35</v>
      </c>
      <c r="E9" t="s">
        <v>36</v>
      </c>
      <c r="F9" t="s">
        <v>44</v>
      </c>
      <c r="G9" s="1">
        <v>4</v>
      </c>
      <c r="H9" s="1">
        <v>2</v>
      </c>
      <c r="I9" t="s">
        <v>28</v>
      </c>
      <c r="J9" t="s">
        <v>48</v>
      </c>
      <c r="K9" t="s">
        <v>45</v>
      </c>
      <c r="L9" t="s">
        <v>41</v>
      </c>
      <c r="M9" s="1">
        <v>1</v>
      </c>
      <c r="N9" s="1">
        <v>1</v>
      </c>
      <c r="O9" s="1">
        <v>0</v>
      </c>
      <c r="P9" t="s">
        <v>43</v>
      </c>
      <c r="Q9" t="s">
        <v>43</v>
      </c>
      <c r="R9" t="s">
        <v>42</v>
      </c>
      <c r="S9" t="s">
        <v>43</v>
      </c>
      <c r="T9" t="s">
        <v>42</v>
      </c>
      <c r="U9" t="s">
        <v>42</v>
      </c>
      <c r="V9" t="s">
        <v>42</v>
      </c>
      <c r="W9" t="s">
        <v>43</v>
      </c>
      <c r="X9" s="2">
        <v>2</v>
      </c>
      <c r="Y9" s="2">
        <v>2</v>
      </c>
      <c r="Z9" s="2">
        <v>4</v>
      </c>
      <c r="AA9" s="2">
        <v>2</v>
      </c>
      <c r="AB9" s="2">
        <v>4</v>
      </c>
      <c r="AC9" s="2">
        <v>1</v>
      </c>
      <c r="AD9" s="2">
        <v>4</v>
      </c>
      <c r="AE9" s="2">
        <v>15</v>
      </c>
      <c r="AF9" s="2">
        <v>16</v>
      </c>
      <c r="AG9" s="2">
        <v>15</v>
      </c>
      <c r="AH9" s="39">
        <f>AVERAGE(datasets[[#This Row],[G1]:[G3]])</f>
        <v>15.333333333333334</v>
      </c>
      <c r="AI9" s="44" t="str">
        <f>IF(datasets[[#This Row],[G3]]&gt;=15,"Excellent",IF(datasets[[#This Row],[G3]]&gt;=10,"Average","Poor"))</f>
        <v>Excellent</v>
      </c>
      <c r="AJ9" s="43" t="str">
        <f t="shared" si="0"/>
        <v>Safe</v>
      </c>
    </row>
    <row r="10" spans="1:36" x14ac:dyDescent="0.25">
      <c r="A10" t="s">
        <v>33</v>
      </c>
      <c r="B10" t="s">
        <v>50</v>
      </c>
      <c r="C10" s="1">
        <v>16</v>
      </c>
      <c r="D10" t="s">
        <v>35</v>
      </c>
      <c r="E10" t="s">
        <v>36</v>
      </c>
      <c r="F10" t="s">
        <v>44</v>
      </c>
      <c r="G10" s="1">
        <v>3</v>
      </c>
      <c r="H10" s="1">
        <v>2</v>
      </c>
      <c r="I10" t="s">
        <v>45</v>
      </c>
      <c r="J10" t="s">
        <v>45</v>
      </c>
      <c r="K10" t="s">
        <v>49</v>
      </c>
      <c r="L10" t="s">
        <v>41</v>
      </c>
      <c r="M10" s="1">
        <v>1</v>
      </c>
      <c r="N10" s="1">
        <v>1</v>
      </c>
      <c r="O10" s="1">
        <v>0</v>
      </c>
      <c r="P10" t="s">
        <v>43</v>
      </c>
      <c r="Q10" t="s">
        <v>42</v>
      </c>
      <c r="R10" t="s">
        <v>42</v>
      </c>
      <c r="S10" t="s">
        <v>43</v>
      </c>
      <c r="T10" t="s">
        <v>43</v>
      </c>
      <c r="U10" t="s">
        <v>42</v>
      </c>
      <c r="V10" t="s">
        <v>42</v>
      </c>
      <c r="W10" t="s">
        <v>43</v>
      </c>
      <c r="X10" s="2">
        <v>5</v>
      </c>
      <c r="Y10" s="2">
        <v>4</v>
      </c>
      <c r="Z10" s="2">
        <v>3</v>
      </c>
      <c r="AA10" s="2">
        <v>1</v>
      </c>
      <c r="AB10" s="2">
        <v>1</v>
      </c>
      <c r="AC10" s="2">
        <v>5</v>
      </c>
      <c r="AD10" s="2">
        <v>0</v>
      </c>
      <c r="AE10" s="2">
        <v>12</v>
      </c>
      <c r="AF10" s="2">
        <v>14</v>
      </c>
      <c r="AG10" s="2">
        <v>15</v>
      </c>
      <c r="AH10" s="39">
        <f>AVERAGE(datasets[[#This Row],[G1]:[G3]])</f>
        <v>13.666666666666666</v>
      </c>
      <c r="AI10" s="44" t="str">
        <f>IF(datasets[[#This Row],[G3]]&gt;=15,"Excellent",IF(datasets[[#This Row],[G3]]&gt;=10,"Average","Poor"))</f>
        <v>Excellent</v>
      </c>
      <c r="AJ10" s="43" t="str">
        <f t="shared" si="0"/>
        <v>Safe</v>
      </c>
    </row>
    <row r="11" spans="1:36" x14ac:dyDescent="0.25">
      <c r="A11" t="s">
        <v>33</v>
      </c>
      <c r="B11" t="s">
        <v>34</v>
      </c>
      <c r="C11" s="1">
        <v>15</v>
      </c>
      <c r="D11" t="s">
        <v>35</v>
      </c>
      <c r="E11" t="s">
        <v>36</v>
      </c>
      <c r="F11" t="s">
        <v>44</v>
      </c>
      <c r="G11" s="1">
        <v>2</v>
      </c>
      <c r="H11" s="1">
        <v>3</v>
      </c>
      <c r="I11" t="s">
        <v>45</v>
      </c>
      <c r="J11" t="s">
        <v>45</v>
      </c>
      <c r="K11" t="s">
        <v>45</v>
      </c>
      <c r="L11" t="s">
        <v>46</v>
      </c>
      <c r="M11" s="1">
        <v>2</v>
      </c>
      <c r="N11" s="1">
        <v>1</v>
      </c>
      <c r="O11" s="1">
        <v>0</v>
      </c>
      <c r="P11" t="s">
        <v>43</v>
      </c>
      <c r="Q11" t="s">
        <v>42</v>
      </c>
      <c r="R11" t="s">
        <v>43</v>
      </c>
      <c r="S11" t="s">
        <v>42</v>
      </c>
      <c r="T11" t="s">
        <v>42</v>
      </c>
      <c r="U11" t="s">
        <v>42</v>
      </c>
      <c r="V11" t="s">
        <v>43</v>
      </c>
      <c r="W11" t="s">
        <v>43</v>
      </c>
      <c r="X11" s="2">
        <v>3</v>
      </c>
      <c r="Y11" s="2">
        <v>5</v>
      </c>
      <c r="Z11" s="2">
        <v>1</v>
      </c>
      <c r="AA11" s="2">
        <v>1</v>
      </c>
      <c r="AB11" s="2">
        <v>1</v>
      </c>
      <c r="AC11" s="2">
        <v>5</v>
      </c>
      <c r="AD11" s="2">
        <v>0</v>
      </c>
      <c r="AE11" s="2">
        <v>8</v>
      </c>
      <c r="AF11" s="2">
        <v>7</v>
      </c>
      <c r="AG11" s="2">
        <v>6</v>
      </c>
      <c r="AH11" s="39">
        <f>AVERAGE(datasets[[#This Row],[G1]:[G3]])</f>
        <v>7</v>
      </c>
      <c r="AI11" s="44" t="str">
        <f>IF(datasets[[#This Row],[G3]]&gt;=15,"Excellent",IF(datasets[[#This Row],[G3]]&gt;=10,"Average","Poor"))</f>
        <v>Poor</v>
      </c>
      <c r="AJ11" s="43" t="str">
        <f t="shared" si="0"/>
        <v>At Risk</v>
      </c>
    </row>
    <row r="12" spans="1:36" x14ac:dyDescent="0.25">
      <c r="A12" t="s">
        <v>33</v>
      </c>
      <c r="B12" t="s">
        <v>34</v>
      </c>
      <c r="C12" s="1">
        <v>15</v>
      </c>
      <c r="D12" t="s">
        <v>52</v>
      </c>
      <c r="E12" t="s">
        <v>36</v>
      </c>
      <c r="F12" t="s">
        <v>44</v>
      </c>
      <c r="G12" s="1">
        <v>2</v>
      </c>
      <c r="H12" s="1">
        <v>2</v>
      </c>
      <c r="I12" t="s">
        <v>38</v>
      </c>
      <c r="J12" t="s">
        <v>45</v>
      </c>
      <c r="K12" t="s">
        <v>51</v>
      </c>
      <c r="L12" t="s">
        <v>41</v>
      </c>
      <c r="M12" s="1">
        <v>1</v>
      </c>
      <c r="N12" s="1">
        <v>1</v>
      </c>
      <c r="O12" s="1">
        <v>0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43</v>
      </c>
      <c r="W12" t="s">
        <v>43</v>
      </c>
      <c r="X12" s="2">
        <v>4</v>
      </c>
      <c r="Y12" s="2">
        <v>3</v>
      </c>
      <c r="Z12" s="2">
        <v>1</v>
      </c>
      <c r="AA12" s="2">
        <v>1</v>
      </c>
      <c r="AB12" s="2">
        <v>1</v>
      </c>
      <c r="AC12" s="2">
        <v>2</v>
      </c>
      <c r="AD12" s="2">
        <v>8</v>
      </c>
      <c r="AE12" s="2">
        <v>14</v>
      </c>
      <c r="AF12" s="2">
        <v>13</v>
      </c>
      <c r="AG12" s="2">
        <v>13</v>
      </c>
      <c r="AH12" s="39">
        <f>AVERAGE(datasets[[#This Row],[G1]:[G3]])</f>
        <v>13.333333333333334</v>
      </c>
      <c r="AI12" s="44" t="str">
        <f>IF(datasets[[#This Row],[G3]]&gt;=15,"Excellent",IF(datasets[[#This Row],[G3]]&gt;=10,"Average","Poor"))</f>
        <v>Average</v>
      </c>
      <c r="AJ12" s="43" t="str">
        <f t="shared" si="0"/>
        <v>Safe</v>
      </c>
    </row>
    <row r="13" spans="1:36" x14ac:dyDescent="0.25">
      <c r="A13" t="s">
        <v>33</v>
      </c>
      <c r="B13" t="s">
        <v>50</v>
      </c>
      <c r="C13" s="1">
        <v>15</v>
      </c>
      <c r="D13" t="s">
        <v>35</v>
      </c>
      <c r="E13" t="s">
        <v>47</v>
      </c>
      <c r="F13" t="s">
        <v>44</v>
      </c>
      <c r="G13" s="1">
        <v>4</v>
      </c>
      <c r="H13" s="1">
        <v>4</v>
      </c>
      <c r="I13" t="s">
        <v>39</v>
      </c>
      <c r="J13" t="s">
        <v>45</v>
      </c>
      <c r="K13" t="s">
        <v>49</v>
      </c>
      <c r="L13" t="s">
        <v>45</v>
      </c>
      <c r="M13" s="1">
        <v>1</v>
      </c>
      <c r="N13" s="1">
        <v>1</v>
      </c>
      <c r="O13" s="1">
        <v>0</v>
      </c>
      <c r="P13" t="s">
        <v>43</v>
      </c>
      <c r="Q13" t="s">
        <v>42</v>
      </c>
      <c r="R13" t="s">
        <v>43</v>
      </c>
      <c r="S13" t="s">
        <v>43</v>
      </c>
      <c r="T13" t="s">
        <v>43</v>
      </c>
      <c r="U13" t="s">
        <v>42</v>
      </c>
      <c r="V13" t="s">
        <v>42</v>
      </c>
      <c r="W13" t="s">
        <v>42</v>
      </c>
      <c r="X13" s="2">
        <v>5</v>
      </c>
      <c r="Y13" s="2">
        <v>4</v>
      </c>
      <c r="Z13" s="2">
        <v>3</v>
      </c>
      <c r="AA13" s="2">
        <v>2</v>
      </c>
      <c r="AB13" s="2">
        <v>4</v>
      </c>
      <c r="AC13" s="2">
        <v>5</v>
      </c>
      <c r="AD13" s="2">
        <v>8</v>
      </c>
      <c r="AE13" s="2">
        <v>12</v>
      </c>
      <c r="AF13" s="2">
        <v>12</v>
      </c>
      <c r="AG13" s="2">
        <v>12</v>
      </c>
      <c r="AH13" s="39">
        <f>AVERAGE(datasets[[#This Row],[G1]:[G3]])</f>
        <v>12</v>
      </c>
      <c r="AI13" s="44" t="str">
        <f>IF(datasets[[#This Row],[G3]]&gt;=15,"Excellent",IF(datasets[[#This Row],[G3]]&gt;=10,"Average","Poor"))</f>
        <v>Average</v>
      </c>
      <c r="AJ13" s="43" t="str">
        <f t="shared" si="0"/>
        <v>Safe</v>
      </c>
    </row>
    <row r="14" spans="1:36" x14ac:dyDescent="0.25">
      <c r="A14" t="s">
        <v>33</v>
      </c>
      <c r="B14" t="s">
        <v>50</v>
      </c>
      <c r="C14" s="1">
        <v>15</v>
      </c>
      <c r="D14" t="s">
        <v>35</v>
      </c>
      <c r="E14" t="s">
        <v>36</v>
      </c>
      <c r="F14" t="s">
        <v>44</v>
      </c>
      <c r="G14" s="1">
        <v>2</v>
      </c>
      <c r="H14" s="1">
        <v>2</v>
      </c>
      <c r="I14" t="s">
        <v>48</v>
      </c>
      <c r="J14" t="s">
        <v>48</v>
      </c>
      <c r="K14" t="s">
        <v>40</v>
      </c>
      <c r="L14" t="s">
        <v>46</v>
      </c>
      <c r="M14" s="1">
        <v>1</v>
      </c>
      <c r="N14" s="1">
        <v>1</v>
      </c>
      <c r="O14" s="1">
        <v>0</v>
      </c>
      <c r="P14" t="s">
        <v>42</v>
      </c>
      <c r="Q14" t="s">
        <v>42</v>
      </c>
      <c r="R14" t="s">
        <v>43</v>
      </c>
      <c r="S14" t="s">
        <v>43</v>
      </c>
      <c r="T14" t="s">
        <v>42</v>
      </c>
      <c r="U14" t="s">
        <v>42</v>
      </c>
      <c r="V14" t="s">
        <v>42</v>
      </c>
      <c r="W14" t="s">
        <v>43</v>
      </c>
      <c r="X14" s="2">
        <v>5</v>
      </c>
      <c r="Y14" s="2">
        <v>4</v>
      </c>
      <c r="Z14" s="2">
        <v>1</v>
      </c>
      <c r="AA14" s="2">
        <v>1</v>
      </c>
      <c r="AB14" s="2">
        <v>1</v>
      </c>
      <c r="AC14" s="2">
        <v>1</v>
      </c>
      <c r="AD14" s="2">
        <v>0</v>
      </c>
      <c r="AE14" s="2">
        <v>8</v>
      </c>
      <c r="AF14" s="2">
        <v>8</v>
      </c>
      <c r="AG14" s="2">
        <v>11</v>
      </c>
      <c r="AH14" s="39">
        <f>AVERAGE(datasets[[#This Row],[G1]:[G3]])</f>
        <v>9</v>
      </c>
      <c r="AI14" s="44" t="str">
        <f>IF(datasets[[#This Row],[G3]]&gt;=15,"Excellent",IF(datasets[[#This Row],[G3]]&gt;=10,"Average","Poor"))</f>
        <v>Average</v>
      </c>
      <c r="AJ14" s="43" t="str">
        <f t="shared" si="0"/>
        <v>Safe</v>
      </c>
    </row>
    <row r="15" spans="1:36" x14ac:dyDescent="0.25">
      <c r="A15" t="s">
        <v>33</v>
      </c>
      <c r="B15" t="s">
        <v>50</v>
      </c>
      <c r="C15" s="1">
        <v>15</v>
      </c>
      <c r="D15" t="s">
        <v>35</v>
      </c>
      <c r="E15" t="s">
        <v>47</v>
      </c>
      <c r="F15" t="s">
        <v>37</v>
      </c>
      <c r="G15" s="1">
        <v>4</v>
      </c>
      <c r="H15" s="1">
        <v>2</v>
      </c>
      <c r="I15" t="s">
        <v>28</v>
      </c>
      <c r="J15" t="s">
        <v>28</v>
      </c>
      <c r="K15" t="s">
        <v>45</v>
      </c>
      <c r="L15" t="s">
        <v>46</v>
      </c>
      <c r="M15" s="1">
        <v>2</v>
      </c>
      <c r="N15" s="1">
        <v>1</v>
      </c>
      <c r="O15" s="1">
        <v>1</v>
      </c>
      <c r="P15" t="s">
        <v>43</v>
      </c>
      <c r="Q15" t="s">
        <v>43</v>
      </c>
      <c r="R15" t="s">
        <v>43</v>
      </c>
      <c r="S15" t="s">
        <v>43</v>
      </c>
      <c r="T15" t="s">
        <v>42</v>
      </c>
      <c r="U15" t="s">
        <v>42</v>
      </c>
      <c r="V15" t="s">
        <v>43</v>
      </c>
      <c r="W15" t="s">
        <v>43</v>
      </c>
      <c r="X15" s="2">
        <v>5</v>
      </c>
      <c r="Y15" s="2">
        <v>5</v>
      </c>
      <c r="Z15" s="2">
        <v>5</v>
      </c>
      <c r="AA15" s="2">
        <v>3</v>
      </c>
      <c r="AB15" s="2">
        <v>4</v>
      </c>
      <c r="AC15" s="2">
        <v>5</v>
      </c>
      <c r="AD15" s="2">
        <v>6</v>
      </c>
      <c r="AE15" s="2">
        <v>11</v>
      </c>
      <c r="AF15" s="2">
        <v>11</v>
      </c>
      <c r="AG15" s="2">
        <v>10</v>
      </c>
      <c r="AH15" s="39">
        <f>AVERAGE(datasets[[#This Row],[G1]:[G3]])</f>
        <v>10.666666666666666</v>
      </c>
      <c r="AI15" s="44" t="str">
        <f>IF(datasets[[#This Row],[G3]]&gt;=15,"Excellent",IF(datasets[[#This Row],[G3]]&gt;=10,"Average","Poor"))</f>
        <v>Average</v>
      </c>
      <c r="AJ15" s="43" t="str">
        <f t="shared" si="0"/>
        <v>Safe</v>
      </c>
    </row>
    <row r="16" spans="1:36" x14ac:dyDescent="0.25">
      <c r="A16" t="s">
        <v>33</v>
      </c>
      <c r="B16" t="s">
        <v>34</v>
      </c>
      <c r="C16" s="1">
        <v>15</v>
      </c>
      <c r="D16" t="s">
        <v>35</v>
      </c>
      <c r="E16" t="s">
        <v>36</v>
      </c>
      <c r="F16" t="s">
        <v>44</v>
      </c>
      <c r="G16" s="1">
        <v>4</v>
      </c>
      <c r="H16" s="1">
        <v>4</v>
      </c>
      <c r="I16" t="s">
        <v>48</v>
      </c>
      <c r="J16" t="s">
        <v>48</v>
      </c>
      <c r="K16" t="s">
        <v>40</v>
      </c>
      <c r="L16" t="s">
        <v>41</v>
      </c>
      <c r="M16" s="1">
        <v>1</v>
      </c>
      <c r="N16" s="1">
        <v>1</v>
      </c>
      <c r="O16" s="1">
        <v>0</v>
      </c>
      <c r="P16" t="s">
        <v>42</v>
      </c>
      <c r="Q16" t="s">
        <v>42</v>
      </c>
      <c r="R16" t="s">
        <v>42</v>
      </c>
      <c r="S16" t="s">
        <v>43</v>
      </c>
      <c r="T16" t="s">
        <v>42</v>
      </c>
      <c r="U16" t="s">
        <v>42</v>
      </c>
      <c r="V16" t="s">
        <v>42</v>
      </c>
      <c r="W16" t="s">
        <v>43</v>
      </c>
      <c r="X16" s="2">
        <v>3</v>
      </c>
      <c r="Y16" s="2">
        <v>3</v>
      </c>
      <c r="Z16" s="2">
        <v>4</v>
      </c>
      <c r="AA16" s="2">
        <v>2</v>
      </c>
      <c r="AB16" s="2">
        <v>3</v>
      </c>
      <c r="AC16" s="2">
        <v>5</v>
      </c>
      <c r="AD16" s="2">
        <v>0</v>
      </c>
      <c r="AE16" s="2">
        <v>8</v>
      </c>
      <c r="AF16" s="2">
        <v>10</v>
      </c>
      <c r="AG16" s="2">
        <v>11</v>
      </c>
      <c r="AH16" s="39">
        <f>AVERAGE(datasets[[#This Row],[G1]:[G3]])</f>
        <v>9.6666666666666661</v>
      </c>
      <c r="AI16" s="44" t="str">
        <f>IF(datasets[[#This Row],[G3]]&gt;=15,"Excellent",IF(datasets[[#This Row],[G3]]&gt;=10,"Average","Poor"))</f>
        <v>Average</v>
      </c>
      <c r="AJ16" s="43" t="str">
        <f t="shared" si="0"/>
        <v>Safe</v>
      </c>
    </row>
    <row r="17" spans="1:36" x14ac:dyDescent="0.25">
      <c r="A17" t="s">
        <v>33</v>
      </c>
      <c r="B17" t="s">
        <v>34</v>
      </c>
      <c r="C17" s="1">
        <v>15</v>
      </c>
      <c r="D17" t="s">
        <v>35</v>
      </c>
      <c r="E17" t="s">
        <v>47</v>
      </c>
      <c r="F17" t="s">
        <v>37</v>
      </c>
      <c r="G17" s="1">
        <v>3</v>
      </c>
      <c r="H17" s="1">
        <v>3</v>
      </c>
      <c r="I17" t="s">
        <v>45</v>
      </c>
      <c r="J17" t="s">
        <v>45</v>
      </c>
      <c r="K17" t="s">
        <v>45</v>
      </c>
      <c r="L17" t="s">
        <v>41</v>
      </c>
      <c r="M17" s="1">
        <v>1</v>
      </c>
      <c r="N17" s="1">
        <v>1</v>
      </c>
      <c r="O17" s="1">
        <v>0</v>
      </c>
      <c r="P17" t="s">
        <v>43</v>
      </c>
      <c r="Q17" t="s">
        <v>43</v>
      </c>
      <c r="R17" t="s">
        <v>42</v>
      </c>
      <c r="S17" t="s">
        <v>43</v>
      </c>
      <c r="T17" t="s">
        <v>42</v>
      </c>
      <c r="U17" t="s">
        <v>42</v>
      </c>
      <c r="V17" t="s">
        <v>42</v>
      </c>
      <c r="W17" t="s">
        <v>43</v>
      </c>
      <c r="X17" s="2">
        <v>5</v>
      </c>
      <c r="Y17" s="2">
        <v>3</v>
      </c>
      <c r="Z17" s="2">
        <v>4</v>
      </c>
      <c r="AA17" s="2">
        <v>4</v>
      </c>
      <c r="AB17" s="2">
        <v>4</v>
      </c>
      <c r="AC17" s="2">
        <v>1</v>
      </c>
      <c r="AD17" s="2">
        <v>6</v>
      </c>
      <c r="AE17" s="2">
        <v>10</v>
      </c>
      <c r="AF17" s="2">
        <v>13</v>
      </c>
      <c r="AG17" s="2">
        <v>13</v>
      </c>
      <c r="AH17" s="39">
        <f>AVERAGE(datasets[[#This Row],[G1]:[G3]])</f>
        <v>12</v>
      </c>
      <c r="AI17" s="44" t="str">
        <f>IF(datasets[[#This Row],[G3]]&gt;=15,"Excellent",IF(datasets[[#This Row],[G3]]&gt;=10,"Average","Poor"))</f>
        <v>Average</v>
      </c>
      <c r="AJ17" s="43" t="str">
        <f t="shared" si="0"/>
        <v>Safe</v>
      </c>
    </row>
    <row r="18" spans="1:36" x14ac:dyDescent="0.25">
      <c r="A18" t="s">
        <v>33</v>
      </c>
      <c r="B18" t="s">
        <v>34</v>
      </c>
      <c r="C18" s="1">
        <v>16</v>
      </c>
      <c r="D18" t="s">
        <v>35</v>
      </c>
      <c r="E18" t="s">
        <v>36</v>
      </c>
      <c r="F18" t="s">
        <v>44</v>
      </c>
      <c r="G18" s="1">
        <v>1</v>
      </c>
      <c r="H18" s="1">
        <v>1</v>
      </c>
      <c r="I18" t="s">
        <v>48</v>
      </c>
      <c r="J18" t="s">
        <v>48</v>
      </c>
      <c r="K18" t="s">
        <v>40</v>
      </c>
      <c r="L18" t="s">
        <v>46</v>
      </c>
      <c r="M18" s="1">
        <v>4</v>
      </c>
      <c r="N18" s="1">
        <v>1</v>
      </c>
      <c r="O18" s="1">
        <v>0</v>
      </c>
      <c r="P18" t="s">
        <v>42</v>
      </c>
      <c r="Q18" t="s">
        <v>42</v>
      </c>
      <c r="R18" t="s">
        <v>43</v>
      </c>
      <c r="S18" t="s">
        <v>42</v>
      </c>
      <c r="T18" t="s">
        <v>43</v>
      </c>
      <c r="U18" t="s">
        <v>42</v>
      </c>
      <c r="V18" t="s">
        <v>42</v>
      </c>
      <c r="W18" t="s">
        <v>42</v>
      </c>
      <c r="X18" s="2">
        <v>5</v>
      </c>
      <c r="Y18" s="2">
        <v>5</v>
      </c>
      <c r="Z18" s="2">
        <v>5</v>
      </c>
      <c r="AA18" s="2">
        <v>5</v>
      </c>
      <c r="AB18" s="2">
        <v>5</v>
      </c>
      <c r="AC18" s="2">
        <v>5</v>
      </c>
      <c r="AD18" s="2">
        <v>6</v>
      </c>
      <c r="AE18" s="2">
        <v>10</v>
      </c>
      <c r="AF18" s="2">
        <v>8</v>
      </c>
      <c r="AG18" s="2">
        <v>11</v>
      </c>
      <c r="AH18" s="39">
        <f>AVERAGE(datasets[[#This Row],[G1]:[G3]])</f>
        <v>9.6666666666666661</v>
      </c>
      <c r="AI18" s="44" t="str">
        <f>IF(datasets[[#This Row],[G3]]&gt;=15,"Excellent",IF(datasets[[#This Row],[G3]]&gt;=10,"Average","Poor"))</f>
        <v>Average</v>
      </c>
      <c r="AJ18" s="43" t="str">
        <f t="shared" si="0"/>
        <v>Safe</v>
      </c>
    </row>
    <row r="19" spans="1:36" x14ac:dyDescent="0.25">
      <c r="A19" t="s">
        <v>33</v>
      </c>
      <c r="B19" t="s">
        <v>50</v>
      </c>
      <c r="C19" s="1">
        <v>16</v>
      </c>
      <c r="D19" t="s">
        <v>35</v>
      </c>
      <c r="E19" t="s">
        <v>36</v>
      </c>
      <c r="F19" t="s">
        <v>44</v>
      </c>
      <c r="G19" s="1">
        <v>3</v>
      </c>
      <c r="H19" s="1">
        <v>1</v>
      </c>
      <c r="I19" t="s">
        <v>45</v>
      </c>
      <c r="J19" t="s">
        <v>45</v>
      </c>
      <c r="K19" t="s">
        <v>51</v>
      </c>
      <c r="L19" t="s">
        <v>41</v>
      </c>
      <c r="M19" s="1">
        <v>1</v>
      </c>
      <c r="N19" s="1">
        <v>1</v>
      </c>
      <c r="O19" s="1">
        <v>0</v>
      </c>
      <c r="P19" t="s">
        <v>43</v>
      </c>
      <c r="Q19" t="s">
        <v>43</v>
      </c>
      <c r="R19" t="s">
        <v>43</v>
      </c>
      <c r="S19" t="s">
        <v>42</v>
      </c>
      <c r="T19" t="s">
        <v>42</v>
      </c>
      <c r="U19" t="s">
        <v>42</v>
      </c>
      <c r="V19" t="s">
        <v>43</v>
      </c>
      <c r="W19" t="s">
        <v>43</v>
      </c>
      <c r="X19" s="2">
        <v>5</v>
      </c>
      <c r="Y19" s="2">
        <v>3</v>
      </c>
      <c r="Z19" s="2">
        <v>2</v>
      </c>
      <c r="AA19" s="2">
        <v>2</v>
      </c>
      <c r="AB19" s="2">
        <v>2</v>
      </c>
      <c r="AC19" s="2">
        <v>5</v>
      </c>
      <c r="AD19" s="2">
        <v>2</v>
      </c>
      <c r="AE19" s="2">
        <v>12</v>
      </c>
      <c r="AF19" s="2">
        <v>12</v>
      </c>
      <c r="AG19" s="2">
        <v>14</v>
      </c>
      <c r="AH19" s="39">
        <f>AVERAGE(datasets[[#This Row],[G1]:[G3]])</f>
        <v>12.666666666666666</v>
      </c>
      <c r="AI19" s="44" t="str">
        <f>IF(datasets[[#This Row],[G3]]&gt;=15,"Excellent",IF(datasets[[#This Row],[G3]]&gt;=10,"Average","Poor"))</f>
        <v>Average</v>
      </c>
      <c r="AJ19" s="43" t="str">
        <f t="shared" si="0"/>
        <v>Safe</v>
      </c>
    </row>
    <row r="20" spans="1:36" x14ac:dyDescent="0.25">
      <c r="A20" t="s">
        <v>33</v>
      </c>
      <c r="B20" t="s">
        <v>50</v>
      </c>
      <c r="C20" s="1">
        <v>17</v>
      </c>
      <c r="D20" t="s">
        <v>35</v>
      </c>
      <c r="E20" t="s">
        <v>36</v>
      </c>
      <c r="F20" t="s">
        <v>44</v>
      </c>
      <c r="G20" s="1">
        <v>2</v>
      </c>
      <c r="H20" s="1">
        <v>1</v>
      </c>
      <c r="I20" t="s">
        <v>45</v>
      </c>
      <c r="J20" t="s">
        <v>45</v>
      </c>
      <c r="K20" t="s">
        <v>49</v>
      </c>
      <c r="L20" t="s">
        <v>41</v>
      </c>
      <c r="M20" s="1">
        <v>2</v>
      </c>
      <c r="N20" s="1">
        <v>1</v>
      </c>
      <c r="O20" s="1">
        <v>3</v>
      </c>
      <c r="P20" t="s">
        <v>42</v>
      </c>
      <c r="Q20" t="s">
        <v>42</v>
      </c>
      <c r="R20" t="s">
        <v>43</v>
      </c>
      <c r="S20" t="s">
        <v>42</v>
      </c>
      <c r="T20" t="s">
        <v>42</v>
      </c>
      <c r="U20" t="s">
        <v>43</v>
      </c>
      <c r="V20" t="s">
        <v>42</v>
      </c>
      <c r="W20" t="s">
        <v>43</v>
      </c>
      <c r="X20" s="2">
        <v>4</v>
      </c>
      <c r="Y20" s="2">
        <v>5</v>
      </c>
      <c r="Z20" s="2">
        <v>1</v>
      </c>
      <c r="AA20" s="2">
        <v>1</v>
      </c>
      <c r="AB20" s="2">
        <v>1</v>
      </c>
      <c r="AC20" s="2">
        <v>3</v>
      </c>
      <c r="AD20" s="2">
        <v>2</v>
      </c>
      <c r="AE20" s="2">
        <v>8</v>
      </c>
      <c r="AF20" s="2">
        <v>8</v>
      </c>
      <c r="AG20" s="2">
        <v>10</v>
      </c>
      <c r="AH20" s="39">
        <f>AVERAGE(datasets[[#This Row],[G1]:[G3]])</f>
        <v>8.6666666666666661</v>
      </c>
      <c r="AI20" s="44" t="str">
        <f>IF(datasets[[#This Row],[G3]]&gt;=15,"Excellent",IF(datasets[[#This Row],[G3]]&gt;=10,"Average","Poor"))</f>
        <v>Average</v>
      </c>
      <c r="AJ20" s="43" t="str">
        <f t="shared" si="0"/>
        <v>Safe</v>
      </c>
    </row>
    <row r="21" spans="1:36" x14ac:dyDescent="0.25">
      <c r="A21" t="s">
        <v>33</v>
      </c>
      <c r="B21" t="s">
        <v>50</v>
      </c>
      <c r="C21" s="1">
        <v>15</v>
      </c>
      <c r="D21" t="s">
        <v>35</v>
      </c>
      <c r="E21" t="s">
        <v>36</v>
      </c>
      <c r="F21" t="s">
        <v>44</v>
      </c>
      <c r="G21" s="1">
        <v>2</v>
      </c>
      <c r="H21" s="1">
        <v>3</v>
      </c>
      <c r="I21" t="s">
        <v>45</v>
      </c>
      <c r="J21" t="s">
        <v>48</v>
      </c>
      <c r="K21" t="s">
        <v>40</v>
      </c>
      <c r="L21" t="s">
        <v>46</v>
      </c>
      <c r="M21" s="1">
        <v>1</v>
      </c>
      <c r="N21" s="1">
        <v>1</v>
      </c>
      <c r="O21" s="1">
        <v>0</v>
      </c>
      <c r="P21" t="s">
        <v>42</v>
      </c>
      <c r="Q21" t="s">
        <v>42</v>
      </c>
      <c r="R21" t="s">
        <v>42</v>
      </c>
      <c r="S21" t="s">
        <v>42</v>
      </c>
      <c r="T21" t="s">
        <v>43</v>
      </c>
      <c r="U21" t="s">
        <v>42</v>
      </c>
      <c r="V21" t="s">
        <v>42</v>
      </c>
      <c r="W21" t="s">
        <v>42</v>
      </c>
      <c r="X21" s="2">
        <v>3</v>
      </c>
      <c r="Y21" s="2">
        <v>2</v>
      </c>
      <c r="Z21" s="2">
        <v>2</v>
      </c>
      <c r="AA21" s="2">
        <v>1</v>
      </c>
      <c r="AB21" s="2">
        <v>3</v>
      </c>
      <c r="AC21" s="2">
        <v>3</v>
      </c>
      <c r="AD21" s="2">
        <v>2</v>
      </c>
      <c r="AE21" s="2">
        <v>10</v>
      </c>
      <c r="AF21" s="2">
        <v>12</v>
      </c>
      <c r="AG21" s="2">
        <v>12</v>
      </c>
      <c r="AH21" s="39">
        <f>AVERAGE(datasets[[#This Row],[G1]:[G3]])</f>
        <v>11.333333333333334</v>
      </c>
      <c r="AI21" s="44" t="str">
        <f>IF(datasets[[#This Row],[G3]]&gt;=15,"Excellent",IF(datasets[[#This Row],[G3]]&gt;=10,"Average","Poor"))</f>
        <v>Average</v>
      </c>
      <c r="AJ21" s="43" t="str">
        <f t="shared" si="0"/>
        <v>Safe</v>
      </c>
    </row>
    <row r="22" spans="1:36" x14ac:dyDescent="0.25">
      <c r="A22" t="s">
        <v>33</v>
      </c>
      <c r="B22" t="s">
        <v>34</v>
      </c>
      <c r="C22" s="1">
        <v>15</v>
      </c>
      <c r="D22" t="s">
        <v>35</v>
      </c>
      <c r="E22" t="s">
        <v>36</v>
      </c>
      <c r="F22" t="s">
        <v>44</v>
      </c>
      <c r="G22" s="1">
        <v>4</v>
      </c>
      <c r="H22" s="1">
        <v>3</v>
      </c>
      <c r="I22" t="s">
        <v>48</v>
      </c>
      <c r="J22" t="s">
        <v>45</v>
      </c>
      <c r="K22" t="s">
        <v>51</v>
      </c>
      <c r="L22" t="s">
        <v>41</v>
      </c>
      <c r="M22" s="1">
        <v>1</v>
      </c>
      <c r="N22" s="1">
        <v>1</v>
      </c>
      <c r="O22" s="1">
        <v>0</v>
      </c>
      <c r="P22" t="s">
        <v>43</v>
      </c>
      <c r="Q22" t="s">
        <v>43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43</v>
      </c>
      <c r="X22" s="2">
        <v>4</v>
      </c>
      <c r="Y22" s="2">
        <v>5</v>
      </c>
      <c r="Z22" s="2">
        <v>5</v>
      </c>
      <c r="AA22" s="2">
        <v>1</v>
      </c>
      <c r="AB22" s="2">
        <v>3</v>
      </c>
      <c r="AC22" s="2">
        <v>1</v>
      </c>
      <c r="AD22" s="2">
        <v>4</v>
      </c>
      <c r="AE22" s="2">
        <v>16</v>
      </c>
      <c r="AF22" s="2">
        <v>17</v>
      </c>
      <c r="AG22" s="2">
        <v>18</v>
      </c>
      <c r="AH22" s="39">
        <f>AVERAGE(datasets[[#This Row],[G1]:[G3]])</f>
        <v>17</v>
      </c>
      <c r="AI22" s="44" t="str">
        <f>IF(datasets[[#This Row],[G3]]&gt;=15,"Excellent",IF(datasets[[#This Row],[G3]]&gt;=10,"Average","Poor"))</f>
        <v>Excellent</v>
      </c>
      <c r="AJ22" s="43" t="str">
        <f t="shared" si="0"/>
        <v>Safe</v>
      </c>
    </row>
    <row r="23" spans="1:36" x14ac:dyDescent="0.25">
      <c r="A23" t="s">
        <v>33</v>
      </c>
      <c r="B23" t="s">
        <v>50</v>
      </c>
      <c r="C23" s="1">
        <v>16</v>
      </c>
      <c r="D23" t="s">
        <v>52</v>
      </c>
      <c r="E23" t="s">
        <v>36</v>
      </c>
      <c r="F23" t="s">
        <v>44</v>
      </c>
      <c r="G23" s="1">
        <v>4</v>
      </c>
      <c r="H23" s="1">
        <v>3</v>
      </c>
      <c r="I23" t="s">
        <v>48</v>
      </c>
      <c r="J23" t="s">
        <v>45</v>
      </c>
      <c r="K23" t="s">
        <v>51</v>
      </c>
      <c r="L23" t="s">
        <v>41</v>
      </c>
      <c r="M23" s="1">
        <v>2</v>
      </c>
      <c r="N23" s="1">
        <v>1</v>
      </c>
      <c r="O23" s="1">
        <v>0</v>
      </c>
      <c r="P23" t="s">
        <v>42</v>
      </c>
      <c r="Q23" t="s">
        <v>42</v>
      </c>
      <c r="R23" t="s">
        <v>43</v>
      </c>
      <c r="S23" t="s">
        <v>42</v>
      </c>
      <c r="T23" t="s">
        <v>43</v>
      </c>
      <c r="U23" t="s">
        <v>42</v>
      </c>
      <c r="V23" t="s">
        <v>42</v>
      </c>
      <c r="W23" t="s">
        <v>43</v>
      </c>
      <c r="X23" s="2">
        <v>3</v>
      </c>
      <c r="Y23" s="2">
        <v>3</v>
      </c>
      <c r="Z23" s="2">
        <v>3</v>
      </c>
      <c r="AA23" s="2">
        <v>1</v>
      </c>
      <c r="AB23" s="2">
        <v>1</v>
      </c>
      <c r="AC23" s="2">
        <v>4</v>
      </c>
      <c r="AD23" s="2">
        <v>2</v>
      </c>
      <c r="AE23" s="2">
        <v>11</v>
      </c>
      <c r="AF23" s="2">
        <v>15</v>
      </c>
      <c r="AG23" s="2">
        <v>15</v>
      </c>
      <c r="AH23" s="39">
        <f>AVERAGE(datasets[[#This Row],[G1]:[G3]])</f>
        <v>13.666666666666666</v>
      </c>
      <c r="AI23" s="44" t="str">
        <f>IF(datasets[[#This Row],[G3]]&gt;=15,"Excellent",IF(datasets[[#This Row],[G3]]&gt;=10,"Average","Poor"))</f>
        <v>Excellent</v>
      </c>
      <c r="AJ23" s="43" t="str">
        <f t="shared" si="0"/>
        <v>Safe</v>
      </c>
    </row>
    <row r="24" spans="1:36" x14ac:dyDescent="0.25">
      <c r="A24" t="s">
        <v>33</v>
      </c>
      <c r="B24" t="s">
        <v>34</v>
      </c>
      <c r="C24" s="1">
        <v>16</v>
      </c>
      <c r="D24" t="s">
        <v>35</v>
      </c>
      <c r="E24" t="s">
        <v>36</v>
      </c>
      <c r="F24" t="s">
        <v>44</v>
      </c>
      <c r="G24" s="1">
        <v>4</v>
      </c>
      <c r="H24" s="1">
        <v>4</v>
      </c>
      <c r="I24" t="s">
        <v>45</v>
      </c>
      <c r="J24" t="s">
        <v>45</v>
      </c>
      <c r="K24" t="s">
        <v>51</v>
      </c>
      <c r="L24" t="s">
        <v>41</v>
      </c>
      <c r="M24" s="1">
        <v>1</v>
      </c>
      <c r="N24" s="1">
        <v>1</v>
      </c>
      <c r="O24" s="1">
        <v>0</v>
      </c>
      <c r="P24" t="s">
        <v>43</v>
      </c>
      <c r="Q24" t="s">
        <v>43</v>
      </c>
      <c r="R24" t="s">
        <v>43</v>
      </c>
      <c r="S24" t="s">
        <v>42</v>
      </c>
      <c r="T24" t="s">
        <v>43</v>
      </c>
      <c r="U24" t="s">
        <v>42</v>
      </c>
      <c r="V24" t="s">
        <v>42</v>
      </c>
      <c r="W24" t="s">
        <v>43</v>
      </c>
      <c r="X24" s="2">
        <v>5</v>
      </c>
      <c r="Y24" s="2">
        <v>3</v>
      </c>
      <c r="Z24" s="2">
        <v>4</v>
      </c>
      <c r="AA24" s="2">
        <v>1</v>
      </c>
      <c r="AB24" s="2">
        <v>2</v>
      </c>
      <c r="AC24" s="2">
        <v>1</v>
      </c>
      <c r="AD24" s="2">
        <v>6</v>
      </c>
      <c r="AE24" s="2">
        <v>11</v>
      </c>
      <c r="AF24" s="2">
        <v>14</v>
      </c>
      <c r="AG24" s="2">
        <v>14</v>
      </c>
      <c r="AH24" s="39">
        <f>AVERAGE(datasets[[#This Row],[G1]:[G3]])</f>
        <v>13</v>
      </c>
      <c r="AI24" s="44" t="str">
        <f>IF(datasets[[#This Row],[G3]]&gt;=15,"Excellent",IF(datasets[[#This Row],[G3]]&gt;=10,"Average","Poor"))</f>
        <v>Average</v>
      </c>
      <c r="AJ24" s="43" t="str">
        <f t="shared" si="0"/>
        <v>Safe</v>
      </c>
    </row>
    <row r="25" spans="1:36" x14ac:dyDescent="0.25">
      <c r="A25" t="s">
        <v>33</v>
      </c>
      <c r="B25" t="s">
        <v>50</v>
      </c>
      <c r="C25" s="1">
        <v>16</v>
      </c>
      <c r="D25" t="s">
        <v>35</v>
      </c>
      <c r="E25" t="s">
        <v>36</v>
      </c>
      <c r="F25" t="s">
        <v>44</v>
      </c>
      <c r="G25" s="1">
        <v>4</v>
      </c>
      <c r="H25" s="1">
        <v>4</v>
      </c>
      <c r="I25" t="s">
        <v>48</v>
      </c>
      <c r="J25" t="s">
        <v>48</v>
      </c>
      <c r="K25" t="s">
        <v>45</v>
      </c>
      <c r="L25" t="s">
        <v>41</v>
      </c>
      <c r="M25" s="1">
        <v>1</v>
      </c>
      <c r="N25" s="1">
        <v>1</v>
      </c>
      <c r="O25" s="1">
        <v>0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43</v>
      </c>
      <c r="X25" s="2">
        <v>4</v>
      </c>
      <c r="Y25" s="2">
        <v>5</v>
      </c>
      <c r="Z25" s="2">
        <v>5</v>
      </c>
      <c r="AA25" s="2">
        <v>5</v>
      </c>
      <c r="AB25" s="2">
        <v>5</v>
      </c>
      <c r="AC25" s="2">
        <v>4</v>
      </c>
      <c r="AD25" s="2">
        <v>14</v>
      </c>
      <c r="AE25" s="2">
        <v>7</v>
      </c>
      <c r="AF25" s="2">
        <v>7</v>
      </c>
      <c r="AG25" s="2">
        <v>5</v>
      </c>
      <c r="AH25" s="39">
        <f>AVERAGE(datasets[[#This Row],[G1]:[G3]])</f>
        <v>6.333333333333333</v>
      </c>
      <c r="AI25" s="44" t="str">
        <f>IF(datasets[[#This Row],[G3]]&gt;=15,"Excellent",IF(datasets[[#This Row],[G3]]&gt;=10,"Average","Poor"))</f>
        <v>Poor</v>
      </c>
      <c r="AJ25" s="43" t="str">
        <f t="shared" si="0"/>
        <v>At Risk</v>
      </c>
    </row>
    <row r="26" spans="1:36" x14ac:dyDescent="0.25">
      <c r="A26" t="s">
        <v>33</v>
      </c>
      <c r="B26" t="s">
        <v>50</v>
      </c>
      <c r="C26" s="1">
        <v>15</v>
      </c>
      <c r="D26" t="s">
        <v>35</v>
      </c>
      <c r="E26" t="s">
        <v>36</v>
      </c>
      <c r="F26" t="s">
        <v>44</v>
      </c>
      <c r="G26" s="1">
        <v>4</v>
      </c>
      <c r="H26" s="1">
        <v>4</v>
      </c>
      <c r="I26" t="s">
        <v>48</v>
      </c>
      <c r="J26" t="s">
        <v>45</v>
      </c>
      <c r="K26" t="s">
        <v>40</v>
      </c>
      <c r="L26" t="s">
        <v>41</v>
      </c>
      <c r="M26" s="1">
        <v>1</v>
      </c>
      <c r="N26" s="1">
        <v>1</v>
      </c>
      <c r="O26" s="1">
        <v>0</v>
      </c>
      <c r="P26" t="s">
        <v>43</v>
      </c>
      <c r="Q26" t="s">
        <v>42</v>
      </c>
      <c r="R26" t="s">
        <v>43</v>
      </c>
      <c r="S26" t="s">
        <v>42</v>
      </c>
      <c r="T26" t="s">
        <v>43</v>
      </c>
      <c r="U26" t="s">
        <v>42</v>
      </c>
      <c r="V26" t="s">
        <v>42</v>
      </c>
      <c r="W26" t="s">
        <v>43</v>
      </c>
      <c r="X26" s="2">
        <v>5</v>
      </c>
      <c r="Y26" s="2">
        <v>3</v>
      </c>
      <c r="Z26" s="2">
        <v>3</v>
      </c>
      <c r="AA26" s="2">
        <v>1</v>
      </c>
      <c r="AB26" s="2">
        <v>1</v>
      </c>
      <c r="AC26" s="2">
        <v>5</v>
      </c>
      <c r="AD26" s="2">
        <v>4</v>
      </c>
      <c r="AE26" s="2">
        <v>10</v>
      </c>
      <c r="AF26" s="2">
        <v>13</v>
      </c>
      <c r="AG26" s="2">
        <v>14</v>
      </c>
      <c r="AH26" s="39">
        <f>AVERAGE(datasets[[#This Row],[G1]:[G3]])</f>
        <v>12.333333333333334</v>
      </c>
      <c r="AI26" s="44" t="str">
        <f>IF(datasets[[#This Row],[G3]]&gt;=15,"Excellent",IF(datasets[[#This Row],[G3]]&gt;=10,"Average","Poor"))</f>
        <v>Average</v>
      </c>
      <c r="AJ26" s="43" t="str">
        <f t="shared" si="0"/>
        <v>Safe</v>
      </c>
    </row>
    <row r="27" spans="1:36" x14ac:dyDescent="0.25">
      <c r="A27" t="s">
        <v>33</v>
      </c>
      <c r="B27" t="s">
        <v>50</v>
      </c>
      <c r="C27" s="1">
        <v>15</v>
      </c>
      <c r="D27" t="s">
        <v>35</v>
      </c>
      <c r="E27" t="s">
        <v>47</v>
      </c>
      <c r="F27" t="s">
        <v>37</v>
      </c>
      <c r="G27" s="1">
        <v>4</v>
      </c>
      <c r="H27" s="1">
        <v>4</v>
      </c>
      <c r="I27" t="s">
        <v>39</v>
      </c>
      <c r="J27" t="s">
        <v>39</v>
      </c>
      <c r="K27" t="s">
        <v>40</v>
      </c>
      <c r="L27" t="s">
        <v>41</v>
      </c>
      <c r="M27" s="1">
        <v>1</v>
      </c>
      <c r="N27" s="1">
        <v>1</v>
      </c>
      <c r="O27" s="1">
        <v>0</v>
      </c>
      <c r="P27" t="s">
        <v>43</v>
      </c>
      <c r="Q27" t="s">
        <v>43</v>
      </c>
      <c r="R27" t="s">
        <v>43</v>
      </c>
      <c r="S27" t="s">
        <v>42</v>
      </c>
      <c r="T27" t="s">
        <v>42</v>
      </c>
      <c r="U27" t="s">
        <v>42</v>
      </c>
      <c r="V27" t="s">
        <v>42</v>
      </c>
      <c r="W27" t="s">
        <v>43</v>
      </c>
      <c r="X27" s="2">
        <v>5</v>
      </c>
      <c r="Y27" s="2">
        <v>5</v>
      </c>
      <c r="Z27" s="2">
        <v>3</v>
      </c>
      <c r="AA27" s="2">
        <v>1</v>
      </c>
      <c r="AB27" s="2">
        <v>1</v>
      </c>
      <c r="AC27" s="2">
        <v>4</v>
      </c>
      <c r="AD27" s="2">
        <v>6</v>
      </c>
      <c r="AE27" s="2">
        <v>18</v>
      </c>
      <c r="AF27" s="2">
        <v>19</v>
      </c>
      <c r="AG27" s="2">
        <v>19</v>
      </c>
      <c r="AH27" s="39">
        <f>AVERAGE(datasets[[#This Row],[G1]:[G3]])</f>
        <v>18.666666666666668</v>
      </c>
      <c r="AI27" s="44" t="str">
        <f>IF(datasets[[#This Row],[G3]]&gt;=15,"Excellent",IF(datasets[[#This Row],[G3]]&gt;=10,"Average","Poor"))</f>
        <v>Excellent</v>
      </c>
      <c r="AJ27" s="43" t="str">
        <f t="shared" si="0"/>
        <v>Safe</v>
      </c>
    </row>
    <row r="28" spans="1:36" x14ac:dyDescent="0.25">
      <c r="A28" t="s">
        <v>33</v>
      </c>
      <c r="B28" t="s">
        <v>50</v>
      </c>
      <c r="C28" s="1">
        <v>15</v>
      </c>
      <c r="D28" t="s">
        <v>35</v>
      </c>
      <c r="E28" t="s">
        <v>47</v>
      </c>
      <c r="F28" t="s">
        <v>44</v>
      </c>
      <c r="G28" s="1">
        <v>4</v>
      </c>
      <c r="H28" s="1">
        <v>2</v>
      </c>
      <c r="I28" t="s">
        <v>39</v>
      </c>
      <c r="J28" t="s">
        <v>45</v>
      </c>
      <c r="K28" t="s">
        <v>40</v>
      </c>
      <c r="L28" t="s">
        <v>41</v>
      </c>
      <c r="M28" s="1">
        <v>1</v>
      </c>
      <c r="N28" s="1">
        <v>1</v>
      </c>
      <c r="O28" s="1">
        <v>0</v>
      </c>
      <c r="P28" t="s">
        <v>43</v>
      </c>
      <c r="Q28" t="s">
        <v>43</v>
      </c>
      <c r="R28" t="s">
        <v>43</v>
      </c>
      <c r="S28" t="s">
        <v>43</v>
      </c>
      <c r="T28" t="s">
        <v>42</v>
      </c>
      <c r="U28" t="s">
        <v>42</v>
      </c>
      <c r="V28" t="s">
        <v>42</v>
      </c>
      <c r="W28" t="s">
        <v>43</v>
      </c>
      <c r="X28" s="2">
        <v>3</v>
      </c>
      <c r="Y28" s="2">
        <v>5</v>
      </c>
      <c r="Z28" s="2">
        <v>2</v>
      </c>
      <c r="AA28" s="2">
        <v>1</v>
      </c>
      <c r="AB28" s="2">
        <v>1</v>
      </c>
      <c r="AC28" s="2">
        <v>3</v>
      </c>
      <c r="AD28" s="2">
        <v>10</v>
      </c>
      <c r="AE28" s="2">
        <v>18</v>
      </c>
      <c r="AF28" s="2">
        <v>19</v>
      </c>
      <c r="AG28" s="2">
        <v>19</v>
      </c>
      <c r="AH28" s="39">
        <f>AVERAGE(datasets[[#This Row],[G1]:[G3]])</f>
        <v>18.666666666666668</v>
      </c>
      <c r="AI28" s="44" t="str">
        <f>IF(datasets[[#This Row],[G3]]&gt;=15,"Excellent",IF(datasets[[#This Row],[G3]]&gt;=10,"Average","Poor"))</f>
        <v>Excellent</v>
      </c>
      <c r="AJ28" s="43" t="str">
        <f t="shared" si="0"/>
        <v>Safe</v>
      </c>
    </row>
    <row r="29" spans="1:36" x14ac:dyDescent="0.25">
      <c r="A29" t="s">
        <v>33</v>
      </c>
      <c r="B29" t="s">
        <v>50</v>
      </c>
      <c r="C29" s="1">
        <v>16</v>
      </c>
      <c r="D29" t="s">
        <v>35</v>
      </c>
      <c r="E29" t="s">
        <v>36</v>
      </c>
      <c r="F29" t="s">
        <v>44</v>
      </c>
      <c r="G29" s="1">
        <v>3</v>
      </c>
      <c r="H29" s="1">
        <v>3</v>
      </c>
      <c r="I29" t="s">
        <v>45</v>
      </c>
      <c r="J29" t="s">
        <v>48</v>
      </c>
      <c r="K29" t="s">
        <v>49</v>
      </c>
      <c r="L29" t="s">
        <v>46</v>
      </c>
      <c r="M29" s="1">
        <v>2</v>
      </c>
      <c r="N29" s="1">
        <v>1</v>
      </c>
      <c r="O29" s="1">
        <v>0</v>
      </c>
      <c r="P29" t="s">
        <v>43</v>
      </c>
      <c r="Q29" t="s">
        <v>43</v>
      </c>
      <c r="R29" t="s">
        <v>43</v>
      </c>
      <c r="S29" t="s">
        <v>42</v>
      </c>
      <c r="T29" t="s">
        <v>42</v>
      </c>
      <c r="U29" t="s">
        <v>42</v>
      </c>
      <c r="V29" t="s">
        <v>42</v>
      </c>
      <c r="W29" t="s">
        <v>43</v>
      </c>
      <c r="X29" s="2">
        <v>5</v>
      </c>
      <c r="Y29" s="2">
        <v>4</v>
      </c>
      <c r="Z29" s="2">
        <v>2</v>
      </c>
      <c r="AA29" s="2">
        <v>1</v>
      </c>
      <c r="AB29" s="2">
        <v>1</v>
      </c>
      <c r="AC29" s="2">
        <v>5</v>
      </c>
      <c r="AD29" s="2">
        <v>0</v>
      </c>
      <c r="AE29" s="2">
        <v>13</v>
      </c>
      <c r="AF29" s="2">
        <v>14</v>
      </c>
      <c r="AG29" s="2">
        <v>13</v>
      </c>
      <c r="AH29" s="39">
        <f>AVERAGE(datasets[[#This Row],[G1]:[G3]])</f>
        <v>13.333333333333334</v>
      </c>
      <c r="AI29" s="44" t="str">
        <f>IF(datasets[[#This Row],[G3]]&gt;=15,"Excellent",IF(datasets[[#This Row],[G3]]&gt;=10,"Average","Poor"))</f>
        <v>Average</v>
      </c>
      <c r="AJ29" s="43" t="str">
        <f t="shared" si="0"/>
        <v>Safe</v>
      </c>
    </row>
    <row r="30" spans="1:36" x14ac:dyDescent="0.25">
      <c r="A30" t="s">
        <v>33</v>
      </c>
      <c r="B30" t="s">
        <v>50</v>
      </c>
      <c r="C30" s="1">
        <v>15</v>
      </c>
      <c r="D30" t="s">
        <v>35</v>
      </c>
      <c r="E30" t="s">
        <v>36</v>
      </c>
      <c r="F30" t="s">
        <v>44</v>
      </c>
      <c r="G30" s="1">
        <v>3</v>
      </c>
      <c r="H30" s="1">
        <v>4</v>
      </c>
      <c r="I30" t="s">
        <v>45</v>
      </c>
      <c r="J30" t="s">
        <v>45</v>
      </c>
      <c r="K30" t="s">
        <v>51</v>
      </c>
      <c r="L30" t="s">
        <v>46</v>
      </c>
      <c r="M30" s="1">
        <v>1</v>
      </c>
      <c r="N30" s="1">
        <v>1</v>
      </c>
      <c r="O30" s="1">
        <v>0</v>
      </c>
      <c r="P30" t="s">
        <v>43</v>
      </c>
      <c r="Q30" t="s">
        <v>43</v>
      </c>
      <c r="R30" t="s">
        <v>43</v>
      </c>
      <c r="S30" t="s">
        <v>43</v>
      </c>
      <c r="T30" t="s">
        <v>42</v>
      </c>
      <c r="U30" t="s">
        <v>42</v>
      </c>
      <c r="V30" t="s">
        <v>42</v>
      </c>
      <c r="W30" t="s">
        <v>43</v>
      </c>
      <c r="X30" s="2">
        <v>3</v>
      </c>
      <c r="Y30" s="2">
        <v>4</v>
      </c>
      <c r="Z30" s="2">
        <v>3</v>
      </c>
      <c r="AA30" s="2">
        <v>1</v>
      </c>
      <c r="AB30" s="2">
        <v>2</v>
      </c>
      <c r="AC30" s="2">
        <v>4</v>
      </c>
      <c r="AD30" s="2">
        <v>6</v>
      </c>
      <c r="AE30" s="2">
        <v>14</v>
      </c>
      <c r="AF30" s="2">
        <v>13</v>
      </c>
      <c r="AG30" s="2">
        <v>13</v>
      </c>
      <c r="AH30" s="39">
        <f>AVERAGE(datasets[[#This Row],[G1]:[G3]])</f>
        <v>13.333333333333334</v>
      </c>
      <c r="AI30" s="44" t="str">
        <f>IF(datasets[[#This Row],[G3]]&gt;=15,"Excellent",IF(datasets[[#This Row],[G3]]&gt;=10,"Average","Poor"))</f>
        <v>Average</v>
      </c>
      <c r="AJ30" s="43" t="str">
        <f t="shared" si="0"/>
        <v>Safe</v>
      </c>
    </row>
    <row r="31" spans="1:36" x14ac:dyDescent="0.25">
      <c r="A31" t="s">
        <v>33</v>
      </c>
      <c r="B31" t="s">
        <v>50</v>
      </c>
      <c r="C31" s="1">
        <v>16</v>
      </c>
      <c r="D31" t="s">
        <v>35</v>
      </c>
      <c r="E31" t="s">
        <v>36</v>
      </c>
      <c r="F31" t="s">
        <v>44</v>
      </c>
      <c r="G31" s="1">
        <v>4</v>
      </c>
      <c r="H31" s="1">
        <v>4</v>
      </c>
      <c r="I31" t="s">
        <v>28</v>
      </c>
      <c r="J31" t="s">
        <v>45</v>
      </c>
      <c r="K31" t="s">
        <v>40</v>
      </c>
      <c r="L31" t="s">
        <v>41</v>
      </c>
      <c r="M31" s="1">
        <v>1</v>
      </c>
      <c r="N31" s="1">
        <v>1</v>
      </c>
      <c r="O31" s="1">
        <v>0</v>
      </c>
      <c r="P31" t="s">
        <v>43</v>
      </c>
      <c r="Q31" t="s">
        <v>42</v>
      </c>
      <c r="R31" t="s">
        <v>43</v>
      </c>
      <c r="S31" t="s">
        <v>42</v>
      </c>
      <c r="T31" t="s">
        <v>42</v>
      </c>
      <c r="U31" t="s">
        <v>42</v>
      </c>
      <c r="V31" t="s">
        <v>42</v>
      </c>
      <c r="W31" t="s">
        <v>43</v>
      </c>
      <c r="X31" s="2">
        <v>3</v>
      </c>
      <c r="Y31" s="2">
        <v>4</v>
      </c>
      <c r="Z31" s="2">
        <v>4</v>
      </c>
      <c r="AA31" s="2">
        <v>1</v>
      </c>
      <c r="AB31" s="2">
        <v>4</v>
      </c>
      <c r="AC31" s="2">
        <v>5</v>
      </c>
      <c r="AD31" s="2">
        <v>18</v>
      </c>
      <c r="AE31" s="2">
        <v>14</v>
      </c>
      <c r="AF31" s="2">
        <v>11</v>
      </c>
      <c r="AG31" s="2">
        <v>13</v>
      </c>
      <c r="AH31" s="39">
        <f>AVERAGE(datasets[[#This Row],[G1]:[G3]])</f>
        <v>12.666666666666666</v>
      </c>
      <c r="AI31" s="44" t="str">
        <f>IF(datasets[[#This Row],[G3]]&gt;=15,"Excellent",IF(datasets[[#This Row],[G3]]&gt;=10,"Average","Poor"))</f>
        <v>Average</v>
      </c>
      <c r="AJ31" s="43" t="str">
        <f t="shared" si="0"/>
        <v>Safe</v>
      </c>
    </row>
    <row r="32" spans="1:36" x14ac:dyDescent="0.25">
      <c r="A32" t="s">
        <v>33</v>
      </c>
      <c r="B32" t="s">
        <v>50</v>
      </c>
      <c r="C32" s="1">
        <v>15</v>
      </c>
      <c r="D32" t="s">
        <v>35</v>
      </c>
      <c r="E32" t="s">
        <v>36</v>
      </c>
      <c r="F32" t="s">
        <v>44</v>
      </c>
      <c r="G32" s="1">
        <v>3</v>
      </c>
      <c r="H32" s="1">
        <v>4</v>
      </c>
      <c r="I32" t="s">
        <v>48</v>
      </c>
      <c r="J32" t="s">
        <v>48</v>
      </c>
      <c r="K32" t="s">
        <v>49</v>
      </c>
      <c r="L32" t="s">
        <v>46</v>
      </c>
      <c r="M32" s="1">
        <v>1</v>
      </c>
      <c r="N32" s="1">
        <v>1</v>
      </c>
      <c r="O32" s="1">
        <v>0</v>
      </c>
      <c r="P32" t="s">
        <v>42</v>
      </c>
      <c r="Q32" t="s">
        <v>43</v>
      </c>
      <c r="R32" t="s">
        <v>43</v>
      </c>
      <c r="S32" t="s">
        <v>43</v>
      </c>
      <c r="T32" t="s">
        <v>42</v>
      </c>
      <c r="U32" t="s">
        <v>42</v>
      </c>
      <c r="V32" t="s">
        <v>42</v>
      </c>
      <c r="W32" t="s">
        <v>43</v>
      </c>
      <c r="X32" s="2">
        <v>5</v>
      </c>
      <c r="Y32" s="2">
        <v>5</v>
      </c>
      <c r="Z32" s="2">
        <v>5</v>
      </c>
      <c r="AA32" s="2">
        <v>3</v>
      </c>
      <c r="AB32" s="2">
        <v>2</v>
      </c>
      <c r="AC32" s="2">
        <v>5</v>
      </c>
      <c r="AD32" s="2">
        <v>0</v>
      </c>
      <c r="AE32" s="2">
        <v>13</v>
      </c>
      <c r="AF32" s="2">
        <v>13</v>
      </c>
      <c r="AG32" s="2">
        <v>12</v>
      </c>
      <c r="AH32" s="39">
        <f>AVERAGE(datasets[[#This Row],[G1]:[G3]])</f>
        <v>12.666666666666666</v>
      </c>
      <c r="AI32" s="44" t="str">
        <f>IF(datasets[[#This Row],[G3]]&gt;=15,"Excellent",IF(datasets[[#This Row],[G3]]&gt;=10,"Average","Poor"))</f>
        <v>Average</v>
      </c>
      <c r="AJ32" s="43" t="str">
        <f t="shared" si="0"/>
        <v>Safe</v>
      </c>
    </row>
    <row r="33" spans="1:36" x14ac:dyDescent="0.25">
      <c r="A33" t="s">
        <v>33</v>
      </c>
      <c r="B33" t="s">
        <v>50</v>
      </c>
      <c r="C33" s="1">
        <v>18</v>
      </c>
      <c r="D33" t="s">
        <v>52</v>
      </c>
      <c r="E33" t="s">
        <v>36</v>
      </c>
      <c r="F33" t="s">
        <v>44</v>
      </c>
      <c r="G33" s="1">
        <v>2</v>
      </c>
      <c r="H33" s="1">
        <v>2</v>
      </c>
      <c r="I33" t="s">
        <v>48</v>
      </c>
      <c r="J33" t="s">
        <v>45</v>
      </c>
      <c r="K33" t="s">
        <v>51</v>
      </c>
      <c r="L33" t="s">
        <v>41</v>
      </c>
      <c r="M33" s="1">
        <v>1</v>
      </c>
      <c r="N33" s="1">
        <v>1</v>
      </c>
      <c r="O33" s="1">
        <v>2</v>
      </c>
      <c r="P33" t="s">
        <v>43</v>
      </c>
      <c r="Q33" t="s">
        <v>42</v>
      </c>
      <c r="R33" t="s">
        <v>43</v>
      </c>
      <c r="S33" t="s">
        <v>42</v>
      </c>
      <c r="T33" t="s">
        <v>42</v>
      </c>
      <c r="U33" t="s">
        <v>42</v>
      </c>
      <c r="V33" t="s">
        <v>42</v>
      </c>
      <c r="W33" t="s">
        <v>43</v>
      </c>
      <c r="X33" s="2">
        <v>3</v>
      </c>
      <c r="Y33" s="2">
        <v>3</v>
      </c>
      <c r="Z33" s="2">
        <v>3</v>
      </c>
      <c r="AA33" s="2">
        <v>1</v>
      </c>
      <c r="AB33" s="2">
        <v>2</v>
      </c>
      <c r="AC33" s="2">
        <v>4</v>
      </c>
      <c r="AD33" s="2">
        <v>0</v>
      </c>
      <c r="AE33" s="2">
        <v>7</v>
      </c>
      <c r="AF33" s="2">
        <v>4</v>
      </c>
      <c r="AG33" s="2">
        <v>0</v>
      </c>
      <c r="AH33" s="39">
        <f>AVERAGE(datasets[[#This Row],[G1]:[G3]])</f>
        <v>3.6666666666666665</v>
      </c>
      <c r="AI33" s="44" t="str">
        <f>IF(datasets[[#This Row],[G3]]&gt;=15,"Excellent",IF(datasets[[#This Row],[G3]]&gt;=10,"Average","Poor"))</f>
        <v>Poor</v>
      </c>
      <c r="AJ33" s="43" t="str">
        <f t="shared" si="0"/>
        <v>At Risk</v>
      </c>
    </row>
    <row r="34" spans="1:36" x14ac:dyDescent="0.25">
      <c r="A34" t="s">
        <v>33</v>
      </c>
      <c r="B34" t="s">
        <v>50</v>
      </c>
      <c r="C34" s="1">
        <v>16</v>
      </c>
      <c r="D34" t="s">
        <v>52</v>
      </c>
      <c r="E34" t="s">
        <v>36</v>
      </c>
      <c r="F34" t="s">
        <v>44</v>
      </c>
      <c r="G34" s="1">
        <v>4</v>
      </c>
      <c r="H34" s="1">
        <v>4</v>
      </c>
      <c r="I34" t="s">
        <v>39</v>
      </c>
      <c r="J34" t="s">
        <v>39</v>
      </c>
      <c r="K34" t="s">
        <v>40</v>
      </c>
      <c r="L34" t="s">
        <v>41</v>
      </c>
      <c r="M34" s="1">
        <v>1</v>
      </c>
      <c r="N34" s="1">
        <v>1</v>
      </c>
      <c r="O34" s="1">
        <v>0</v>
      </c>
      <c r="P34" t="s">
        <v>43</v>
      </c>
      <c r="Q34" t="s">
        <v>43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43</v>
      </c>
      <c r="X34" s="2">
        <v>3</v>
      </c>
      <c r="Y34" s="2">
        <v>5</v>
      </c>
      <c r="Z34" s="2">
        <v>5</v>
      </c>
      <c r="AA34" s="2">
        <v>2</v>
      </c>
      <c r="AB34" s="2">
        <v>5</v>
      </c>
      <c r="AC34" s="2">
        <v>4</v>
      </c>
      <c r="AD34" s="2">
        <v>8</v>
      </c>
      <c r="AE34" s="2">
        <v>18</v>
      </c>
      <c r="AF34" s="2">
        <v>18</v>
      </c>
      <c r="AG34" s="2">
        <v>18</v>
      </c>
      <c r="AH34" s="39">
        <f>AVERAGE(datasets[[#This Row],[G1]:[G3]])</f>
        <v>18</v>
      </c>
      <c r="AI34" s="44" t="str">
        <f>IF(datasets[[#This Row],[G3]]&gt;=15,"Excellent",IF(datasets[[#This Row],[G3]]&gt;=10,"Average","Poor"))</f>
        <v>Excellent</v>
      </c>
      <c r="AJ34" s="43" t="str">
        <f t="shared" si="0"/>
        <v>Safe</v>
      </c>
    </row>
    <row r="35" spans="1:36" x14ac:dyDescent="0.25">
      <c r="A35" t="s">
        <v>33</v>
      </c>
      <c r="B35" t="s">
        <v>34</v>
      </c>
      <c r="C35" s="1">
        <v>15</v>
      </c>
      <c r="D35" t="s">
        <v>35</v>
      </c>
      <c r="E35" t="s">
        <v>36</v>
      </c>
      <c r="F35" t="s">
        <v>44</v>
      </c>
      <c r="G35" s="1">
        <v>1</v>
      </c>
      <c r="H35" s="1">
        <v>1</v>
      </c>
      <c r="I35" t="s">
        <v>38</v>
      </c>
      <c r="J35" t="s">
        <v>45</v>
      </c>
      <c r="K35" t="s">
        <v>40</v>
      </c>
      <c r="L35" t="s">
        <v>41</v>
      </c>
      <c r="M35" s="1">
        <v>3</v>
      </c>
      <c r="N35" s="1">
        <v>1</v>
      </c>
      <c r="O35" s="1">
        <v>0</v>
      </c>
      <c r="P35" t="s">
        <v>43</v>
      </c>
      <c r="Q35" t="s">
        <v>42</v>
      </c>
      <c r="R35" t="s">
        <v>43</v>
      </c>
      <c r="S35" t="s">
        <v>42</v>
      </c>
      <c r="T35" t="s">
        <v>43</v>
      </c>
      <c r="U35" t="s">
        <v>42</v>
      </c>
      <c r="V35" t="s">
        <v>42</v>
      </c>
      <c r="W35" t="s">
        <v>42</v>
      </c>
      <c r="X35" s="2">
        <v>4</v>
      </c>
      <c r="Y35" s="2">
        <v>3</v>
      </c>
      <c r="Z35" s="2">
        <v>3</v>
      </c>
      <c r="AA35" s="2">
        <v>1</v>
      </c>
      <c r="AB35" s="2">
        <v>2</v>
      </c>
      <c r="AC35" s="2">
        <v>4</v>
      </c>
      <c r="AD35" s="2">
        <v>0</v>
      </c>
      <c r="AE35" s="2">
        <v>8</v>
      </c>
      <c r="AF35" s="2">
        <v>0</v>
      </c>
      <c r="AG35" s="2">
        <v>0</v>
      </c>
      <c r="AH35" s="39">
        <f>AVERAGE(datasets[[#This Row],[G1]:[G3]])</f>
        <v>2.6666666666666665</v>
      </c>
      <c r="AI35" s="44" t="str">
        <f>IF(datasets[[#This Row],[G3]]&gt;=15,"Excellent",IF(datasets[[#This Row],[G3]]&gt;=10,"Average","Poor"))</f>
        <v>Poor</v>
      </c>
      <c r="AJ35" s="43" t="str">
        <f t="shared" si="0"/>
        <v>At Risk</v>
      </c>
    </row>
    <row r="36" spans="1:36" x14ac:dyDescent="0.25">
      <c r="A36" t="s">
        <v>33</v>
      </c>
      <c r="B36" t="s">
        <v>34</v>
      </c>
      <c r="C36" s="1">
        <v>17</v>
      </c>
      <c r="D36" t="s">
        <v>35</v>
      </c>
      <c r="E36" t="s">
        <v>47</v>
      </c>
      <c r="F36" t="s">
        <v>44</v>
      </c>
      <c r="G36" s="1">
        <v>2</v>
      </c>
      <c r="H36" s="1">
        <v>2</v>
      </c>
      <c r="I36" t="s">
        <v>45</v>
      </c>
      <c r="J36" t="s">
        <v>45</v>
      </c>
      <c r="K36" t="s">
        <v>40</v>
      </c>
      <c r="L36" t="s">
        <v>46</v>
      </c>
      <c r="M36" s="1">
        <v>1</v>
      </c>
      <c r="N36" s="1">
        <v>1</v>
      </c>
      <c r="O36" s="1">
        <v>0</v>
      </c>
      <c r="P36" t="s">
        <v>43</v>
      </c>
      <c r="Q36" t="s">
        <v>42</v>
      </c>
      <c r="R36" t="s">
        <v>43</v>
      </c>
      <c r="S36" t="s">
        <v>43</v>
      </c>
      <c r="T36" t="s">
        <v>42</v>
      </c>
      <c r="U36" t="s">
        <v>42</v>
      </c>
      <c r="V36" t="s">
        <v>42</v>
      </c>
      <c r="W36" t="s">
        <v>42</v>
      </c>
      <c r="X36" s="2">
        <v>3</v>
      </c>
      <c r="Y36" s="2">
        <v>4</v>
      </c>
      <c r="Z36" s="2">
        <v>4</v>
      </c>
      <c r="AA36" s="2">
        <v>1</v>
      </c>
      <c r="AB36" s="2">
        <v>3</v>
      </c>
      <c r="AC36" s="2">
        <v>5</v>
      </c>
      <c r="AD36" s="2">
        <v>12</v>
      </c>
      <c r="AE36" s="2">
        <v>10</v>
      </c>
      <c r="AF36" s="2">
        <v>13</v>
      </c>
      <c r="AG36" s="2">
        <v>12</v>
      </c>
      <c r="AH36" s="39">
        <f>AVERAGE(datasets[[#This Row],[G1]:[G3]])</f>
        <v>11.666666666666666</v>
      </c>
      <c r="AI36" s="44" t="str">
        <f>IF(datasets[[#This Row],[G3]]&gt;=15,"Excellent",IF(datasets[[#This Row],[G3]]&gt;=10,"Average","Poor"))</f>
        <v>Average</v>
      </c>
      <c r="AJ36" s="43" t="str">
        <f t="shared" si="0"/>
        <v>Safe</v>
      </c>
    </row>
    <row r="37" spans="1:36" x14ac:dyDescent="0.25">
      <c r="A37" t="s">
        <v>33</v>
      </c>
      <c r="B37" t="s">
        <v>34</v>
      </c>
      <c r="C37" s="1">
        <v>16</v>
      </c>
      <c r="D37" t="s">
        <v>35</v>
      </c>
      <c r="E37" t="s">
        <v>36</v>
      </c>
      <c r="F37" t="s">
        <v>37</v>
      </c>
      <c r="G37" s="1">
        <v>3</v>
      </c>
      <c r="H37" s="1">
        <v>4</v>
      </c>
      <c r="I37" t="s">
        <v>48</v>
      </c>
      <c r="J37" t="s">
        <v>45</v>
      </c>
      <c r="K37" t="s">
        <v>40</v>
      </c>
      <c r="L37" t="s">
        <v>46</v>
      </c>
      <c r="M37" s="1">
        <v>1</v>
      </c>
      <c r="N37" s="1">
        <v>1</v>
      </c>
      <c r="O37" s="1">
        <v>0</v>
      </c>
      <c r="P37" t="s">
        <v>43</v>
      </c>
      <c r="Q37" t="s">
        <v>43</v>
      </c>
      <c r="R37" t="s">
        <v>43</v>
      </c>
      <c r="S37" t="s">
        <v>43</v>
      </c>
      <c r="T37" t="s">
        <v>42</v>
      </c>
      <c r="U37" t="s">
        <v>42</v>
      </c>
      <c r="V37" t="s">
        <v>42</v>
      </c>
      <c r="W37" t="s">
        <v>43</v>
      </c>
      <c r="X37" s="2">
        <v>3</v>
      </c>
      <c r="Y37" s="2">
        <v>2</v>
      </c>
      <c r="Z37" s="2">
        <v>1</v>
      </c>
      <c r="AA37" s="2">
        <v>1</v>
      </c>
      <c r="AB37" s="2">
        <v>4</v>
      </c>
      <c r="AC37" s="2">
        <v>5</v>
      </c>
      <c r="AD37" s="2">
        <v>16</v>
      </c>
      <c r="AE37" s="2">
        <v>12</v>
      </c>
      <c r="AF37" s="2">
        <v>11</v>
      </c>
      <c r="AG37" s="2">
        <v>11</v>
      </c>
      <c r="AH37" s="39">
        <f>AVERAGE(datasets[[#This Row],[G1]:[G3]])</f>
        <v>11.333333333333334</v>
      </c>
      <c r="AI37" s="44" t="str">
        <f>IF(datasets[[#This Row],[G3]]&gt;=15,"Excellent",IF(datasets[[#This Row],[G3]]&gt;=10,"Average","Poor"))</f>
        <v>Average</v>
      </c>
      <c r="AJ37" s="43" t="str">
        <f t="shared" si="0"/>
        <v>Safe</v>
      </c>
    </row>
    <row r="38" spans="1:36" x14ac:dyDescent="0.25">
      <c r="A38" t="s">
        <v>33</v>
      </c>
      <c r="B38" t="s">
        <v>34</v>
      </c>
      <c r="C38" s="1">
        <v>16</v>
      </c>
      <c r="D38" t="s">
        <v>35</v>
      </c>
      <c r="E38" t="s">
        <v>36</v>
      </c>
      <c r="F38" t="s">
        <v>37</v>
      </c>
      <c r="G38" s="1">
        <v>3</v>
      </c>
      <c r="H38" s="1">
        <v>3</v>
      </c>
      <c r="I38" t="s">
        <v>45</v>
      </c>
      <c r="J38" t="s">
        <v>45</v>
      </c>
      <c r="K38" t="s">
        <v>40</v>
      </c>
      <c r="L38" t="s">
        <v>45</v>
      </c>
      <c r="M38" s="1">
        <v>2</v>
      </c>
      <c r="N38" s="1">
        <v>1</v>
      </c>
      <c r="O38" s="1">
        <v>2</v>
      </c>
      <c r="P38" t="s">
        <v>43</v>
      </c>
      <c r="Q38" t="s">
        <v>42</v>
      </c>
      <c r="R38" t="s">
        <v>43</v>
      </c>
      <c r="S38" t="s">
        <v>42</v>
      </c>
      <c r="T38" t="s">
        <v>43</v>
      </c>
      <c r="U38" t="s">
        <v>42</v>
      </c>
      <c r="V38" t="s">
        <v>42</v>
      </c>
      <c r="W38" t="s">
        <v>42</v>
      </c>
      <c r="X38" s="2">
        <v>4</v>
      </c>
      <c r="Y38" s="2">
        <v>3</v>
      </c>
      <c r="Z38" s="2">
        <v>2</v>
      </c>
      <c r="AA38" s="2">
        <v>1</v>
      </c>
      <c r="AB38" s="2">
        <v>1</v>
      </c>
      <c r="AC38" s="2">
        <v>5</v>
      </c>
      <c r="AD38" s="2">
        <v>0</v>
      </c>
      <c r="AE38" s="2">
        <v>4</v>
      </c>
      <c r="AF38" s="2">
        <v>0</v>
      </c>
      <c r="AG38" s="2">
        <v>0</v>
      </c>
      <c r="AH38" s="39">
        <f>AVERAGE(datasets[[#This Row],[G1]:[G3]])</f>
        <v>1.3333333333333333</v>
      </c>
      <c r="AI38" s="44" t="str">
        <f>IF(datasets[[#This Row],[G3]]&gt;=15,"Excellent",IF(datasets[[#This Row],[G3]]&gt;=10,"Average","Poor"))</f>
        <v>Poor</v>
      </c>
      <c r="AJ38" s="43" t="str">
        <f t="shared" si="0"/>
        <v>At Risk</v>
      </c>
    </row>
    <row r="39" spans="1:36" x14ac:dyDescent="0.25">
      <c r="A39" t="s">
        <v>33</v>
      </c>
      <c r="B39" t="s">
        <v>34</v>
      </c>
      <c r="C39" s="1">
        <v>15</v>
      </c>
      <c r="D39" t="s">
        <v>35</v>
      </c>
      <c r="E39" t="s">
        <v>36</v>
      </c>
      <c r="F39" t="s">
        <v>44</v>
      </c>
      <c r="G39" s="1">
        <v>4</v>
      </c>
      <c r="H39" s="1">
        <v>4</v>
      </c>
      <c r="I39" t="s">
        <v>39</v>
      </c>
      <c r="J39" t="s">
        <v>39</v>
      </c>
      <c r="K39" t="s">
        <v>40</v>
      </c>
      <c r="L39" t="s">
        <v>41</v>
      </c>
      <c r="M39" s="1">
        <v>2</v>
      </c>
      <c r="N39" s="1">
        <v>1</v>
      </c>
      <c r="O39" s="1">
        <v>0</v>
      </c>
      <c r="P39" t="s">
        <v>43</v>
      </c>
      <c r="Q39" t="s">
        <v>43</v>
      </c>
      <c r="R39" t="s">
        <v>43</v>
      </c>
      <c r="S39" t="s">
        <v>42</v>
      </c>
      <c r="T39" t="s">
        <v>42</v>
      </c>
      <c r="U39" t="s">
        <v>42</v>
      </c>
      <c r="V39" t="s">
        <v>42</v>
      </c>
      <c r="W39" t="s">
        <v>43</v>
      </c>
      <c r="X39" s="2">
        <v>4</v>
      </c>
      <c r="Y39" s="2">
        <v>3</v>
      </c>
      <c r="Z39" s="2">
        <v>2</v>
      </c>
      <c r="AA39" s="2">
        <v>1</v>
      </c>
      <c r="AB39" s="2">
        <v>1</v>
      </c>
      <c r="AC39" s="2">
        <v>5</v>
      </c>
      <c r="AD39" s="2">
        <v>0</v>
      </c>
      <c r="AE39" s="2">
        <v>16</v>
      </c>
      <c r="AF39" s="2">
        <v>16</v>
      </c>
      <c r="AG39" s="2">
        <v>15</v>
      </c>
      <c r="AH39" s="39">
        <f>AVERAGE(datasets[[#This Row],[G1]:[G3]])</f>
        <v>15.666666666666666</v>
      </c>
      <c r="AI39" s="44" t="str">
        <f>IF(datasets[[#This Row],[G3]]&gt;=15,"Excellent",IF(datasets[[#This Row],[G3]]&gt;=10,"Average","Poor"))</f>
        <v>Excellent</v>
      </c>
      <c r="AJ39" s="43" t="str">
        <f t="shared" si="0"/>
        <v>Safe</v>
      </c>
    </row>
    <row r="40" spans="1:36" x14ac:dyDescent="0.25">
      <c r="A40" t="s">
        <v>33</v>
      </c>
      <c r="B40" t="s">
        <v>50</v>
      </c>
      <c r="C40" s="1">
        <v>16</v>
      </c>
      <c r="D40" t="s">
        <v>35</v>
      </c>
      <c r="E40" t="s">
        <v>47</v>
      </c>
      <c r="F40" t="s">
        <v>44</v>
      </c>
      <c r="G40" s="1">
        <v>2</v>
      </c>
      <c r="H40" s="1">
        <v>2</v>
      </c>
      <c r="I40" t="s">
        <v>48</v>
      </c>
      <c r="J40" t="s">
        <v>48</v>
      </c>
      <c r="K40" t="s">
        <v>51</v>
      </c>
      <c r="L40" t="s">
        <v>46</v>
      </c>
      <c r="M40" s="1">
        <v>2</v>
      </c>
      <c r="N40" s="1">
        <v>1</v>
      </c>
      <c r="O40" s="1">
        <v>2</v>
      </c>
      <c r="P40" t="s">
        <v>43</v>
      </c>
      <c r="Q40" t="s">
        <v>42</v>
      </c>
      <c r="R40" t="s">
        <v>43</v>
      </c>
      <c r="S40" t="s">
        <v>42</v>
      </c>
      <c r="T40" t="s">
        <v>42</v>
      </c>
      <c r="U40" t="s">
        <v>42</v>
      </c>
      <c r="V40" t="s">
        <v>42</v>
      </c>
      <c r="W40" t="s">
        <v>43</v>
      </c>
      <c r="X40" s="2">
        <v>2</v>
      </c>
      <c r="Y40" s="2">
        <v>3</v>
      </c>
      <c r="Z40" s="2">
        <v>3</v>
      </c>
      <c r="AA40" s="2">
        <v>2</v>
      </c>
      <c r="AB40" s="2">
        <v>2</v>
      </c>
      <c r="AC40" s="2">
        <v>2</v>
      </c>
      <c r="AD40" s="2">
        <v>8</v>
      </c>
      <c r="AE40" s="2">
        <v>9</v>
      </c>
      <c r="AF40" s="2">
        <v>9</v>
      </c>
      <c r="AG40" s="2">
        <v>9</v>
      </c>
      <c r="AH40" s="39">
        <f>AVERAGE(datasets[[#This Row],[G1]:[G3]])</f>
        <v>9</v>
      </c>
      <c r="AI40" s="44" t="str">
        <f>IF(datasets[[#This Row],[G3]]&gt;=15,"Excellent",IF(datasets[[#This Row],[G3]]&gt;=10,"Average","Poor"))</f>
        <v>Poor</v>
      </c>
      <c r="AJ40" s="43" t="str">
        <f t="shared" si="0"/>
        <v>At Risk</v>
      </c>
    </row>
    <row r="41" spans="1:36" x14ac:dyDescent="0.25">
      <c r="A41" t="s">
        <v>33</v>
      </c>
      <c r="B41" t="s">
        <v>34</v>
      </c>
      <c r="C41" s="1">
        <v>16</v>
      </c>
      <c r="D41" t="s">
        <v>35</v>
      </c>
      <c r="E41" t="s">
        <v>47</v>
      </c>
      <c r="F41" t="s">
        <v>44</v>
      </c>
      <c r="G41" s="1">
        <v>1</v>
      </c>
      <c r="H41" s="1">
        <v>1</v>
      </c>
      <c r="I41" t="s">
        <v>38</v>
      </c>
      <c r="J41" t="s">
        <v>38</v>
      </c>
      <c r="K41" t="s">
        <v>40</v>
      </c>
      <c r="L41" t="s">
        <v>41</v>
      </c>
      <c r="M41" s="1">
        <v>1</v>
      </c>
      <c r="N41" s="1">
        <v>1</v>
      </c>
      <c r="O41" s="1">
        <v>0</v>
      </c>
      <c r="P41" t="s">
        <v>43</v>
      </c>
      <c r="Q41" t="s">
        <v>43</v>
      </c>
      <c r="R41" t="s">
        <v>43</v>
      </c>
      <c r="S41" t="s">
        <v>43</v>
      </c>
      <c r="T41" t="s">
        <v>42</v>
      </c>
      <c r="U41" t="s">
        <v>42</v>
      </c>
      <c r="V41" t="s">
        <v>42</v>
      </c>
      <c r="W41" t="s">
        <v>43</v>
      </c>
      <c r="X41" s="2">
        <v>3</v>
      </c>
      <c r="Y41" s="2">
        <v>4</v>
      </c>
      <c r="Z41" s="2">
        <v>4</v>
      </c>
      <c r="AA41" s="2">
        <v>3</v>
      </c>
      <c r="AB41" s="2">
        <v>3</v>
      </c>
      <c r="AC41" s="2">
        <v>1</v>
      </c>
      <c r="AD41" s="2">
        <v>2</v>
      </c>
      <c r="AE41" s="2">
        <v>14</v>
      </c>
      <c r="AF41" s="2">
        <v>14</v>
      </c>
      <c r="AG41" s="2">
        <v>13</v>
      </c>
      <c r="AH41" s="39">
        <f>AVERAGE(datasets[[#This Row],[G1]:[G3]])</f>
        <v>13.666666666666666</v>
      </c>
      <c r="AI41" s="44" t="str">
        <f>IF(datasets[[#This Row],[G3]]&gt;=15,"Excellent",IF(datasets[[#This Row],[G3]]&gt;=10,"Average","Poor"))</f>
        <v>Average</v>
      </c>
      <c r="AJ41" s="43" t="str">
        <f t="shared" si="0"/>
        <v>Safe</v>
      </c>
    </row>
    <row r="42" spans="1:36" x14ac:dyDescent="0.25">
      <c r="A42" t="s">
        <v>33</v>
      </c>
      <c r="B42" t="s">
        <v>50</v>
      </c>
      <c r="C42" s="1">
        <v>17</v>
      </c>
      <c r="D42" t="s">
        <v>35</v>
      </c>
      <c r="E42" t="s">
        <v>36</v>
      </c>
      <c r="F42" t="s">
        <v>44</v>
      </c>
      <c r="G42" s="1">
        <v>2</v>
      </c>
      <c r="H42" s="1">
        <v>1</v>
      </c>
      <c r="I42" t="s">
        <v>45</v>
      </c>
      <c r="J42" t="s">
        <v>45</v>
      </c>
      <c r="K42" t="s">
        <v>49</v>
      </c>
      <c r="L42" t="s">
        <v>41</v>
      </c>
      <c r="M42" s="1">
        <v>1</v>
      </c>
      <c r="N42" s="1">
        <v>1</v>
      </c>
      <c r="O42" s="1">
        <v>3</v>
      </c>
      <c r="P42" t="s">
        <v>43</v>
      </c>
      <c r="Q42" t="s">
        <v>42</v>
      </c>
      <c r="R42" t="s">
        <v>43</v>
      </c>
      <c r="S42" t="s">
        <v>43</v>
      </c>
      <c r="T42" t="s">
        <v>42</v>
      </c>
      <c r="U42" t="s">
        <v>42</v>
      </c>
      <c r="V42" t="s">
        <v>42</v>
      </c>
      <c r="W42" t="s">
        <v>43</v>
      </c>
      <c r="X42" s="2">
        <v>5</v>
      </c>
      <c r="Y42" s="2">
        <v>4</v>
      </c>
      <c r="Z42" s="2">
        <v>5</v>
      </c>
      <c r="AA42" s="2">
        <v>1</v>
      </c>
      <c r="AB42" s="2">
        <v>2</v>
      </c>
      <c r="AC42" s="2">
        <v>5</v>
      </c>
      <c r="AD42" s="2">
        <v>0</v>
      </c>
      <c r="AE42" s="2">
        <v>5</v>
      </c>
      <c r="AF42" s="2">
        <v>0</v>
      </c>
      <c r="AG42" s="2">
        <v>0</v>
      </c>
      <c r="AH42" s="39">
        <f>AVERAGE(datasets[[#This Row],[G1]:[G3]])</f>
        <v>1.6666666666666667</v>
      </c>
      <c r="AI42" s="44" t="str">
        <f>IF(datasets[[#This Row],[G3]]&gt;=15,"Excellent",IF(datasets[[#This Row],[G3]]&gt;=10,"Average","Poor"))</f>
        <v>Poor</v>
      </c>
      <c r="AJ42" s="43" t="str">
        <f t="shared" si="0"/>
        <v>At Risk</v>
      </c>
    </row>
    <row r="43" spans="1:36" x14ac:dyDescent="0.25">
      <c r="A43" t="s">
        <v>33</v>
      </c>
      <c r="B43" t="s">
        <v>50</v>
      </c>
      <c r="C43" s="1">
        <v>16</v>
      </c>
      <c r="D43" t="s">
        <v>35</v>
      </c>
      <c r="E43" t="s">
        <v>36</v>
      </c>
      <c r="F43" t="s">
        <v>44</v>
      </c>
      <c r="G43" s="1">
        <v>4</v>
      </c>
      <c r="H43" s="1">
        <v>4</v>
      </c>
      <c r="I43" t="s">
        <v>39</v>
      </c>
      <c r="J43" t="s">
        <v>39</v>
      </c>
      <c r="K43" t="s">
        <v>40</v>
      </c>
      <c r="L43" t="s">
        <v>41</v>
      </c>
      <c r="M43" s="1">
        <v>1</v>
      </c>
      <c r="N43" s="1">
        <v>1</v>
      </c>
      <c r="O43" s="1">
        <v>0</v>
      </c>
      <c r="P43" t="s">
        <v>43</v>
      </c>
      <c r="Q43" t="s">
        <v>42</v>
      </c>
      <c r="R43" t="s">
        <v>43</v>
      </c>
      <c r="S43" t="s">
        <v>43</v>
      </c>
      <c r="T43" t="s">
        <v>42</v>
      </c>
      <c r="U43" t="s">
        <v>43</v>
      </c>
      <c r="V43" t="s">
        <v>42</v>
      </c>
      <c r="W43" t="s">
        <v>42</v>
      </c>
      <c r="X43" s="2">
        <v>3</v>
      </c>
      <c r="Y43" s="2">
        <v>3</v>
      </c>
      <c r="Z43" s="2">
        <v>2</v>
      </c>
      <c r="AA43" s="2">
        <v>2</v>
      </c>
      <c r="AB43" s="2">
        <v>1</v>
      </c>
      <c r="AC43" s="2">
        <v>5</v>
      </c>
      <c r="AD43" s="2">
        <v>0</v>
      </c>
      <c r="AE43" s="2">
        <v>7</v>
      </c>
      <c r="AF43" s="2">
        <v>6</v>
      </c>
      <c r="AG43" s="2">
        <v>0</v>
      </c>
      <c r="AH43" s="39">
        <f>AVERAGE(datasets[[#This Row],[G1]:[G3]])</f>
        <v>4.333333333333333</v>
      </c>
      <c r="AI43" s="44" t="str">
        <f>IF(datasets[[#This Row],[G3]]&gt;=15,"Excellent",IF(datasets[[#This Row],[G3]]&gt;=10,"Average","Poor"))</f>
        <v>Poor</v>
      </c>
      <c r="AJ43" s="43" t="str">
        <f t="shared" si="0"/>
        <v>At Risk</v>
      </c>
    </row>
    <row r="44" spans="1:36" x14ac:dyDescent="0.25">
      <c r="A44" t="s">
        <v>33</v>
      </c>
      <c r="B44" t="s">
        <v>50</v>
      </c>
      <c r="C44" s="1">
        <v>15</v>
      </c>
      <c r="D44" t="s">
        <v>35</v>
      </c>
      <c r="E44" t="s">
        <v>47</v>
      </c>
      <c r="F44" t="s">
        <v>37</v>
      </c>
      <c r="G44" s="1">
        <v>2</v>
      </c>
      <c r="H44" s="1">
        <v>1</v>
      </c>
      <c r="I44" t="s">
        <v>48</v>
      </c>
      <c r="J44" t="s">
        <v>45</v>
      </c>
      <c r="K44" t="s">
        <v>40</v>
      </c>
      <c r="L44" t="s">
        <v>41</v>
      </c>
      <c r="M44" s="1">
        <v>4</v>
      </c>
      <c r="N44" s="1">
        <v>1</v>
      </c>
      <c r="O44" s="1">
        <v>3</v>
      </c>
      <c r="P44" t="s">
        <v>43</v>
      </c>
      <c r="Q44" t="s">
        <v>43</v>
      </c>
      <c r="R44" t="s">
        <v>43</v>
      </c>
      <c r="S44" t="s">
        <v>43</v>
      </c>
      <c r="T44" t="s">
        <v>42</v>
      </c>
      <c r="U44" t="s">
        <v>42</v>
      </c>
      <c r="V44" t="s">
        <v>42</v>
      </c>
      <c r="W44" t="s">
        <v>43</v>
      </c>
      <c r="X44" s="2">
        <v>4</v>
      </c>
      <c r="Y44" s="2">
        <v>5</v>
      </c>
      <c r="Z44" s="2">
        <v>5</v>
      </c>
      <c r="AA44" s="2">
        <v>2</v>
      </c>
      <c r="AB44" s="2">
        <v>5</v>
      </c>
      <c r="AC44" s="2">
        <v>5</v>
      </c>
      <c r="AD44" s="2">
        <v>0</v>
      </c>
      <c r="AE44" s="2">
        <v>8</v>
      </c>
      <c r="AF44" s="2">
        <v>9</v>
      </c>
      <c r="AG44" s="2">
        <v>10</v>
      </c>
      <c r="AH44" s="39">
        <f>AVERAGE(datasets[[#This Row],[G1]:[G3]])</f>
        <v>9</v>
      </c>
      <c r="AI44" s="44" t="str">
        <f>IF(datasets[[#This Row],[G3]]&gt;=15,"Excellent",IF(datasets[[#This Row],[G3]]&gt;=10,"Average","Poor"))</f>
        <v>Average</v>
      </c>
      <c r="AJ44" s="43" t="str">
        <f t="shared" si="0"/>
        <v>Safe</v>
      </c>
    </row>
    <row r="45" spans="1:36" x14ac:dyDescent="0.25">
      <c r="A45" t="s">
        <v>33</v>
      </c>
      <c r="B45" t="s">
        <v>50</v>
      </c>
      <c r="C45" s="1">
        <v>18</v>
      </c>
      <c r="D45" t="s">
        <v>35</v>
      </c>
      <c r="E45" t="s">
        <v>47</v>
      </c>
      <c r="F45" t="s">
        <v>44</v>
      </c>
      <c r="G45" s="1">
        <v>1</v>
      </c>
      <c r="H45" s="1">
        <v>1</v>
      </c>
      <c r="I45" t="s">
        <v>45</v>
      </c>
      <c r="J45" t="s">
        <v>45</v>
      </c>
      <c r="K45" t="s">
        <v>40</v>
      </c>
      <c r="L45" t="s">
        <v>41</v>
      </c>
      <c r="M45" s="1">
        <v>1</v>
      </c>
      <c r="N45" s="1">
        <v>1</v>
      </c>
      <c r="O45" s="1">
        <v>3</v>
      </c>
      <c r="P45" t="s">
        <v>43</v>
      </c>
      <c r="Q45" t="s">
        <v>43</v>
      </c>
      <c r="R45" t="s">
        <v>43</v>
      </c>
      <c r="S45" t="s">
        <v>43</v>
      </c>
      <c r="T45" t="s">
        <v>42</v>
      </c>
      <c r="U45" t="s">
        <v>43</v>
      </c>
      <c r="V45" t="s">
        <v>42</v>
      </c>
      <c r="W45" t="s">
        <v>42</v>
      </c>
      <c r="X45" s="2">
        <v>2</v>
      </c>
      <c r="Y45" s="2">
        <v>3</v>
      </c>
      <c r="Z45" s="2">
        <v>5</v>
      </c>
      <c r="AA45" s="2">
        <v>2</v>
      </c>
      <c r="AB45" s="2">
        <v>5</v>
      </c>
      <c r="AC45" s="2">
        <v>4</v>
      </c>
      <c r="AD45" s="2">
        <v>0</v>
      </c>
      <c r="AE45" s="2">
        <v>6</v>
      </c>
      <c r="AF45" s="2">
        <v>5</v>
      </c>
      <c r="AG45" s="2">
        <v>0</v>
      </c>
      <c r="AH45" s="39">
        <f>AVERAGE(datasets[[#This Row],[G1]:[G3]])</f>
        <v>3.6666666666666665</v>
      </c>
      <c r="AI45" s="44" t="str">
        <f>IF(datasets[[#This Row],[G3]]&gt;=15,"Excellent",IF(datasets[[#This Row],[G3]]&gt;=10,"Average","Poor"))</f>
        <v>Poor</v>
      </c>
      <c r="AJ45" s="43" t="str">
        <f t="shared" si="0"/>
        <v>At Risk</v>
      </c>
    </row>
    <row r="46" spans="1:36" x14ac:dyDescent="0.25">
      <c r="A46" t="s">
        <v>33</v>
      </c>
      <c r="B46" t="s">
        <v>50</v>
      </c>
      <c r="C46" s="1">
        <v>16</v>
      </c>
      <c r="D46" t="s">
        <v>35</v>
      </c>
      <c r="E46" t="s">
        <v>47</v>
      </c>
      <c r="F46" t="s">
        <v>44</v>
      </c>
      <c r="G46" s="1">
        <v>2</v>
      </c>
      <c r="H46" s="1">
        <v>1</v>
      </c>
      <c r="I46" t="s">
        <v>38</v>
      </c>
      <c r="J46" t="s">
        <v>45</v>
      </c>
      <c r="K46" t="s">
        <v>40</v>
      </c>
      <c r="L46" t="s">
        <v>41</v>
      </c>
      <c r="M46" s="1">
        <v>1</v>
      </c>
      <c r="N46" s="1">
        <v>1</v>
      </c>
      <c r="O46" s="1">
        <v>1</v>
      </c>
      <c r="P46" t="s">
        <v>43</v>
      </c>
      <c r="Q46" t="s">
        <v>43</v>
      </c>
      <c r="R46" t="s">
        <v>43</v>
      </c>
      <c r="S46" t="s">
        <v>42</v>
      </c>
      <c r="T46" t="s">
        <v>42</v>
      </c>
      <c r="U46" t="s">
        <v>42</v>
      </c>
      <c r="V46" t="s">
        <v>43</v>
      </c>
      <c r="W46" t="s">
        <v>42</v>
      </c>
      <c r="X46" s="2">
        <v>4</v>
      </c>
      <c r="Y46" s="2">
        <v>4</v>
      </c>
      <c r="Z46" s="2">
        <v>4</v>
      </c>
      <c r="AA46" s="2">
        <v>3</v>
      </c>
      <c r="AB46" s="2">
        <v>5</v>
      </c>
      <c r="AC46" s="2">
        <v>5</v>
      </c>
      <c r="AD46" s="2">
        <v>6</v>
      </c>
      <c r="AE46" s="2">
        <v>12</v>
      </c>
      <c r="AF46" s="2">
        <v>13</v>
      </c>
      <c r="AG46" s="2">
        <v>14</v>
      </c>
      <c r="AH46" s="39">
        <f>AVERAGE(datasets[[#This Row],[G1]:[G3]])</f>
        <v>13</v>
      </c>
      <c r="AI46" s="44" t="str">
        <f>IF(datasets[[#This Row],[G3]]&gt;=15,"Excellent",IF(datasets[[#This Row],[G3]]&gt;=10,"Average","Poor"))</f>
        <v>Average</v>
      </c>
      <c r="AJ46" s="43" t="str">
        <f t="shared" si="0"/>
        <v>Safe</v>
      </c>
    </row>
    <row r="47" spans="1:36" x14ac:dyDescent="0.25">
      <c r="A47" t="s">
        <v>33</v>
      </c>
      <c r="B47" t="s">
        <v>50</v>
      </c>
      <c r="C47" s="1">
        <v>19</v>
      </c>
      <c r="D47" t="s">
        <v>35</v>
      </c>
      <c r="E47" t="s">
        <v>36</v>
      </c>
      <c r="F47" t="s">
        <v>44</v>
      </c>
      <c r="G47" s="1">
        <v>3</v>
      </c>
      <c r="H47" s="1">
        <v>2</v>
      </c>
      <c r="I47" t="s">
        <v>48</v>
      </c>
      <c r="J47" t="s">
        <v>38</v>
      </c>
      <c r="K47" t="s">
        <v>49</v>
      </c>
      <c r="L47" t="s">
        <v>41</v>
      </c>
      <c r="M47" s="1">
        <v>1</v>
      </c>
      <c r="N47" s="1">
        <v>1</v>
      </c>
      <c r="O47" s="1">
        <v>3</v>
      </c>
      <c r="P47" t="s">
        <v>43</v>
      </c>
      <c r="Q47" t="s">
        <v>42</v>
      </c>
      <c r="R47" t="s">
        <v>43</v>
      </c>
      <c r="S47" t="s">
        <v>43</v>
      </c>
      <c r="T47" t="s">
        <v>42</v>
      </c>
      <c r="U47" t="s">
        <v>43</v>
      </c>
      <c r="V47" t="s">
        <v>42</v>
      </c>
      <c r="W47" t="s">
        <v>42</v>
      </c>
      <c r="X47" s="2">
        <v>4</v>
      </c>
      <c r="Y47" s="2">
        <v>5</v>
      </c>
      <c r="Z47" s="2">
        <v>4</v>
      </c>
      <c r="AA47" s="2">
        <v>1</v>
      </c>
      <c r="AB47" s="2">
        <v>1</v>
      </c>
      <c r="AC47" s="2">
        <v>4</v>
      </c>
      <c r="AD47" s="2">
        <v>0</v>
      </c>
      <c r="AE47" s="2">
        <v>5</v>
      </c>
      <c r="AF47" s="2">
        <v>0</v>
      </c>
      <c r="AG47" s="2">
        <v>0</v>
      </c>
      <c r="AH47" s="39">
        <f>AVERAGE(datasets[[#This Row],[G1]:[G3]])</f>
        <v>1.6666666666666667</v>
      </c>
      <c r="AI47" s="44" t="str">
        <f>IF(datasets[[#This Row],[G3]]&gt;=15,"Excellent",IF(datasets[[#This Row],[G3]]&gt;=10,"Average","Poor"))</f>
        <v>Poor</v>
      </c>
      <c r="AJ47" s="43" t="str">
        <f t="shared" si="0"/>
        <v>At Risk</v>
      </c>
    </row>
    <row r="48" spans="1:36" x14ac:dyDescent="0.25">
      <c r="A48" t="s">
        <v>33</v>
      </c>
      <c r="B48" t="s">
        <v>34</v>
      </c>
      <c r="C48" s="1">
        <v>17</v>
      </c>
      <c r="D48" t="s">
        <v>35</v>
      </c>
      <c r="E48" t="s">
        <v>36</v>
      </c>
      <c r="F48" t="s">
        <v>44</v>
      </c>
      <c r="G48" s="1">
        <v>4</v>
      </c>
      <c r="H48" s="1">
        <v>4</v>
      </c>
      <c r="I48" t="s">
        <v>45</v>
      </c>
      <c r="J48" t="s">
        <v>39</v>
      </c>
      <c r="K48" t="s">
        <v>40</v>
      </c>
      <c r="L48" t="s">
        <v>41</v>
      </c>
      <c r="M48" s="1">
        <v>1</v>
      </c>
      <c r="N48" s="1">
        <v>1</v>
      </c>
      <c r="O48" s="1">
        <v>0</v>
      </c>
      <c r="P48" t="s">
        <v>42</v>
      </c>
      <c r="Q48" t="s">
        <v>42</v>
      </c>
      <c r="R48" t="s">
        <v>43</v>
      </c>
      <c r="S48" t="s">
        <v>43</v>
      </c>
      <c r="T48" t="s">
        <v>42</v>
      </c>
      <c r="U48" t="s">
        <v>42</v>
      </c>
      <c r="V48" t="s">
        <v>43</v>
      </c>
      <c r="W48" t="s">
        <v>42</v>
      </c>
      <c r="X48" s="2">
        <v>4</v>
      </c>
      <c r="Y48" s="2">
        <v>2</v>
      </c>
      <c r="Z48" s="2">
        <v>1</v>
      </c>
      <c r="AA48" s="2">
        <v>1</v>
      </c>
      <c r="AB48" s="2">
        <v>1</v>
      </c>
      <c r="AC48" s="2">
        <v>4</v>
      </c>
      <c r="AD48" s="2">
        <v>0</v>
      </c>
      <c r="AE48" s="2">
        <v>11</v>
      </c>
      <c r="AF48" s="2">
        <v>11</v>
      </c>
      <c r="AG48" s="2">
        <v>12</v>
      </c>
      <c r="AH48" s="39">
        <f>AVERAGE(datasets[[#This Row],[G1]:[G3]])</f>
        <v>11.333333333333334</v>
      </c>
      <c r="AI48" s="44" t="str">
        <f>IF(datasets[[#This Row],[G3]]&gt;=15,"Excellent",IF(datasets[[#This Row],[G3]]&gt;=10,"Average","Poor"))</f>
        <v>Average</v>
      </c>
      <c r="AJ48" s="43" t="str">
        <f t="shared" si="0"/>
        <v>Safe</v>
      </c>
    </row>
    <row r="49" spans="1:36" x14ac:dyDescent="0.25">
      <c r="A49" t="s">
        <v>33</v>
      </c>
      <c r="B49" t="s">
        <v>50</v>
      </c>
      <c r="C49" s="1">
        <v>17</v>
      </c>
      <c r="D49" t="s">
        <v>52</v>
      </c>
      <c r="E49" t="s">
        <v>47</v>
      </c>
      <c r="F49" t="s">
        <v>44</v>
      </c>
      <c r="G49" s="1">
        <v>1</v>
      </c>
      <c r="H49" s="1">
        <v>2</v>
      </c>
      <c r="I49" t="s">
        <v>45</v>
      </c>
      <c r="J49" t="s">
        <v>45</v>
      </c>
      <c r="K49" t="s">
        <v>51</v>
      </c>
      <c r="L49" t="s">
        <v>41</v>
      </c>
      <c r="M49" s="1">
        <v>1</v>
      </c>
      <c r="N49" s="1">
        <v>1</v>
      </c>
      <c r="O49" s="1">
        <v>0</v>
      </c>
      <c r="P49" t="s">
        <v>43</v>
      </c>
      <c r="Q49" t="s">
        <v>43</v>
      </c>
      <c r="R49" t="s">
        <v>43</v>
      </c>
      <c r="S49" t="s">
        <v>43</v>
      </c>
      <c r="T49" t="s">
        <v>42</v>
      </c>
      <c r="U49" t="s">
        <v>42</v>
      </c>
      <c r="V49" t="s">
        <v>43</v>
      </c>
      <c r="W49" t="s">
        <v>43</v>
      </c>
      <c r="X49" s="2">
        <v>2</v>
      </c>
      <c r="Y49" s="2">
        <v>2</v>
      </c>
      <c r="Z49" s="2">
        <v>2</v>
      </c>
      <c r="AA49" s="2">
        <v>3</v>
      </c>
      <c r="AB49" s="2">
        <v>3</v>
      </c>
      <c r="AC49" s="2">
        <v>5</v>
      </c>
      <c r="AD49" s="2">
        <v>8</v>
      </c>
      <c r="AE49" s="2">
        <v>16</v>
      </c>
      <c r="AF49" s="2">
        <v>12</v>
      </c>
      <c r="AG49" s="2">
        <v>13</v>
      </c>
      <c r="AH49" s="39">
        <f>AVERAGE(datasets[[#This Row],[G1]:[G3]])</f>
        <v>13.666666666666666</v>
      </c>
      <c r="AI49" s="44" t="str">
        <f>IF(datasets[[#This Row],[G3]]&gt;=15,"Excellent",IF(datasets[[#This Row],[G3]]&gt;=10,"Average","Poor"))</f>
        <v>Average</v>
      </c>
      <c r="AJ49" s="43" t="str">
        <f t="shared" si="0"/>
        <v>Safe</v>
      </c>
    </row>
    <row r="50" spans="1:36" x14ac:dyDescent="0.25">
      <c r="A50" t="s">
        <v>33</v>
      </c>
      <c r="B50" t="s">
        <v>34</v>
      </c>
      <c r="C50" s="1">
        <v>18</v>
      </c>
      <c r="D50" t="s">
        <v>52</v>
      </c>
      <c r="E50" t="s">
        <v>36</v>
      </c>
      <c r="F50" t="s">
        <v>44</v>
      </c>
      <c r="G50" s="1">
        <v>1</v>
      </c>
      <c r="H50" s="1">
        <v>1</v>
      </c>
      <c r="I50" t="s">
        <v>38</v>
      </c>
      <c r="J50" t="s">
        <v>45</v>
      </c>
      <c r="K50" t="s">
        <v>40</v>
      </c>
      <c r="L50" t="s">
        <v>41</v>
      </c>
      <c r="M50" s="1">
        <v>3</v>
      </c>
      <c r="N50" s="1">
        <v>1</v>
      </c>
      <c r="O50" s="1">
        <v>3</v>
      </c>
      <c r="P50" t="s">
        <v>43</v>
      </c>
      <c r="Q50" t="s">
        <v>42</v>
      </c>
      <c r="R50" t="s">
        <v>43</v>
      </c>
      <c r="S50" t="s">
        <v>42</v>
      </c>
      <c r="T50" t="s">
        <v>43</v>
      </c>
      <c r="U50" t="s">
        <v>42</v>
      </c>
      <c r="V50" t="s">
        <v>43</v>
      </c>
      <c r="W50" t="s">
        <v>43</v>
      </c>
      <c r="X50" s="2">
        <v>5</v>
      </c>
      <c r="Y50" s="2">
        <v>2</v>
      </c>
      <c r="Z50" s="2">
        <v>5</v>
      </c>
      <c r="AA50" s="2">
        <v>1</v>
      </c>
      <c r="AB50" s="2">
        <v>5</v>
      </c>
      <c r="AC50" s="2">
        <v>4</v>
      </c>
      <c r="AD50" s="2">
        <v>6</v>
      </c>
      <c r="AE50" s="2">
        <v>9</v>
      </c>
      <c r="AF50" s="2">
        <v>8</v>
      </c>
      <c r="AG50" s="2">
        <v>10</v>
      </c>
      <c r="AH50" s="39">
        <f>AVERAGE(datasets[[#This Row],[G1]:[G3]])</f>
        <v>9</v>
      </c>
      <c r="AI50" s="44" t="str">
        <f>IF(datasets[[#This Row],[G3]]&gt;=15,"Excellent",IF(datasets[[#This Row],[G3]]&gt;=10,"Average","Poor"))</f>
        <v>Average</v>
      </c>
      <c r="AJ50" s="43" t="str">
        <f t="shared" si="0"/>
        <v>Safe</v>
      </c>
    </row>
    <row r="51" spans="1:36" x14ac:dyDescent="0.25">
      <c r="A51" t="s">
        <v>33</v>
      </c>
      <c r="B51" t="s">
        <v>50</v>
      </c>
      <c r="C51" s="1">
        <v>16</v>
      </c>
      <c r="D51" t="s">
        <v>52</v>
      </c>
      <c r="E51" t="s">
        <v>36</v>
      </c>
      <c r="F51" t="s">
        <v>44</v>
      </c>
      <c r="G51" s="1">
        <v>2</v>
      </c>
      <c r="H51" s="1">
        <v>2</v>
      </c>
      <c r="I51" t="s">
        <v>38</v>
      </c>
      <c r="J51" t="s">
        <v>45</v>
      </c>
      <c r="K51" t="s">
        <v>40</v>
      </c>
      <c r="L51" t="s">
        <v>41</v>
      </c>
      <c r="M51" s="1">
        <v>3</v>
      </c>
      <c r="N51" s="1">
        <v>1</v>
      </c>
      <c r="O51" s="1">
        <v>0</v>
      </c>
      <c r="P51" t="s">
        <v>43</v>
      </c>
      <c r="Q51" t="s">
        <v>43</v>
      </c>
      <c r="R51" t="s">
        <v>43</v>
      </c>
      <c r="S51" t="s">
        <v>43</v>
      </c>
      <c r="T51" t="s">
        <v>43</v>
      </c>
      <c r="U51" t="s">
        <v>42</v>
      </c>
      <c r="V51" t="s">
        <v>43</v>
      </c>
      <c r="W51" t="s">
        <v>43</v>
      </c>
      <c r="X51" s="2">
        <v>4</v>
      </c>
      <c r="Y51" s="2">
        <v>2</v>
      </c>
      <c r="Z51" s="2">
        <v>2</v>
      </c>
      <c r="AA51" s="2">
        <v>1</v>
      </c>
      <c r="AB51" s="2">
        <v>2</v>
      </c>
      <c r="AC51" s="2">
        <v>3</v>
      </c>
      <c r="AD51" s="2">
        <v>2</v>
      </c>
      <c r="AE51" s="2">
        <v>17</v>
      </c>
      <c r="AF51" s="2">
        <v>15</v>
      </c>
      <c r="AG51" s="2">
        <v>15</v>
      </c>
      <c r="AH51" s="39">
        <f>AVERAGE(datasets[[#This Row],[G1]:[G3]])</f>
        <v>15.666666666666666</v>
      </c>
      <c r="AI51" s="44" t="str">
        <f>IF(datasets[[#This Row],[G3]]&gt;=15,"Excellent",IF(datasets[[#This Row],[G3]]&gt;=10,"Average","Poor"))</f>
        <v>Excellent</v>
      </c>
      <c r="AJ51" s="43" t="str">
        <f t="shared" si="0"/>
        <v>Safe</v>
      </c>
    </row>
    <row r="52" spans="1:36" x14ac:dyDescent="0.25">
      <c r="A52" t="s">
        <v>33</v>
      </c>
      <c r="B52" t="s">
        <v>50</v>
      </c>
      <c r="C52" s="1">
        <v>17</v>
      </c>
      <c r="D52" t="s">
        <v>52</v>
      </c>
      <c r="E52" t="s">
        <v>47</v>
      </c>
      <c r="F52" t="s">
        <v>44</v>
      </c>
      <c r="G52" s="1">
        <v>2</v>
      </c>
      <c r="H52" s="1">
        <v>1</v>
      </c>
      <c r="I52" t="s">
        <v>38</v>
      </c>
      <c r="J52" t="s">
        <v>45</v>
      </c>
      <c r="K52" t="s">
        <v>40</v>
      </c>
      <c r="L52" t="s">
        <v>41</v>
      </c>
      <c r="M52" s="1">
        <v>2</v>
      </c>
      <c r="N52" s="1">
        <v>1</v>
      </c>
      <c r="O52" s="1">
        <v>2</v>
      </c>
      <c r="P52" t="s">
        <v>43</v>
      </c>
      <c r="Q52" t="s">
        <v>43</v>
      </c>
      <c r="R52" t="s">
        <v>43</v>
      </c>
      <c r="S52" t="s">
        <v>42</v>
      </c>
      <c r="T52" t="s">
        <v>42</v>
      </c>
      <c r="U52" t="s">
        <v>43</v>
      </c>
      <c r="V52" t="s">
        <v>42</v>
      </c>
      <c r="W52" t="s">
        <v>42</v>
      </c>
      <c r="X52" s="2">
        <v>3</v>
      </c>
      <c r="Y52" s="2">
        <v>3</v>
      </c>
      <c r="Z52" s="2">
        <v>2</v>
      </c>
      <c r="AA52" s="2">
        <v>2</v>
      </c>
      <c r="AB52" s="2">
        <v>2</v>
      </c>
      <c r="AC52" s="2">
        <v>5</v>
      </c>
      <c r="AD52" s="2">
        <v>0</v>
      </c>
      <c r="AE52" s="2">
        <v>7</v>
      </c>
      <c r="AF52" s="2">
        <v>6</v>
      </c>
      <c r="AG52" s="2">
        <v>0</v>
      </c>
      <c r="AH52" s="39">
        <f>AVERAGE(datasets[[#This Row],[G1]:[G3]])</f>
        <v>4.333333333333333</v>
      </c>
      <c r="AI52" s="44" t="str">
        <f>IF(datasets[[#This Row],[G3]]&gt;=15,"Excellent",IF(datasets[[#This Row],[G3]]&gt;=10,"Average","Poor"))</f>
        <v>Poor</v>
      </c>
      <c r="AJ52" s="43" t="str">
        <f t="shared" si="0"/>
        <v>At Risk</v>
      </c>
    </row>
    <row r="53" spans="1:36" x14ac:dyDescent="0.25">
      <c r="A53" t="s">
        <v>33</v>
      </c>
      <c r="B53" t="s">
        <v>50</v>
      </c>
      <c r="C53" s="1">
        <v>16</v>
      </c>
      <c r="D53" t="s">
        <v>35</v>
      </c>
      <c r="E53" t="s">
        <v>47</v>
      </c>
      <c r="F53" t="s">
        <v>44</v>
      </c>
      <c r="G53" s="1">
        <v>1</v>
      </c>
      <c r="H53" s="1">
        <v>2</v>
      </c>
      <c r="I53" t="s">
        <v>45</v>
      </c>
      <c r="J53" t="s">
        <v>45</v>
      </c>
      <c r="K53" t="s">
        <v>40</v>
      </c>
      <c r="L53" t="s">
        <v>41</v>
      </c>
      <c r="M53" s="1">
        <v>2</v>
      </c>
      <c r="N53" s="1">
        <v>1</v>
      </c>
      <c r="O53" s="1">
        <v>1</v>
      </c>
      <c r="P53" t="s">
        <v>43</v>
      </c>
      <c r="Q53" t="s">
        <v>43</v>
      </c>
      <c r="R53" t="s">
        <v>43</v>
      </c>
      <c r="S53" t="s">
        <v>42</v>
      </c>
      <c r="T53" t="s">
        <v>42</v>
      </c>
      <c r="U53" t="s">
        <v>42</v>
      </c>
      <c r="V53" t="s">
        <v>43</v>
      </c>
      <c r="W53" t="s">
        <v>43</v>
      </c>
      <c r="X53" s="2">
        <v>4</v>
      </c>
      <c r="Y53" s="2">
        <v>4</v>
      </c>
      <c r="Z53" s="2">
        <v>4</v>
      </c>
      <c r="AA53" s="2">
        <v>2</v>
      </c>
      <c r="AB53" s="2">
        <v>4</v>
      </c>
      <c r="AC53" s="2">
        <v>5</v>
      </c>
      <c r="AD53" s="2">
        <v>0</v>
      </c>
      <c r="AE53" s="2">
        <v>7</v>
      </c>
      <c r="AF53" s="2">
        <v>0</v>
      </c>
      <c r="AG53" s="2">
        <v>0</v>
      </c>
      <c r="AH53" s="39">
        <f>AVERAGE(datasets[[#This Row],[G1]:[G3]])</f>
        <v>2.3333333333333335</v>
      </c>
      <c r="AI53" s="44" t="str">
        <f>IF(datasets[[#This Row],[G3]]&gt;=15,"Excellent",IF(datasets[[#This Row],[G3]]&gt;=10,"Average","Poor"))</f>
        <v>Poor</v>
      </c>
      <c r="AJ53" s="43" t="str">
        <f t="shared" si="0"/>
        <v>At Risk</v>
      </c>
    </row>
    <row r="54" spans="1:36" x14ac:dyDescent="0.25">
      <c r="A54" t="s">
        <v>33</v>
      </c>
      <c r="B54" t="s">
        <v>50</v>
      </c>
      <c r="C54" s="1">
        <v>17</v>
      </c>
      <c r="D54" t="s">
        <v>35</v>
      </c>
      <c r="E54" t="s">
        <v>36</v>
      </c>
      <c r="F54" t="s">
        <v>44</v>
      </c>
      <c r="G54" s="1">
        <v>1</v>
      </c>
      <c r="H54" s="1">
        <v>3</v>
      </c>
      <c r="I54" t="s">
        <v>38</v>
      </c>
      <c r="J54" t="s">
        <v>48</v>
      </c>
      <c r="K54" t="s">
        <v>40</v>
      </c>
      <c r="L54" t="s">
        <v>46</v>
      </c>
      <c r="M54" s="1">
        <v>1</v>
      </c>
      <c r="N54" s="1">
        <v>1</v>
      </c>
      <c r="O54" s="1">
        <v>0</v>
      </c>
      <c r="P54" t="s">
        <v>43</v>
      </c>
      <c r="Q54" t="s">
        <v>43</v>
      </c>
      <c r="R54" t="s">
        <v>43</v>
      </c>
      <c r="S54" t="s">
        <v>43</v>
      </c>
      <c r="T54" t="s">
        <v>42</v>
      </c>
      <c r="U54" t="s">
        <v>43</v>
      </c>
      <c r="V54" t="s">
        <v>42</v>
      </c>
      <c r="W54" t="s">
        <v>43</v>
      </c>
      <c r="X54" s="2">
        <v>5</v>
      </c>
      <c r="Y54" s="2">
        <v>3</v>
      </c>
      <c r="Z54" s="2">
        <v>3</v>
      </c>
      <c r="AA54" s="2">
        <v>1</v>
      </c>
      <c r="AB54" s="2">
        <v>4</v>
      </c>
      <c r="AC54" s="2">
        <v>2</v>
      </c>
      <c r="AD54" s="2">
        <v>2</v>
      </c>
      <c r="AE54" s="2">
        <v>10</v>
      </c>
      <c r="AF54" s="2">
        <v>10</v>
      </c>
      <c r="AG54" s="2">
        <v>10</v>
      </c>
      <c r="AH54" s="39">
        <f>AVERAGE(datasets[[#This Row],[G1]:[G3]])</f>
        <v>10</v>
      </c>
      <c r="AI54" s="44" t="str">
        <f>IF(datasets[[#This Row],[G3]]&gt;=15,"Excellent",IF(datasets[[#This Row],[G3]]&gt;=10,"Average","Poor"))</f>
        <v>Average</v>
      </c>
      <c r="AJ54" s="43" t="str">
        <f t="shared" si="0"/>
        <v>Safe</v>
      </c>
    </row>
    <row r="55" spans="1:36" x14ac:dyDescent="0.25">
      <c r="A55" t="s">
        <v>33</v>
      </c>
      <c r="B55" t="s">
        <v>50</v>
      </c>
      <c r="C55" s="1">
        <v>16</v>
      </c>
      <c r="D55" t="s">
        <v>35</v>
      </c>
      <c r="E55" t="s">
        <v>36</v>
      </c>
      <c r="F55" t="s">
        <v>44</v>
      </c>
      <c r="G55" s="1">
        <v>3</v>
      </c>
      <c r="H55" s="1">
        <v>2</v>
      </c>
      <c r="I55" t="s">
        <v>48</v>
      </c>
      <c r="J55" t="s">
        <v>48</v>
      </c>
      <c r="K55" t="s">
        <v>40</v>
      </c>
      <c r="L55" t="s">
        <v>41</v>
      </c>
      <c r="M55" s="1">
        <v>2</v>
      </c>
      <c r="N55" s="1">
        <v>1</v>
      </c>
      <c r="O55" s="1">
        <v>1</v>
      </c>
      <c r="P55" t="s">
        <v>43</v>
      </c>
      <c r="Q55" t="s">
        <v>42</v>
      </c>
      <c r="R55" t="s">
        <v>43</v>
      </c>
      <c r="S55" t="s">
        <v>42</v>
      </c>
      <c r="T55" t="s">
        <v>43</v>
      </c>
      <c r="U55" t="s">
        <v>43</v>
      </c>
      <c r="V55" t="s">
        <v>43</v>
      </c>
      <c r="W55" t="s">
        <v>43</v>
      </c>
      <c r="X55" s="2">
        <v>4</v>
      </c>
      <c r="Y55" s="2">
        <v>5</v>
      </c>
      <c r="Z55" s="2">
        <v>2</v>
      </c>
      <c r="AA55" s="2">
        <v>1</v>
      </c>
      <c r="AB55" s="2">
        <v>1</v>
      </c>
      <c r="AC55" s="2">
        <v>2</v>
      </c>
      <c r="AD55" s="2">
        <v>16</v>
      </c>
      <c r="AE55" s="2">
        <v>12</v>
      </c>
      <c r="AF55" s="2">
        <v>11</v>
      </c>
      <c r="AG55" s="2">
        <v>12</v>
      </c>
      <c r="AH55" s="39">
        <f>AVERAGE(datasets[[#This Row],[G1]:[G3]])</f>
        <v>11.666666666666666</v>
      </c>
      <c r="AI55" s="44" t="str">
        <f>IF(datasets[[#This Row],[G3]]&gt;=15,"Excellent",IF(datasets[[#This Row],[G3]]&gt;=10,"Average","Poor"))</f>
        <v>Average</v>
      </c>
      <c r="AJ55" s="43" t="str">
        <f t="shared" si="0"/>
        <v>Safe</v>
      </c>
    </row>
    <row r="56" spans="1:36" x14ac:dyDescent="0.25">
      <c r="A56" t="s">
        <v>33</v>
      </c>
      <c r="B56" t="s">
        <v>50</v>
      </c>
      <c r="C56" s="1">
        <v>16</v>
      </c>
      <c r="D56" t="s">
        <v>35</v>
      </c>
      <c r="E56" t="s">
        <v>36</v>
      </c>
      <c r="F56" t="s">
        <v>44</v>
      </c>
      <c r="G56" s="1">
        <v>3</v>
      </c>
      <c r="H56" s="1">
        <v>4</v>
      </c>
      <c r="I56" t="s">
        <v>45</v>
      </c>
      <c r="J56" t="s">
        <v>45</v>
      </c>
      <c r="K56" t="s">
        <v>40</v>
      </c>
      <c r="L56" t="s">
        <v>46</v>
      </c>
      <c r="M56" s="1">
        <v>3</v>
      </c>
      <c r="N56" s="1">
        <v>1</v>
      </c>
      <c r="O56" s="1">
        <v>2</v>
      </c>
      <c r="P56" t="s">
        <v>43</v>
      </c>
      <c r="Q56" t="s">
        <v>42</v>
      </c>
      <c r="R56" t="s">
        <v>43</v>
      </c>
      <c r="S56" t="s">
        <v>42</v>
      </c>
      <c r="T56" t="s">
        <v>43</v>
      </c>
      <c r="U56" t="s">
        <v>42</v>
      </c>
      <c r="V56" t="s">
        <v>42</v>
      </c>
      <c r="W56" t="s">
        <v>43</v>
      </c>
      <c r="X56" s="2">
        <v>3</v>
      </c>
      <c r="Y56" s="2">
        <v>4</v>
      </c>
      <c r="Z56" s="2">
        <v>5</v>
      </c>
      <c r="AA56" s="2">
        <v>2</v>
      </c>
      <c r="AB56" s="2">
        <v>4</v>
      </c>
      <c r="AC56" s="2">
        <v>2</v>
      </c>
      <c r="AD56" s="2">
        <v>0</v>
      </c>
      <c r="AE56" s="2">
        <v>6</v>
      </c>
      <c r="AF56" s="2">
        <v>5</v>
      </c>
      <c r="AG56" s="2">
        <v>0</v>
      </c>
      <c r="AH56" s="39">
        <f>AVERAGE(datasets[[#This Row],[G1]:[G3]])</f>
        <v>3.6666666666666665</v>
      </c>
      <c r="AI56" s="44" t="str">
        <f>IF(datasets[[#This Row],[G3]]&gt;=15,"Excellent",IF(datasets[[#This Row],[G3]]&gt;=10,"Average","Poor"))</f>
        <v>Poor</v>
      </c>
      <c r="AJ56" s="43" t="str">
        <f t="shared" si="0"/>
        <v>At Risk</v>
      </c>
    </row>
    <row r="57" spans="1:36" x14ac:dyDescent="0.25">
      <c r="A57" t="s">
        <v>33</v>
      </c>
      <c r="B57" t="s">
        <v>50</v>
      </c>
      <c r="C57" s="1">
        <v>16</v>
      </c>
      <c r="D57" t="s">
        <v>52</v>
      </c>
      <c r="E57" t="s">
        <v>36</v>
      </c>
      <c r="F57" t="s">
        <v>44</v>
      </c>
      <c r="G57" s="1">
        <v>4</v>
      </c>
      <c r="H57" s="1">
        <v>2</v>
      </c>
      <c r="I57" t="s">
        <v>39</v>
      </c>
      <c r="J57" t="s">
        <v>48</v>
      </c>
      <c r="K57" t="s">
        <v>45</v>
      </c>
      <c r="L57" t="s">
        <v>41</v>
      </c>
      <c r="M57" s="1">
        <v>1</v>
      </c>
      <c r="N57" s="1">
        <v>1</v>
      </c>
      <c r="O57" s="1">
        <v>0</v>
      </c>
      <c r="P57" t="s">
        <v>43</v>
      </c>
      <c r="Q57" t="s">
        <v>42</v>
      </c>
      <c r="R57" t="s">
        <v>43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s="2">
        <v>4</v>
      </c>
      <c r="Y57" s="2">
        <v>3</v>
      </c>
      <c r="Z57" s="2">
        <v>3</v>
      </c>
      <c r="AA57" s="2">
        <v>3</v>
      </c>
      <c r="AB57" s="2">
        <v>4</v>
      </c>
      <c r="AC57" s="2">
        <v>3</v>
      </c>
      <c r="AD57" s="2">
        <v>10</v>
      </c>
      <c r="AE57" s="2">
        <v>10</v>
      </c>
      <c r="AF57" s="2">
        <v>8</v>
      </c>
      <c r="AG57" s="2">
        <v>9</v>
      </c>
      <c r="AH57" s="39">
        <f>AVERAGE(datasets[[#This Row],[G1]:[G3]])</f>
        <v>9</v>
      </c>
      <c r="AI57" s="44" t="str">
        <f>IF(datasets[[#This Row],[G3]]&gt;=15,"Excellent",IF(datasets[[#This Row],[G3]]&gt;=10,"Average","Poor"))</f>
        <v>Poor</v>
      </c>
      <c r="AJ57" s="43" t="str">
        <f t="shared" si="0"/>
        <v>At Risk</v>
      </c>
    </row>
    <row r="58" spans="1:36" x14ac:dyDescent="0.25">
      <c r="A58" t="s">
        <v>33</v>
      </c>
      <c r="B58" t="s">
        <v>50</v>
      </c>
      <c r="C58" s="1">
        <v>16</v>
      </c>
      <c r="D58" t="s">
        <v>35</v>
      </c>
      <c r="E58" t="s">
        <v>36</v>
      </c>
      <c r="F58" t="s">
        <v>44</v>
      </c>
      <c r="G58" s="1">
        <v>1</v>
      </c>
      <c r="H58" s="1">
        <v>2</v>
      </c>
      <c r="I58" t="s">
        <v>48</v>
      </c>
      <c r="J58" t="s">
        <v>48</v>
      </c>
      <c r="K58" t="s">
        <v>45</v>
      </c>
      <c r="L58" t="s">
        <v>41</v>
      </c>
      <c r="M58" s="1">
        <v>1</v>
      </c>
      <c r="N58" s="1">
        <v>1</v>
      </c>
      <c r="O58" s="1">
        <v>0</v>
      </c>
      <c r="P58" t="s">
        <v>43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s="2">
        <v>3</v>
      </c>
      <c r="Y58" s="2">
        <v>3</v>
      </c>
      <c r="Z58" s="2">
        <v>3</v>
      </c>
      <c r="AA58" s="2">
        <v>1</v>
      </c>
      <c r="AB58" s="2">
        <v>2</v>
      </c>
      <c r="AC58" s="2">
        <v>3</v>
      </c>
      <c r="AD58" s="2">
        <v>2</v>
      </c>
      <c r="AE58" s="2">
        <v>11</v>
      </c>
      <c r="AF58" s="2">
        <v>12</v>
      </c>
      <c r="AG58" s="2">
        <v>11</v>
      </c>
      <c r="AH58" s="39">
        <f>AVERAGE(datasets[[#This Row],[G1]:[G3]])</f>
        <v>11.333333333333334</v>
      </c>
      <c r="AI58" s="44" t="str">
        <f>IF(datasets[[#This Row],[G3]]&gt;=15,"Excellent",IF(datasets[[#This Row],[G3]]&gt;=10,"Average","Poor"))</f>
        <v>Average</v>
      </c>
      <c r="AJ58" s="43" t="str">
        <f t="shared" si="0"/>
        <v>Safe</v>
      </c>
    </row>
    <row r="59" spans="1:36" x14ac:dyDescent="0.25">
      <c r="A59" t="s">
        <v>33</v>
      </c>
      <c r="B59" t="s">
        <v>50</v>
      </c>
      <c r="C59" s="1">
        <v>16</v>
      </c>
      <c r="D59" t="s">
        <v>52</v>
      </c>
      <c r="E59" t="s">
        <v>36</v>
      </c>
      <c r="F59" t="s">
        <v>44</v>
      </c>
      <c r="G59" s="1">
        <v>3</v>
      </c>
      <c r="H59" s="1">
        <v>3</v>
      </c>
      <c r="I59" t="s">
        <v>48</v>
      </c>
      <c r="J59" t="s">
        <v>48</v>
      </c>
      <c r="K59" t="s">
        <v>51</v>
      </c>
      <c r="L59" t="s">
        <v>41</v>
      </c>
      <c r="M59" s="1">
        <v>1</v>
      </c>
      <c r="N59" s="1">
        <v>1</v>
      </c>
      <c r="O59" s="1">
        <v>0</v>
      </c>
      <c r="P59" t="s">
        <v>43</v>
      </c>
      <c r="Q59" t="s">
        <v>42</v>
      </c>
      <c r="R59" t="s">
        <v>43</v>
      </c>
      <c r="S59" t="s">
        <v>42</v>
      </c>
      <c r="T59" t="s">
        <v>42</v>
      </c>
      <c r="U59" t="s">
        <v>42</v>
      </c>
      <c r="V59" t="s">
        <v>42</v>
      </c>
      <c r="W59" t="s">
        <v>43</v>
      </c>
      <c r="X59" s="2">
        <v>4</v>
      </c>
      <c r="Y59" s="2">
        <v>3</v>
      </c>
      <c r="Z59" s="2">
        <v>2</v>
      </c>
      <c r="AA59" s="2">
        <v>3</v>
      </c>
      <c r="AB59" s="2">
        <v>4</v>
      </c>
      <c r="AC59" s="2">
        <v>5</v>
      </c>
      <c r="AD59" s="2">
        <v>8</v>
      </c>
      <c r="AE59" s="2">
        <v>8</v>
      </c>
      <c r="AF59" s="2">
        <v>9</v>
      </c>
      <c r="AG59" s="2">
        <v>10</v>
      </c>
      <c r="AH59" s="39">
        <f>AVERAGE(datasets[[#This Row],[G1]:[G3]])</f>
        <v>9</v>
      </c>
      <c r="AI59" s="44" t="str">
        <f>IF(datasets[[#This Row],[G3]]&gt;=15,"Excellent",IF(datasets[[#This Row],[G3]]&gt;=10,"Average","Poor"))</f>
        <v>Average</v>
      </c>
      <c r="AJ59" s="43" t="str">
        <f t="shared" si="0"/>
        <v>Safe</v>
      </c>
    </row>
    <row r="60" spans="1:36" x14ac:dyDescent="0.25">
      <c r="A60" t="s">
        <v>33</v>
      </c>
      <c r="B60" t="s">
        <v>50</v>
      </c>
      <c r="C60" s="1">
        <v>16</v>
      </c>
      <c r="D60" t="s">
        <v>35</v>
      </c>
      <c r="E60" t="s">
        <v>36</v>
      </c>
      <c r="F60" t="s">
        <v>44</v>
      </c>
      <c r="G60" s="1">
        <v>2</v>
      </c>
      <c r="H60" s="1">
        <v>3</v>
      </c>
      <c r="I60" t="s">
        <v>45</v>
      </c>
      <c r="J60" t="s">
        <v>45</v>
      </c>
      <c r="K60" t="s">
        <v>49</v>
      </c>
      <c r="L60" t="s">
        <v>46</v>
      </c>
      <c r="M60" s="1">
        <v>2</v>
      </c>
      <c r="N60" s="1">
        <v>1</v>
      </c>
      <c r="O60" s="1">
        <v>0</v>
      </c>
      <c r="P60" t="s">
        <v>43</v>
      </c>
      <c r="Q60" t="s">
        <v>43</v>
      </c>
      <c r="R60" t="s">
        <v>43</v>
      </c>
      <c r="S60" t="s">
        <v>43</v>
      </c>
      <c r="T60" t="s">
        <v>42</v>
      </c>
      <c r="U60" t="s">
        <v>42</v>
      </c>
      <c r="V60" t="s">
        <v>42</v>
      </c>
      <c r="W60" t="s">
        <v>43</v>
      </c>
      <c r="X60" s="2">
        <v>5</v>
      </c>
      <c r="Y60" s="2">
        <v>3</v>
      </c>
      <c r="Z60" s="2">
        <v>3</v>
      </c>
      <c r="AA60" s="2">
        <v>1</v>
      </c>
      <c r="AB60" s="2">
        <v>1</v>
      </c>
      <c r="AC60" s="2">
        <v>3</v>
      </c>
      <c r="AD60" s="2">
        <v>0</v>
      </c>
      <c r="AE60" s="2">
        <v>13</v>
      </c>
      <c r="AF60" s="2">
        <v>14</v>
      </c>
      <c r="AG60" s="2">
        <v>14</v>
      </c>
      <c r="AH60" s="39">
        <f>AVERAGE(datasets[[#This Row],[G1]:[G3]])</f>
        <v>13.666666666666666</v>
      </c>
      <c r="AI60" s="44" t="str">
        <f>IF(datasets[[#This Row],[G3]]&gt;=15,"Excellent",IF(datasets[[#This Row],[G3]]&gt;=10,"Average","Poor"))</f>
        <v>Average</v>
      </c>
      <c r="AJ60" s="43" t="str">
        <f t="shared" si="0"/>
        <v>Safe</v>
      </c>
    </row>
    <row r="61" spans="1:36" x14ac:dyDescent="0.25">
      <c r="A61" t="s">
        <v>33</v>
      </c>
      <c r="B61" t="s">
        <v>50</v>
      </c>
      <c r="C61" s="1">
        <v>17</v>
      </c>
      <c r="D61" t="s">
        <v>35</v>
      </c>
      <c r="E61" t="s">
        <v>36</v>
      </c>
      <c r="F61" t="s">
        <v>44</v>
      </c>
      <c r="G61" s="1">
        <v>4</v>
      </c>
      <c r="H61" s="1">
        <v>4</v>
      </c>
      <c r="I61" t="s">
        <v>48</v>
      </c>
      <c r="J61" t="s">
        <v>39</v>
      </c>
      <c r="K61" t="s">
        <v>49</v>
      </c>
      <c r="L61" t="s">
        <v>41</v>
      </c>
      <c r="M61" s="1">
        <v>1</v>
      </c>
      <c r="N61" s="1">
        <v>1</v>
      </c>
      <c r="O61" s="1">
        <v>0</v>
      </c>
      <c r="P61" t="s">
        <v>43</v>
      </c>
      <c r="Q61" t="s">
        <v>43</v>
      </c>
      <c r="R61" t="s">
        <v>43</v>
      </c>
      <c r="S61" t="s">
        <v>43</v>
      </c>
      <c r="T61" t="s">
        <v>42</v>
      </c>
      <c r="U61" t="s">
        <v>42</v>
      </c>
      <c r="V61" t="s">
        <v>42</v>
      </c>
      <c r="W61" t="s">
        <v>43</v>
      </c>
      <c r="X61" s="2">
        <v>5</v>
      </c>
      <c r="Y61" s="2">
        <v>2</v>
      </c>
      <c r="Z61" s="2">
        <v>3</v>
      </c>
      <c r="AA61" s="2">
        <v>1</v>
      </c>
      <c r="AB61" s="2">
        <v>2</v>
      </c>
      <c r="AC61" s="2">
        <v>5</v>
      </c>
      <c r="AD61" s="2">
        <v>4</v>
      </c>
      <c r="AE61" s="2">
        <v>17</v>
      </c>
      <c r="AF61" s="2">
        <v>15</v>
      </c>
      <c r="AG61" s="2">
        <v>16</v>
      </c>
      <c r="AH61" s="39">
        <f>AVERAGE(datasets[[#This Row],[G1]:[G3]])</f>
        <v>16</v>
      </c>
      <c r="AI61" s="44" t="str">
        <f>IF(datasets[[#This Row],[G3]]&gt;=15,"Excellent",IF(datasets[[#This Row],[G3]]&gt;=10,"Average","Poor"))</f>
        <v>Excellent</v>
      </c>
      <c r="AJ61" s="43" t="str">
        <f t="shared" si="0"/>
        <v>Safe</v>
      </c>
    </row>
    <row r="62" spans="1:36" x14ac:dyDescent="0.25">
      <c r="A62" t="s">
        <v>33</v>
      </c>
      <c r="B62" t="s">
        <v>50</v>
      </c>
      <c r="C62" s="1">
        <v>16</v>
      </c>
      <c r="D62" t="s">
        <v>52</v>
      </c>
      <c r="E62" t="s">
        <v>47</v>
      </c>
      <c r="F62" t="s">
        <v>44</v>
      </c>
      <c r="G62" s="1">
        <v>3</v>
      </c>
      <c r="H62" s="1">
        <v>3</v>
      </c>
      <c r="I62" t="s">
        <v>39</v>
      </c>
      <c r="J62" t="s">
        <v>45</v>
      </c>
      <c r="K62" t="s">
        <v>49</v>
      </c>
      <c r="L62" t="s">
        <v>46</v>
      </c>
      <c r="M62" s="1">
        <v>3</v>
      </c>
      <c r="N62" s="1">
        <v>1</v>
      </c>
      <c r="O62" s="1">
        <v>0</v>
      </c>
      <c r="P62" t="s">
        <v>43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43</v>
      </c>
      <c r="X62" s="2">
        <v>3</v>
      </c>
      <c r="Y62" s="2">
        <v>3</v>
      </c>
      <c r="Z62" s="2">
        <v>4</v>
      </c>
      <c r="AA62" s="2">
        <v>3</v>
      </c>
      <c r="AB62" s="2">
        <v>5</v>
      </c>
      <c r="AC62" s="2">
        <v>3</v>
      </c>
      <c r="AD62" s="2">
        <v>8</v>
      </c>
      <c r="AE62" s="2">
        <v>9</v>
      </c>
      <c r="AF62" s="2">
        <v>9</v>
      </c>
      <c r="AG62" s="2">
        <v>10</v>
      </c>
      <c r="AH62" s="39">
        <f>AVERAGE(datasets[[#This Row],[G1]:[G3]])</f>
        <v>9.3333333333333339</v>
      </c>
      <c r="AI62" s="44" t="str">
        <f>IF(datasets[[#This Row],[G3]]&gt;=15,"Excellent",IF(datasets[[#This Row],[G3]]&gt;=10,"Average","Poor"))</f>
        <v>Average</v>
      </c>
      <c r="AJ62" s="43" t="str">
        <f t="shared" si="0"/>
        <v>Safe</v>
      </c>
    </row>
    <row r="63" spans="1:36" x14ac:dyDescent="0.25">
      <c r="A63" t="s">
        <v>33</v>
      </c>
      <c r="B63" t="s">
        <v>34</v>
      </c>
      <c r="C63" s="1">
        <v>17</v>
      </c>
      <c r="D63" t="s">
        <v>35</v>
      </c>
      <c r="E63" t="s">
        <v>36</v>
      </c>
      <c r="F63" t="s">
        <v>44</v>
      </c>
      <c r="G63" s="1">
        <v>4</v>
      </c>
      <c r="H63" s="1">
        <v>4</v>
      </c>
      <c r="I63" t="s">
        <v>48</v>
      </c>
      <c r="J63" t="s">
        <v>39</v>
      </c>
      <c r="K63" t="s">
        <v>49</v>
      </c>
      <c r="L63" t="s">
        <v>41</v>
      </c>
      <c r="M63" s="1">
        <v>2</v>
      </c>
      <c r="N63" s="1">
        <v>1</v>
      </c>
      <c r="O63" s="1">
        <v>1</v>
      </c>
      <c r="P63" t="s">
        <v>43</v>
      </c>
      <c r="Q63" t="s">
        <v>42</v>
      </c>
      <c r="R63" t="s">
        <v>43</v>
      </c>
      <c r="S63" t="s">
        <v>43</v>
      </c>
      <c r="T63" t="s">
        <v>42</v>
      </c>
      <c r="U63" t="s">
        <v>42</v>
      </c>
      <c r="V63" t="s">
        <v>42</v>
      </c>
      <c r="W63" t="s">
        <v>43</v>
      </c>
      <c r="X63" s="2">
        <v>4</v>
      </c>
      <c r="Y63" s="2">
        <v>2</v>
      </c>
      <c r="Z63" s="2">
        <v>4</v>
      </c>
      <c r="AA63" s="2">
        <v>2</v>
      </c>
      <c r="AB63" s="2">
        <v>3</v>
      </c>
      <c r="AC63" s="2">
        <v>2</v>
      </c>
      <c r="AD63" s="2">
        <v>24</v>
      </c>
      <c r="AE63" s="2">
        <v>18</v>
      </c>
      <c r="AF63" s="2">
        <v>18</v>
      </c>
      <c r="AG63" s="2">
        <v>18</v>
      </c>
      <c r="AH63" s="39">
        <f>AVERAGE(datasets[[#This Row],[G1]:[G3]])</f>
        <v>18</v>
      </c>
      <c r="AI63" s="44" t="str">
        <f>IF(datasets[[#This Row],[G3]]&gt;=15,"Excellent",IF(datasets[[#This Row],[G3]]&gt;=10,"Average","Poor"))</f>
        <v>Excellent</v>
      </c>
      <c r="AJ63" s="43" t="str">
        <f t="shared" si="0"/>
        <v>Safe</v>
      </c>
    </row>
    <row r="64" spans="1:36" x14ac:dyDescent="0.25">
      <c r="A64" t="s">
        <v>33</v>
      </c>
      <c r="B64" t="s">
        <v>34</v>
      </c>
      <c r="C64" s="1">
        <v>17</v>
      </c>
      <c r="D64" t="s">
        <v>52</v>
      </c>
      <c r="E64" t="s">
        <v>36</v>
      </c>
      <c r="F64" t="s">
        <v>44</v>
      </c>
      <c r="G64" s="1">
        <v>2</v>
      </c>
      <c r="H64" s="1">
        <v>2</v>
      </c>
      <c r="I64" t="s">
        <v>45</v>
      </c>
      <c r="J64" t="s">
        <v>45</v>
      </c>
      <c r="K64" t="s">
        <v>51</v>
      </c>
      <c r="L64" t="s">
        <v>41</v>
      </c>
      <c r="M64" s="1">
        <v>1</v>
      </c>
      <c r="N64" s="1">
        <v>1</v>
      </c>
      <c r="O64" s="1">
        <v>0</v>
      </c>
      <c r="P64" t="s">
        <v>43</v>
      </c>
      <c r="Q64" t="s">
        <v>42</v>
      </c>
      <c r="R64" t="s">
        <v>43</v>
      </c>
      <c r="S64" t="s">
        <v>43</v>
      </c>
      <c r="T64" t="s">
        <v>42</v>
      </c>
      <c r="U64" t="s">
        <v>42</v>
      </c>
      <c r="V64" t="s">
        <v>42</v>
      </c>
      <c r="W64" t="s">
        <v>43</v>
      </c>
      <c r="X64" s="2">
        <v>5</v>
      </c>
      <c r="Y64" s="2">
        <v>3</v>
      </c>
      <c r="Z64" s="2">
        <v>2</v>
      </c>
      <c r="AA64" s="2">
        <v>1</v>
      </c>
      <c r="AB64" s="2">
        <v>2</v>
      </c>
      <c r="AC64" s="2">
        <v>3</v>
      </c>
      <c r="AD64" s="2">
        <v>18</v>
      </c>
      <c r="AE64" s="2">
        <v>7</v>
      </c>
      <c r="AF64" s="2">
        <v>6</v>
      </c>
      <c r="AG64" s="2">
        <v>6</v>
      </c>
      <c r="AH64" s="39">
        <f>AVERAGE(datasets[[#This Row],[G1]:[G3]])</f>
        <v>6.333333333333333</v>
      </c>
      <c r="AI64" s="44" t="str">
        <f>IF(datasets[[#This Row],[G3]]&gt;=15,"Excellent",IF(datasets[[#This Row],[G3]]&gt;=10,"Average","Poor"))</f>
        <v>Poor</v>
      </c>
      <c r="AJ64" s="43" t="str">
        <f t="shared" si="0"/>
        <v>At Risk</v>
      </c>
    </row>
    <row r="65" spans="1:36" x14ac:dyDescent="0.25">
      <c r="A65" t="s">
        <v>33</v>
      </c>
      <c r="B65" t="s">
        <v>34</v>
      </c>
      <c r="C65" s="1">
        <v>16</v>
      </c>
      <c r="D65" t="s">
        <v>35</v>
      </c>
      <c r="E65" t="s">
        <v>36</v>
      </c>
      <c r="F65" t="s">
        <v>44</v>
      </c>
      <c r="G65" s="1">
        <v>1</v>
      </c>
      <c r="H65" s="1">
        <v>1</v>
      </c>
      <c r="I65" t="s">
        <v>38</v>
      </c>
      <c r="J65" t="s">
        <v>45</v>
      </c>
      <c r="K65" t="s">
        <v>49</v>
      </c>
      <c r="L65" t="s">
        <v>41</v>
      </c>
      <c r="M65" s="1">
        <v>2</v>
      </c>
      <c r="N65" s="1">
        <v>1</v>
      </c>
      <c r="O65" s="1">
        <v>0</v>
      </c>
      <c r="P65" t="s">
        <v>43</v>
      </c>
      <c r="Q65" t="s">
        <v>42</v>
      </c>
      <c r="R65" t="s">
        <v>42</v>
      </c>
      <c r="S65" t="s">
        <v>43</v>
      </c>
      <c r="T65" t="s">
        <v>42</v>
      </c>
      <c r="U65" t="s">
        <v>42</v>
      </c>
      <c r="V65" t="s">
        <v>43</v>
      </c>
      <c r="W65" t="s">
        <v>43</v>
      </c>
      <c r="X65" s="2">
        <v>4</v>
      </c>
      <c r="Y65" s="2">
        <v>3</v>
      </c>
      <c r="Z65" s="2">
        <v>2</v>
      </c>
      <c r="AA65" s="2">
        <v>1</v>
      </c>
      <c r="AB65" s="2">
        <v>4</v>
      </c>
      <c r="AC65" s="2">
        <v>5</v>
      </c>
      <c r="AD65" s="2">
        <v>6</v>
      </c>
      <c r="AE65" s="2">
        <v>9</v>
      </c>
      <c r="AF65" s="2">
        <v>9</v>
      </c>
      <c r="AG65" s="2">
        <v>10</v>
      </c>
      <c r="AH65" s="39">
        <f>AVERAGE(datasets[[#This Row],[G1]:[G3]])</f>
        <v>9.3333333333333339</v>
      </c>
      <c r="AI65" s="44" t="str">
        <f>IF(datasets[[#This Row],[G3]]&gt;=15,"Excellent",IF(datasets[[#This Row],[G3]]&gt;=10,"Average","Poor"))</f>
        <v>Average</v>
      </c>
      <c r="AJ65" s="43" t="str">
        <f t="shared" si="0"/>
        <v>Safe</v>
      </c>
    </row>
    <row r="66" spans="1:36" x14ac:dyDescent="0.25">
      <c r="A66" t="s">
        <v>33</v>
      </c>
      <c r="B66" t="s">
        <v>34</v>
      </c>
      <c r="C66" s="1">
        <v>17</v>
      </c>
      <c r="D66" t="s">
        <v>52</v>
      </c>
      <c r="E66" t="s">
        <v>47</v>
      </c>
      <c r="F66" t="s">
        <v>44</v>
      </c>
      <c r="G66" s="1">
        <v>4</v>
      </c>
      <c r="H66" s="1">
        <v>4</v>
      </c>
      <c r="I66" t="s">
        <v>48</v>
      </c>
      <c r="J66" t="s">
        <v>45</v>
      </c>
      <c r="K66" t="s">
        <v>45</v>
      </c>
      <c r="L66" t="s">
        <v>41</v>
      </c>
      <c r="M66" s="1">
        <v>1</v>
      </c>
      <c r="N66" s="1">
        <v>1</v>
      </c>
      <c r="O66" s="1">
        <v>0</v>
      </c>
      <c r="P66" t="s">
        <v>43</v>
      </c>
      <c r="Q66" t="s">
        <v>42</v>
      </c>
      <c r="R66" t="s">
        <v>42</v>
      </c>
      <c r="S66" t="s">
        <v>43</v>
      </c>
      <c r="T66" t="s">
        <v>42</v>
      </c>
      <c r="U66" t="s">
        <v>42</v>
      </c>
      <c r="V66" t="s">
        <v>43</v>
      </c>
      <c r="W66" t="s">
        <v>43</v>
      </c>
      <c r="X66" s="2">
        <v>5</v>
      </c>
      <c r="Y66" s="2">
        <v>2</v>
      </c>
      <c r="Z66" s="2">
        <v>1</v>
      </c>
      <c r="AA66" s="2">
        <v>1</v>
      </c>
      <c r="AB66" s="2">
        <v>2</v>
      </c>
      <c r="AC66" s="2">
        <v>3</v>
      </c>
      <c r="AD66" s="2">
        <v>12</v>
      </c>
      <c r="AE66" s="2">
        <v>8</v>
      </c>
      <c r="AF66" s="2">
        <v>10</v>
      </c>
      <c r="AG66" s="2">
        <v>10</v>
      </c>
      <c r="AH66" s="39">
        <f>AVERAGE(datasets[[#This Row],[G1]:[G3]])</f>
        <v>9.3333333333333339</v>
      </c>
      <c r="AI66" s="44" t="str">
        <f>IF(datasets[[#This Row],[G3]]&gt;=15,"Excellent",IF(datasets[[#This Row],[G3]]&gt;=10,"Average","Poor"))</f>
        <v>Average</v>
      </c>
      <c r="AJ66" s="43" t="str">
        <f t="shared" si="0"/>
        <v>Safe</v>
      </c>
    </row>
    <row r="67" spans="1:36" x14ac:dyDescent="0.25">
      <c r="A67" t="s">
        <v>33</v>
      </c>
      <c r="B67" t="s">
        <v>34</v>
      </c>
      <c r="C67" s="1">
        <v>17</v>
      </c>
      <c r="D67" t="s">
        <v>35</v>
      </c>
      <c r="E67" t="s">
        <v>36</v>
      </c>
      <c r="F67" t="s">
        <v>44</v>
      </c>
      <c r="G67" s="1">
        <v>2</v>
      </c>
      <c r="H67" s="1">
        <v>3</v>
      </c>
      <c r="I67" t="s">
        <v>38</v>
      </c>
      <c r="J67" t="s">
        <v>45</v>
      </c>
      <c r="K67" t="s">
        <v>49</v>
      </c>
      <c r="L67" t="s">
        <v>46</v>
      </c>
      <c r="M67" s="1">
        <v>2</v>
      </c>
      <c r="N67" s="1">
        <v>1</v>
      </c>
      <c r="O67" s="1">
        <v>0</v>
      </c>
      <c r="P67" t="s">
        <v>43</v>
      </c>
      <c r="Q67" t="s">
        <v>42</v>
      </c>
      <c r="R67" t="s">
        <v>42</v>
      </c>
      <c r="S67" t="s">
        <v>43</v>
      </c>
      <c r="T67" t="s">
        <v>42</v>
      </c>
      <c r="U67" t="s">
        <v>42</v>
      </c>
      <c r="V67" t="s">
        <v>43</v>
      </c>
      <c r="W67" t="s">
        <v>43</v>
      </c>
      <c r="X67" s="2">
        <v>3</v>
      </c>
      <c r="Y67" s="2">
        <v>3</v>
      </c>
      <c r="Z67" s="2">
        <v>3</v>
      </c>
      <c r="AA67" s="2">
        <v>1</v>
      </c>
      <c r="AB67" s="2">
        <v>4</v>
      </c>
      <c r="AC67" s="2">
        <v>3</v>
      </c>
      <c r="AD67" s="2">
        <v>3</v>
      </c>
      <c r="AE67" s="2">
        <v>7</v>
      </c>
      <c r="AF67" s="2">
        <v>7</v>
      </c>
      <c r="AG67" s="2">
        <v>8</v>
      </c>
      <c r="AH67" s="39">
        <f>AVERAGE(datasets[[#This Row],[G1]:[G3]])</f>
        <v>7.333333333333333</v>
      </c>
      <c r="AI67" s="44" t="str">
        <f>IF(datasets[[#This Row],[G3]]&gt;=15,"Excellent",IF(datasets[[#This Row],[G3]]&gt;=10,"Average","Poor"))</f>
        <v>Poor</v>
      </c>
      <c r="AJ67" s="43" t="str">
        <f t="shared" ref="AJ67:AJ130" si="1">IF(AI67="Poor","At Risk","Safe")</f>
        <v>At Risk</v>
      </c>
    </row>
    <row r="68" spans="1:36" x14ac:dyDescent="0.25">
      <c r="A68" t="s">
        <v>33</v>
      </c>
      <c r="B68" t="s">
        <v>34</v>
      </c>
      <c r="C68" s="1">
        <v>16</v>
      </c>
      <c r="D68" t="s">
        <v>35</v>
      </c>
      <c r="E68" t="s">
        <v>36</v>
      </c>
      <c r="F68" t="s">
        <v>44</v>
      </c>
      <c r="G68" s="1">
        <v>2</v>
      </c>
      <c r="H68" s="1">
        <v>1</v>
      </c>
      <c r="I68" t="s">
        <v>45</v>
      </c>
      <c r="J68" t="s">
        <v>45</v>
      </c>
      <c r="K68" t="s">
        <v>49</v>
      </c>
      <c r="L68" t="s">
        <v>41</v>
      </c>
      <c r="M68" s="1">
        <v>1</v>
      </c>
      <c r="N68" s="1">
        <v>1</v>
      </c>
      <c r="O68" s="1">
        <v>0</v>
      </c>
      <c r="P68" t="s">
        <v>43</v>
      </c>
      <c r="Q68" t="s">
        <v>43</v>
      </c>
      <c r="R68" t="s">
        <v>43</v>
      </c>
      <c r="S68" t="s">
        <v>43</v>
      </c>
      <c r="T68" t="s">
        <v>42</v>
      </c>
      <c r="U68" t="s">
        <v>42</v>
      </c>
      <c r="V68" t="s">
        <v>42</v>
      </c>
      <c r="W68" t="s">
        <v>42</v>
      </c>
      <c r="X68" s="2">
        <v>4</v>
      </c>
      <c r="Y68" s="2">
        <v>5</v>
      </c>
      <c r="Z68" s="2">
        <v>2</v>
      </c>
      <c r="AA68" s="2">
        <v>1</v>
      </c>
      <c r="AB68" s="2">
        <v>1</v>
      </c>
      <c r="AC68" s="2">
        <v>5</v>
      </c>
      <c r="AD68" s="2">
        <v>20</v>
      </c>
      <c r="AE68" s="2">
        <v>13</v>
      </c>
      <c r="AF68" s="2">
        <v>12</v>
      </c>
      <c r="AG68" s="2">
        <v>12</v>
      </c>
      <c r="AH68" s="39">
        <f>AVERAGE(datasets[[#This Row],[G1]:[G3]])</f>
        <v>12.333333333333334</v>
      </c>
      <c r="AI68" s="44" t="str">
        <f>IF(datasets[[#This Row],[G3]]&gt;=15,"Excellent",IF(datasets[[#This Row],[G3]]&gt;=10,"Average","Poor"))</f>
        <v>Average</v>
      </c>
      <c r="AJ68" s="43" t="str">
        <f t="shared" si="1"/>
        <v>Safe</v>
      </c>
    </row>
    <row r="69" spans="1:36" x14ac:dyDescent="0.25">
      <c r="A69" t="s">
        <v>33</v>
      </c>
      <c r="B69" t="s">
        <v>50</v>
      </c>
      <c r="C69" s="1">
        <v>16</v>
      </c>
      <c r="D69" t="s">
        <v>35</v>
      </c>
      <c r="E69" t="s">
        <v>47</v>
      </c>
      <c r="F69" t="s">
        <v>44</v>
      </c>
      <c r="G69" s="1">
        <v>4</v>
      </c>
      <c r="H69" s="1">
        <v>3</v>
      </c>
      <c r="I69" t="s">
        <v>39</v>
      </c>
      <c r="J69" t="s">
        <v>45</v>
      </c>
      <c r="K69" t="s">
        <v>40</v>
      </c>
      <c r="L69" t="s">
        <v>41</v>
      </c>
      <c r="M69" s="1">
        <v>1</v>
      </c>
      <c r="N69" s="1">
        <v>1</v>
      </c>
      <c r="O69" s="1">
        <v>0</v>
      </c>
      <c r="P69" t="s">
        <v>43</v>
      </c>
      <c r="Q69" t="s">
        <v>43</v>
      </c>
      <c r="R69" t="s">
        <v>43</v>
      </c>
      <c r="S69" t="s">
        <v>42</v>
      </c>
      <c r="T69" t="s">
        <v>43</v>
      </c>
      <c r="U69" t="s">
        <v>42</v>
      </c>
      <c r="V69" t="s">
        <v>42</v>
      </c>
      <c r="W69" t="s">
        <v>43</v>
      </c>
      <c r="X69" s="2">
        <v>5</v>
      </c>
      <c r="Y69" s="2">
        <v>4</v>
      </c>
      <c r="Z69" s="2">
        <v>5</v>
      </c>
      <c r="AA69" s="2">
        <v>1</v>
      </c>
      <c r="AB69" s="2">
        <v>1</v>
      </c>
      <c r="AC69" s="2">
        <v>3</v>
      </c>
      <c r="AD69" s="2">
        <v>0</v>
      </c>
      <c r="AE69" s="2">
        <v>6</v>
      </c>
      <c r="AF69" s="2">
        <v>0</v>
      </c>
      <c r="AG69" s="2">
        <v>0</v>
      </c>
      <c r="AH69" s="39">
        <f>AVERAGE(datasets[[#This Row],[G1]:[G3]])</f>
        <v>2</v>
      </c>
      <c r="AI69" s="44" t="str">
        <f>IF(datasets[[#This Row],[G3]]&gt;=15,"Excellent",IF(datasets[[#This Row],[G3]]&gt;=10,"Average","Poor"))</f>
        <v>Poor</v>
      </c>
      <c r="AJ69" s="43" t="str">
        <f t="shared" si="1"/>
        <v>At Risk</v>
      </c>
    </row>
    <row r="70" spans="1:36" x14ac:dyDescent="0.25">
      <c r="A70" t="s">
        <v>33</v>
      </c>
      <c r="B70" t="s">
        <v>50</v>
      </c>
      <c r="C70" s="1">
        <v>16</v>
      </c>
      <c r="D70" t="s">
        <v>35</v>
      </c>
      <c r="E70" t="s">
        <v>36</v>
      </c>
      <c r="F70" t="s">
        <v>44</v>
      </c>
      <c r="G70" s="1">
        <v>4</v>
      </c>
      <c r="H70" s="1">
        <v>4</v>
      </c>
      <c r="I70" t="s">
        <v>48</v>
      </c>
      <c r="J70" t="s">
        <v>48</v>
      </c>
      <c r="K70" t="s">
        <v>40</v>
      </c>
      <c r="L70" t="s">
        <v>41</v>
      </c>
      <c r="M70" s="1">
        <v>1</v>
      </c>
      <c r="N70" s="1">
        <v>1</v>
      </c>
      <c r="O70" s="1">
        <v>0</v>
      </c>
      <c r="P70" t="s">
        <v>43</v>
      </c>
      <c r="Q70" t="s">
        <v>43</v>
      </c>
      <c r="R70" t="s">
        <v>43</v>
      </c>
      <c r="S70" t="s">
        <v>42</v>
      </c>
      <c r="T70" t="s">
        <v>42</v>
      </c>
      <c r="U70" t="s">
        <v>42</v>
      </c>
      <c r="V70" t="s">
        <v>42</v>
      </c>
      <c r="W70" t="s">
        <v>43</v>
      </c>
      <c r="X70" s="2">
        <v>5</v>
      </c>
      <c r="Y70" s="2">
        <v>3</v>
      </c>
      <c r="Z70" s="2">
        <v>2</v>
      </c>
      <c r="AA70" s="2">
        <v>1</v>
      </c>
      <c r="AB70" s="2">
        <v>2</v>
      </c>
      <c r="AC70" s="2">
        <v>5</v>
      </c>
      <c r="AD70" s="2">
        <v>0</v>
      </c>
      <c r="AE70" s="2">
        <v>13</v>
      </c>
      <c r="AF70" s="2">
        <v>12</v>
      </c>
      <c r="AG70" s="2">
        <v>12</v>
      </c>
      <c r="AH70" s="39">
        <f>AVERAGE(datasets[[#This Row],[G1]:[G3]])</f>
        <v>12.333333333333334</v>
      </c>
      <c r="AI70" s="44" t="str">
        <f>IF(datasets[[#This Row],[G3]]&gt;=15,"Excellent",IF(datasets[[#This Row],[G3]]&gt;=10,"Average","Poor"))</f>
        <v>Average</v>
      </c>
      <c r="AJ70" s="43" t="str">
        <f t="shared" si="1"/>
        <v>Safe</v>
      </c>
    </row>
    <row r="71" spans="1:36" x14ac:dyDescent="0.25">
      <c r="A71" t="s">
        <v>33</v>
      </c>
      <c r="B71" t="s">
        <v>50</v>
      </c>
      <c r="C71" s="1">
        <v>16</v>
      </c>
      <c r="D71" t="s">
        <v>35</v>
      </c>
      <c r="E71" t="s">
        <v>36</v>
      </c>
      <c r="F71" t="s">
        <v>44</v>
      </c>
      <c r="G71" s="1">
        <v>2</v>
      </c>
      <c r="H71" s="1">
        <v>1</v>
      </c>
      <c r="I71" t="s">
        <v>45</v>
      </c>
      <c r="J71" t="s">
        <v>45</v>
      </c>
      <c r="K71" t="s">
        <v>40</v>
      </c>
      <c r="L71" t="s">
        <v>41</v>
      </c>
      <c r="M71" s="1">
        <v>3</v>
      </c>
      <c r="N71" s="1">
        <v>1</v>
      </c>
      <c r="O71" s="1">
        <v>0</v>
      </c>
      <c r="P71" t="s">
        <v>43</v>
      </c>
      <c r="Q71" t="s">
        <v>43</v>
      </c>
      <c r="R71" t="s">
        <v>43</v>
      </c>
      <c r="S71" t="s">
        <v>43</v>
      </c>
      <c r="T71" t="s">
        <v>42</v>
      </c>
      <c r="U71" t="s">
        <v>42</v>
      </c>
      <c r="V71" t="s">
        <v>42</v>
      </c>
      <c r="W71" t="s">
        <v>43</v>
      </c>
      <c r="X71" s="2">
        <v>4</v>
      </c>
      <c r="Y71" s="2">
        <v>3</v>
      </c>
      <c r="Z71" s="2">
        <v>3</v>
      </c>
      <c r="AA71" s="2">
        <v>1</v>
      </c>
      <c r="AB71" s="2">
        <v>1</v>
      </c>
      <c r="AC71" s="2">
        <v>4</v>
      </c>
      <c r="AD71" s="2">
        <v>6</v>
      </c>
      <c r="AE71" s="2">
        <v>18</v>
      </c>
      <c r="AF71" s="2">
        <v>18</v>
      </c>
      <c r="AG71" s="2">
        <v>18</v>
      </c>
      <c r="AH71" s="39">
        <f>AVERAGE(datasets[[#This Row],[G1]:[G3]])</f>
        <v>18</v>
      </c>
      <c r="AI71" s="44" t="str">
        <f>IF(datasets[[#This Row],[G3]]&gt;=15,"Excellent",IF(datasets[[#This Row],[G3]]&gt;=10,"Average","Poor"))</f>
        <v>Excellent</v>
      </c>
      <c r="AJ71" s="43" t="str">
        <f t="shared" si="1"/>
        <v>Safe</v>
      </c>
    </row>
    <row r="72" spans="1:36" x14ac:dyDescent="0.25">
      <c r="A72" t="s">
        <v>33</v>
      </c>
      <c r="B72" t="s">
        <v>50</v>
      </c>
      <c r="C72" s="1">
        <v>17</v>
      </c>
      <c r="D72" t="s">
        <v>35</v>
      </c>
      <c r="E72" t="s">
        <v>36</v>
      </c>
      <c r="F72" t="s">
        <v>44</v>
      </c>
      <c r="G72" s="1">
        <v>2</v>
      </c>
      <c r="H72" s="1">
        <v>3</v>
      </c>
      <c r="I72" t="s">
        <v>45</v>
      </c>
      <c r="J72" t="s">
        <v>45</v>
      </c>
      <c r="K72" t="s">
        <v>40</v>
      </c>
      <c r="L72" t="s">
        <v>46</v>
      </c>
      <c r="M72" s="1">
        <v>2</v>
      </c>
      <c r="N72" s="1">
        <v>1</v>
      </c>
      <c r="O72" s="1">
        <v>0</v>
      </c>
      <c r="P72" t="s">
        <v>43</v>
      </c>
      <c r="Q72" t="s">
        <v>43</v>
      </c>
      <c r="R72" t="s">
        <v>43</v>
      </c>
      <c r="S72" t="s">
        <v>43</v>
      </c>
      <c r="T72" t="s">
        <v>42</v>
      </c>
      <c r="U72" t="s">
        <v>42</v>
      </c>
      <c r="V72" t="s">
        <v>42</v>
      </c>
      <c r="W72" t="s">
        <v>43</v>
      </c>
      <c r="X72" s="2">
        <v>5</v>
      </c>
      <c r="Y72" s="2">
        <v>2</v>
      </c>
      <c r="Z72" s="2">
        <v>2</v>
      </c>
      <c r="AA72" s="2">
        <v>1</v>
      </c>
      <c r="AB72" s="2">
        <v>1</v>
      </c>
      <c r="AC72" s="2">
        <v>2</v>
      </c>
      <c r="AD72" s="2">
        <v>4</v>
      </c>
      <c r="AE72" s="2">
        <v>12</v>
      </c>
      <c r="AF72" s="2">
        <v>12</v>
      </c>
      <c r="AG72" s="2">
        <v>13</v>
      </c>
      <c r="AH72" s="39">
        <f>AVERAGE(datasets[[#This Row],[G1]:[G3]])</f>
        <v>12.333333333333334</v>
      </c>
      <c r="AI72" s="44" t="str">
        <f>IF(datasets[[#This Row],[G3]]&gt;=15,"Excellent",IF(datasets[[#This Row],[G3]]&gt;=10,"Average","Poor"))</f>
        <v>Average</v>
      </c>
      <c r="AJ72" s="43" t="str">
        <f t="shared" si="1"/>
        <v>Safe</v>
      </c>
    </row>
    <row r="73" spans="1:36" x14ac:dyDescent="0.25">
      <c r="A73" t="s">
        <v>33</v>
      </c>
      <c r="B73" t="s">
        <v>50</v>
      </c>
      <c r="C73" s="1">
        <v>22</v>
      </c>
      <c r="D73" t="s">
        <v>35</v>
      </c>
      <c r="E73" t="s">
        <v>36</v>
      </c>
      <c r="F73" t="s">
        <v>44</v>
      </c>
      <c r="G73" s="1">
        <v>3</v>
      </c>
      <c r="H73" s="1">
        <v>1</v>
      </c>
      <c r="I73" t="s">
        <v>48</v>
      </c>
      <c r="J73" t="s">
        <v>48</v>
      </c>
      <c r="K73" t="s">
        <v>45</v>
      </c>
      <c r="L73" t="s">
        <v>41</v>
      </c>
      <c r="M73" s="1">
        <v>1</v>
      </c>
      <c r="N73" s="1">
        <v>1</v>
      </c>
      <c r="O73" s="1">
        <v>3</v>
      </c>
      <c r="P73" t="s">
        <v>43</v>
      </c>
      <c r="Q73" t="s">
        <v>43</v>
      </c>
      <c r="R73" t="s">
        <v>43</v>
      </c>
      <c r="S73" t="s">
        <v>43</v>
      </c>
      <c r="T73" t="s">
        <v>43</v>
      </c>
      <c r="U73" t="s">
        <v>43</v>
      </c>
      <c r="V73" t="s">
        <v>42</v>
      </c>
      <c r="W73" t="s">
        <v>42</v>
      </c>
      <c r="X73" s="2">
        <v>5</v>
      </c>
      <c r="Y73" s="2">
        <v>4</v>
      </c>
      <c r="Z73" s="2">
        <v>5</v>
      </c>
      <c r="AA73" s="2">
        <v>5</v>
      </c>
      <c r="AB73" s="2">
        <v>5</v>
      </c>
      <c r="AC73" s="2">
        <v>1</v>
      </c>
      <c r="AD73" s="2">
        <v>16</v>
      </c>
      <c r="AE73" s="2">
        <v>6</v>
      </c>
      <c r="AF73" s="2">
        <v>8</v>
      </c>
      <c r="AG73" s="2">
        <v>8</v>
      </c>
      <c r="AH73" s="39">
        <f>AVERAGE(datasets[[#This Row],[G1]:[G3]])</f>
        <v>7.333333333333333</v>
      </c>
      <c r="AI73" s="44" t="str">
        <f>IF(datasets[[#This Row],[G3]]&gt;=15,"Excellent",IF(datasets[[#This Row],[G3]]&gt;=10,"Average","Poor"))</f>
        <v>Poor</v>
      </c>
      <c r="AJ73" s="43" t="str">
        <f t="shared" si="1"/>
        <v>At Risk</v>
      </c>
    </row>
    <row r="74" spans="1:36" x14ac:dyDescent="0.25">
      <c r="A74" t="s">
        <v>33</v>
      </c>
      <c r="B74" t="s">
        <v>50</v>
      </c>
      <c r="C74" s="1">
        <v>16</v>
      </c>
      <c r="D74" t="s">
        <v>35</v>
      </c>
      <c r="E74" t="s">
        <v>36</v>
      </c>
      <c r="F74" t="s">
        <v>44</v>
      </c>
      <c r="G74" s="1">
        <v>0</v>
      </c>
      <c r="H74" s="1">
        <v>2</v>
      </c>
      <c r="I74" t="s">
        <v>45</v>
      </c>
      <c r="J74" t="s">
        <v>45</v>
      </c>
      <c r="K74" t="s">
        <v>45</v>
      </c>
      <c r="L74" t="s">
        <v>41</v>
      </c>
      <c r="M74" s="1">
        <v>1</v>
      </c>
      <c r="N74" s="1">
        <v>1</v>
      </c>
      <c r="O74" s="1">
        <v>0</v>
      </c>
      <c r="P74" t="s">
        <v>43</v>
      </c>
      <c r="Q74" t="s">
        <v>43</v>
      </c>
      <c r="R74" t="s">
        <v>42</v>
      </c>
      <c r="S74" t="s">
        <v>43</v>
      </c>
      <c r="T74" t="s">
        <v>43</v>
      </c>
      <c r="U74" t="s">
        <v>42</v>
      </c>
      <c r="V74" t="s">
        <v>42</v>
      </c>
      <c r="W74" t="s">
        <v>43</v>
      </c>
      <c r="X74" s="2">
        <v>4</v>
      </c>
      <c r="Y74" s="2">
        <v>3</v>
      </c>
      <c r="Z74" s="2">
        <v>2</v>
      </c>
      <c r="AA74" s="2">
        <v>2</v>
      </c>
      <c r="AB74" s="2">
        <v>4</v>
      </c>
      <c r="AC74" s="2">
        <v>5</v>
      </c>
      <c r="AD74" s="2">
        <v>0</v>
      </c>
      <c r="AE74" s="2">
        <v>13</v>
      </c>
      <c r="AF74" s="2">
        <v>15</v>
      </c>
      <c r="AG74" s="2">
        <v>15</v>
      </c>
      <c r="AH74" s="39">
        <f>AVERAGE(datasets[[#This Row],[G1]:[G3]])</f>
        <v>14.333333333333334</v>
      </c>
      <c r="AI74" s="44" t="str">
        <f>IF(datasets[[#This Row],[G3]]&gt;=15,"Excellent",IF(datasets[[#This Row],[G3]]&gt;=10,"Average","Poor"))</f>
        <v>Excellent</v>
      </c>
      <c r="AJ74" s="43" t="str">
        <f t="shared" si="1"/>
        <v>Safe</v>
      </c>
    </row>
    <row r="75" spans="1:36" x14ac:dyDescent="0.25">
      <c r="A75" t="s">
        <v>33</v>
      </c>
      <c r="B75" t="s">
        <v>50</v>
      </c>
      <c r="C75" s="1">
        <v>18</v>
      </c>
      <c r="D75" t="s">
        <v>35</v>
      </c>
      <c r="E75" t="s">
        <v>36</v>
      </c>
      <c r="F75" t="s">
        <v>44</v>
      </c>
      <c r="G75" s="1">
        <v>3</v>
      </c>
      <c r="H75" s="1">
        <v>2</v>
      </c>
      <c r="I75" t="s">
        <v>48</v>
      </c>
      <c r="J75" t="s">
        <v>45</v>
      </c>
      <c r="K75" t="s">
        <v>40</v>
      </c>
      <c r="L75" t="s">
        <v>41</v>
      </c>
      <c r="M75" s="1">
        <v>2</v>
      </c>
      <c r="N75" s="1">
        <v>1</v>
      </c>
      <c r="O75" s="1">
        <v>1</v>
      </c>
      <c r="P75" t="s">
        <v>43</v>
      </c>
      <c r="Q75" t="s">
        <v>43</v>
      </c>
      <c r="R75" t="s">
        <v>43</v>
      </c>
      <c r="S75" t="s">
        <v>43</v>
      </c>
      <c r="T75" t="s">
        <v>42</v>
      </c>
      <c r="U75" t="s">
        <v>43</v>
      </c>
      <c r="V75" t="s">
        <v>42</v>
      </c>
      <c r="W75" t="s">
        <v>43</v>
      </c>
      <c r="X75" s="2">
        <v>4</v>
      </c>
      <c r="Y75" s="2">
        <v>4</v>
      </c>
      <c r="Z75" s="2">
        <v>5</v>
      </c>
      <c r="AA75" s="2">
        <v>2</v>
      </c>
      <c r="AB75" s="2">
        <v>4</v>
      </c>
      <c r="AC75" s="2">
        <v>5</v>
      </c>
      <c r="AD75" s="2">
        <v>0</v>
      </c>
      <c r="AE75" s="2">
        <v>6</v>
      </c>
      <c r="AF75" s="2">
        <v>8</v>
      </c>
      <c r="AG75" s="2">
        <v>8</v>
      </c>
      <c r="AH75" s="39">
        <f>AVERAGE(datasets[[#This Row],[G1]:[G3]])</f>
        <v>7.333333333333333</v>
      </c>
      <c r="AI75" s="44" t="str">
        <f>IF(datasets[[#This Row],[G3]]&gt;=15,"Excellent",IF(datasets[[#This Row],[G3]]&gt;=10,"Average","Poor"))</f>
        <v>Poor</v>
      </c>
      <c r="AJ75" s="43" t="str">
        <f t="shared" si="1"/>
        <v>At Risk</v>
      </c>
    </row>
    <row r="76" spans="1:36" x14ac:dyDescent="0.25">
      <c r="A76" t="s">
        <v>33</v>
      </c>
      <c r="B76" t="s">
        <v>50</v>
      </c>
      <c r="C76" s="1">
        <v>18</v>
      </c>
      <c r="D76" t="s">
        <v>35</v>
      </c>
      <c r="E76" t="s">
        <v>36</v>
      </c>
      <c r="F76" t="s">
        <v>44</v>
      </c>
      <c r="G76" s="1">
        <v>2</v>
      </c>
      <c r="H76" s="1">
        <v>1</v>
      </c>
      <c r="I76" t="s">
        <v>48</v>
      </c>
      <c r="J76" t="s">
        <v>48</v>
      </c>
      <c r="K76" t="s">
        <v>45</v>
      </c>
      <c r="L76" t="s">
        <v>41</v>
      </c>
      <c r="M76" s="1">
        <v>1</v>
      </c>
      <c r="N76" s="1">
        <v>1</v>
      </c>
      <c r="O76" s="1">
        <v>1</v>
      </c>
      <c r="P76" t="s">
        <v>43</v>
      </c>
      <c r="Q76" t="s">
        <v>43</v>
      </c>
      <c r="R76" t="s">
        <v>43</v>
      </c>
      <c r="S76" t="s">
        <v>43</v>
      </c>
      <c r="T76" t="s">
        <v>43</v>
      </c>
      <c r="U76" t="s">
        <v>43</v>
      </c>
      <c r="V76" t="s">
        <v>42</v>
      </c>
      <c r="W76" t="s">
        <v>43</v>
      </c>
      <c r="X76" s="2">
        <v>3</v>
      </c>
      <c r="Y76" s="2">
        <v>2</v>
      </c>
      <c r="Z76" s="2">
        <v>5</v>
      </c>
      <c r="AA76" s="2">
        <v>2</v>
      </c>
      <c r="AB76" s="2">
        <v>5</v>
      </c>
      <c r="AC76" s="2">
        <v>5</v>
      </c>
      <c r="AD76" s="2">
        <v>4</v>
      </c>
      <c r="AE76" s="2">
        <v>6</v>
      </c>
      <c r="AF76" s="2">
        <v>9</v>
      </c>
      <c r="AG76" s="2">
        <v>8</v>
      </c>
      <c r="AH76" s="39">
        <f>AVERAGE(datasets[[#This Row],[G1]:[G3]])</f>
        <v>7.666666666666667</v>
      </c>
      <c r="AI76" s="44" t="str">
        <f>IF(datasets[[#This Row],[G3]]&gt;=15,"Excellent",IF(datasets[[#This Row],[G3]]&gt;=10,"Average","Poor"))</f>
        <v>Poor</v>
      </c>
      <c r="AJ76" s="43" t="str">
        <f t="shared" si="1"/>
        <v>At Risk</v>
      </c>
    </row>
    <row r="77" spans="1:36" x14ac:dyDescent="0.25">
      <c r="A77" t="s">
        <v>33</v>
      </c>
      <c r="B77" t="s">
        <v>50</v>
      </c>
      <c r="C77" s="1">
        <v>16</v>
      </c>
      <c r="D77" t="s">
        <v>52</v>
      </c>
      <c r="E77" t="s">
        <v>36</v>
      </c>
      <c r="F77" t="s">
        <v>44</v>
      </c>
      <c r="G77" s="1">
        <v>2</v>
      </c>
      <c r="H77" s="1">
        <v>1</v>
      </c>
      <c r="I77" t="s">
        <v>45</v>
      </c>
      <c r="J77" t="s">
        <v>45</v>
      </c>
      <c r="K77" t="s">
        <v>40</v>
      </c>
      <c r="L77" t="s">
        <v>41</v>
      </c>
      <c r="M77" s="1">
        <v>2</v>
      </c>
      <c r="N77" s="1">
        <v>1</v>
      </c>
      <c r="O77" s="1">
        <v>0</v>
      </c>
      <c r="P77" t="s">
        <v>43</v>
      </c>
      <c r="Q77" t="s">
        <v>43</v>
      </c>
      <c r="R77" t="s">
        <v>43</v>
      </c>
      <c r="S77" t="s">
        <v>42</v>
      </c>
      <c r="T77" t="s">
        <v>43</v>
      </c>
      <c r="U77" t="s">
        <v>42</v>
      </c>
      <c r="V77" t="s">
        <v>43</v>
      </c>
      <c r="W77" t="s">
        <v>43</v>
      </c>
      <c r="X77" s="2">
        <v>3</v>
      </c>
      <c r="Y77" s="2">
        <v>3</v>
      </c>
      <c r="Z77" s="2">
        <v>2</v>
      </c>
      <c r="AA77" s="2">
        <v>1</v>
      </c>
      <c r="AB77" s="2">
        <v>3</v>
      </c>
      <c r="AC77" s="2">
        <v>3</v>
      </c>
      <c r="AD77" s="2">
        <v>0</v>
      </c>
      <c r="AE77" s="2">
        <v>8</v>
      </c>
      <c r="AF77" s="2">
        <v>9</v>
      </c>
      <c r="AG77" s="2">
        <v>8</v>
      </c>
      <c r="AH77" s="39">
        <f>AVERAGE(datasets[[#This Row],[G1]:[G3]])</f>
        <v>8.3333333333333339</v>
      </c>
      <c r="AI77" s="44" t="str">
        <f>IF(datasets[[#This Row],[G3]]&gt;=15,"Excellent",IF(datasets[[#This Row],[G3]]&gt;=10,"Average","Poor"))</f>
        <v>Poor</v>
      </c>
      <c r="AJ77" s="43" t="str">
        <f t="shared" si="1"/>
        <v>At Risk</v>
      </c>
    </row>
    <row r="78" spans="1:36" x14ac:dyDescent="0.25">
      <c r="A78" t="s">
        <v>33</v>
      </c>
      <c r="B78" t="s">
        <v>50</v>
      </c>
      <c r="C78" s="1">
        <v>17</v>
      </c>
      <c r="D78" t="s">
        <v>52</v>
      </c>
      <c r="E78" t="s">
        <v>36</v>
      </c>
      <c r="F78" t="s">
        <v>44</v>
      </c>
      <c r="G78" s="1">
        <v>2</v>
      </c>
      <c r="H78" s="1">
        <v>1</v>
      </c>
      <c r="I78" t="s">
        <v>45</v>
      </c>
      <c r="J78" t="s">
        <v>45</v>
      </c>
      <c r="K78" t="s">
        <v>40</v>
      </c>
      <c r="L78" t="s">
        <v>41</v>
      </c>
      <c r="M78" s="1">
        <v>1</v>
      </c>
      <c r="N78" s="1">
        <v>1</v>
      </c>
      <c r="O78" s="1">
        <v>0</v>
      </c>
      <c r="P78" t="s">
        <v>43</v>
      </c>
      <c r="Q78" t="s">
        <v>43</v>
      </c>
      <c r="R78" t="s">
        <v>43</v>
      </c>
      <c r="S78" t="s">
        <v>43</v>
      </c>
      <c r="T78" t="s">
        <v>43</v>
      </c>
      <c r="U78" t="s">
        <v>42</v>
      </c>
      <c r="V78" t="s">
        <v>42</v>
      </c>
      <c r="W78" t="s">
        <v>43</v>
      </c>
      <c r="X78" s="2">
        <v>4</v>
      </c>
      <c r="Y78" s="2">
        <v>4</v>
      </c>
      <c r="Z78" s="2">
        <v>2</v>
      </c>
      <c r="AA78" s="2">
        <v>2</v>
      </c>
      <c r="AB78" s="2">
        <v>4</v>
      </c>
      <c r="AC78" s="2">
        <v>5</v>
      </c>
      <c r="AD78" s="2">
        <v>0</v>
      </c>
      <c r="AE78" s="2">
        <v>8</v>
      </c>
      <c r="AF78" s="2">
        <v>12</v>
      </c>
      <c r="AG78" s="2">
        <v>12</v>
      </c>
      <c r="AH78" s="39">
        <f>AVERAGE(datasets[[#This Row],[G1]:[G3]])</f>
        <v>10.666666666666666</v>
      </c>
      <c r="AI78" s="44" t="str">
        <f>IF(datasets[[#This Row],[G3]]&gt;=15,"Excellent",IF(datasets[[#This Row],[G3]]&gt;=10,"Average","Poor"))</f>
        <v>Average</v>
      </c>
      <c r="AJ78" s="43" t="str">
        <f t="shared" si="1"/>
        <v>Safe</v>
      </c>
    </row>
    <row r="79" spans="1:36" x14ac:dyDescent="0.25">
      <c r="A79" t="s">
        <v>33</v>
      </c>
      <c r="B79" t="s">
        <v>50</v>
      </c>
      <c r="C79" s="1">
        <v>17</v>
      </c>
      <c r="D79" t="s">
        <v>35</v>
      </c>
      <c r="E79" t="s">
        <v>47</v>
      </c>
      <c r="F79" t="s">
        <v>44</v>
      </c>
      <c r="G79" s="1">
        <v>1</v>
      </c>
      <c r="H79" s="1">
        <v>1</v>
      </c>
      <c r="I79" t="s">
        <v>28</v>
      </c>
      <c r="J79" t="s">
        <v>45</v>
      </c>
      <c r="K79" t="s">
        <v>40</v>
      </c>
      <c r="L79" t="s">
        <v>41</v>
      </c>
      <c r="M79" s="1">
        <v>2</v>
      </c>
      <c r="N79" s="1">
        <v>1</v>
      </c>
      <c r="O79" s="1">
        <v>1</v>
      </c>
      <c r="P79" t="s">
        <v>43</v>
      </c>
      <c r="Q79" t="s">
        <v>42</v>
      </c>
      <c r="R79" t="s">
        <v>43</v>
      </c>
      <c r="S79" t="s">
        <v>42</v>
      </c>
      <c r="T79" t="s">
        <v>42</v>
      </c>
      <c r="U79" t="s">
        <v>42</v>
      </c>
      <c r="V79" t="s">
        <v>42</v>
      </c>
      <c r="W79" t="s">
        <v>43</v>
      </c>
      <c r="X79" s="2">
        <v>4</v>
      </c>
      <c r="Y79" s="2">
        <v>4</v>
      </c>
      <c r="Z79" s="2">
        <v>4</v>
      </c>
      <c r="AA79" s="2">
        <v>1</v>
      </c>
      <c r="AB79" s="2">
        <v>2</v>
      </c>
      <c r="AC79" s="2">
        <v>5</v>
      </c>
      <c r="AD79" s="2">
        <v>2</v>
      </c>
      <c r="AE79" s="2">
        <v>7</v>
      </c>
      <c r="AF79" s="2">
        <v>9</v>
      </c>
      <c r="AG79" s="2">
        <v>8</v>
      </c>
      <c r="AH79" s="39">
        <f>AVERAGE(datasets[[#This Row],[G1]:[G3]])</f>
        <v>8</v>
      </c>
      <c r="AI79" s="44" t="str">
        <f>IF(datasets[[#This Row],[G3]]&gt;=15,"Excellent",IF(datasets[[#This Row],[G3]]&gt;=10,"Average","Poor"))</f>
        <v>Poor</v>
      </c>
      <c r="AJ79" s="43" t="str">
        <f t="shared" si="1"/>
        <v>At Risk</v>
      </c>
    </row>
    <row r="80" spans="1:36" x14ac:dyDescent="0.25">
      <c r="A80" t="s">
        <v>33</v>
      </c>
      <c r="B80" t="s">
        <v>50</v>
      </c>
      <c r="C80" s="1">
        <v>18</v>
      </c>
      <c r="D80" t="s">
        <v>35</v>
      </c>
      <c r="E80" t="s">
        <v>36</v>
      </c>
      <c r="F80" t="s">
        <v>44</v>
      </c>
      <c r="G80" s="1">
        <v>4</v>
      </c>
      <c r="H80" s="1">
        <v>4</v>
      </c>
      <c r="I80" t="s">
        <v>39</v>
      </c>
      <c r="J80" t="s">
        <v>48</v>
      </c>
      <c r="K80" t="s">
        <v>49</v>
      </c>
      <c r="L80" t="s">
        <v>41</v>
      </c>
      <c r="M80" s="1">
        <v>2</v>
      </c>
      <c r="N80" s="1">
        <v>1</v>
      </c>
      <c r="O80" s="1">
        <v>0</v>
      </c>
      <c r="P80" t="s">
        <v>43</v>
      </c>
      <c r="Q80" t="s">
        <v>43</v>
      </c>
      <c r="R80" t="s">
        <v>42</v>
      </c>
      <c r="S80" t="s">
        <v>42</v>
      </c>
      <c r="T80" t="s">
        <v>42</v>
      </c>
      <c r="U80" t="s">
        <v>42</v>
      </c>
      <c r="V80" t="s">
        <v>42</v>
      </c>
      <c r="W80" t="s">
        <v>43</v>
      </c>
      <c r="X80" s="2">
        <v>3</v>
      </c>
      <c r="Y80" s="2">
        <v>2</v>
      </c>
      <c r="Z80" s="2">
        <v>4</v>
      </c>
      <c r="AA80" s="2">
        <v>1</v>
      </c>
      <c r="AB80" s="2">
        <v>4</v>
      </c>
      <c r="AC80" s="2">
        <v>3</v>
      </c>
      <c r="AD80" s="2">
        <v>22</v>
      </c>
      <c r="AE80" s="2">
        <v>9</v>
      </c>
      <c r="AF80" s="2">
        <v>9</v>
      </c>
      <c r="AG80" s="2">
        <v>9</v>
      </c>
      <c r="AH80" s="39">
        <f>AVERAGE(datasets[[#This Row],[G1]:[G3]])</f>
        <v>9</v>
      </c>
      <c r="AI80" s="44" t="str">
        <f>IF(datasets[[#This Row],[G3]]&gt;=15,"Excellent",IF(datasets[[#This Row],[G3]]&gt;=10,"Average","Poor"))</f>
        <v>Poor</v>
      </c>
      <c r="AJ80" s="43" t="str">
        <f t="shared" si="1"/>
        <v>At Risk</v>
      </c>
    </row>
    <row r="81" spans="1:36" x14ac:dyDescent="0.25">
      <c r="A81" t="s">
        <v>33</v>
      </c>
      <c r="B81" t="s">
        <v>50</v>
      </c>
      <c r="C81" s="1">
        <v>18</v>
      </c>
      <c r="D81" t="s">
        <v>35</v>
      </c>
      <c r="E81" t="s">
        <v>47</v>
      </c>
      <c r="F81" t="s">
        <v>44</v>
      </c>
      <c r="G81" s="1">
        <v>4</v>
      </c>
      <c r="H81" s="1">
        <v>3</v>
      </c>
      <c r="I81" t="s">
        <v>39</v>
      </c>
      <c r="J81" t="s">
        <v>48</v>
      </c>
      <c r="K81" t="s">
        <v>40</v>
      </c>
      <c r="L81" t="s">
        <v>41</v>
      </c>
      <c r="M81" s="1">
        <v>2</v>
      </c>
      <c r="N81" s="1">
        <v>1</v>
      </c>
      <c r="O81" s="1">
        <v>0</v>
      </c>
      <c r="P81" t="s">
        <v>43</v>
      </c>
      <c r="Q81" t="s">
        <v>43</v>
      </c>
      <c r="R81" t="s">
        <v>42</v>
      </c>
      <c r="S81" t="s">
        <v>42</v>
      </c>
      <c r="T81" t="s">
        <v>42</v>
      </c>
      <c r="U81" t="s">
        <v>42</v>
      </c>
      <c r="V81" t="s">
        <v>42</v>
      </c>
      <c r="W81" t="s">
        <v>43</v>
      </c>
      <c r="X81" s="2">
        <v>4</v>
      </c>
      <c r="Y81" s="2">
        <v>2</v>
      </c>
      <c r="Z81" s="2">
        <v>3</v>
      </c>
      <c r="AA81" s="2">
        <v>1</v>
      </c>
      <c r="AB81" s="2">
        <v>2</v>
      </c>
      <c r="AC81" s="2">
        <v>1</v>
      </c>
      <c r="AD81" s="2">
        <v>8</v>
      </c>
      <c r="AE81" s="2">
        <v>10</v>
      </c>
      <c r="AF81" s="2">
        <v>11</v>
      </c>
      <c r="AG81" s="2">
        <v>10</v>
      </c>
      <c r="AH81" s="39">
        <f>AVERAGE(datasets[[#This Row],[G1]:[G3]])</f>
        <v>10.333333333333334</v>
      </c>
      <c r="AI81" s="44" t="str">
        <f>IF(datasets[[#This Row],[G3]]&gt;=15,"Excellent",IF(datasets[[#This Row],[G3]]&gt;=10,"Average","Poor"))</f>
        <v>Average</v>
      </c>
      <c r="AJ81" s="43" t="str">
        <f t="shared" si="1"/>
        <v>Safe</v>
      </c>
    </row>
    <row r="82" spans="1:36" x14ac:dyDescent="0.25">
      <c r="A82" t="s">
        <v>33</v>
      </c>
      <c r="B82" t="s">
        <v>50</v>
      </c>
      <c r="C82" s="1">
        <v>17</v>
      </c>
      <c r="D82" t="s">
        <v>35</v>
      </c>
      <c r="E82" t="s">
        <v>47</v>
      </c>
      <c r="F82" t="s">
        <v>37</v>
      </c>
      <c r="G82" s="1">
        <v>4</v>
      </c>
      <c r="H82" s="1">
        <v>1</v>
      </c>
      <c r="I82" t="s">
        <v>48</v>
      </c>
      <c r="J82" t="s">
        <v>45</v>
      </c>
      <c r="K82" t="s">
        <v>49</v>
      </c>
      <c r="L82" t="s">
        <v>41</v>
      </c>
      <c r="M82" s="1">
        <v>2</v>
      </c>
      <c r="N82" s="1">
        <v>1</v>
      </c>
      <c r="O82" s="1">
        <v>0</v>
      </c>
      <c r="P82" t="s">
        <v>43</v>
      </c>
      <c r="Q82" t="s">
        <v>43</v>
      </c>
      <c r="R82" t="s">
        <v>42</v>
      </c>
      <c r="S82" t="s">
        <v>42</v>
      </c>
      <c r="T82" t="s">
        <v>42</v>
      </c>
      <c r="U82" t="s">
        <v>42</v>
      </c>
      <c r="V82" t="s">
        <v>42</v>
      </c>
      <c r="W82" t="s">
        <v>42</v>
      </c>
      <c r="X82" s="2">
        <v>4</v>
      </c>
      <c r="Y82" s="2">
        <v>5</v>
      </c>
      <c r="Z82" s="2">
        <v>4</v>
      </c>
      <c r="AA82" s="2">
        <v>2</v>
      </c>
      <c r="AB82" s="2">
        <v>4</v>
      </c>
      <c r="AC82" s="2">
        <v>5</v>
      </c>
      <c r="AD82" s="2">
        <v>30</v>
      </c>
      <c r="AE82" s="2">
        <v>8</v>
      </c>
      <c r="AF82" s="2">
        <v>8</v>
      </c>
      <c r="AG82" s="2">
        <v>8</v>
      </c>
      <c r="AH82" s="39">
        <f>AVERAGE(datasets[[#This Row],[G1]:[G3]])</f>
        <v>8</v>
      </c>
      <c r="AI82" s="44" t="str">
        <f>IF(datasets[[#This Row],[G3]]&gt;=15,"Excellent",IF(datasets[[#This Row],[G3]]&gt;=10,"Average","Poor"))</f>
        <v>Poor</v>
      </c>
      <c r="AJ82" s="43" t="str">
        <f t="shared" si="1"/>
        <v>At Risk</v>
      </c>
    </row>
    <row r="83" spans="1:36" x14ac:dyDescent="0.25">
      <c r="A83" t="s">
        <v>33</v>
      </c>
      <c r="B83" t="s">
        <v>50</v>
      </c>
      <c r="C83" s="1">
        <v>17</v>
      </c>
      <c r="D83" t="s">
        <v>35</v>
      </c>
      <c r="E83" t="s">
        <v>47</v>
      </c>
      <c r="F83" t="s">
        <v>37</v>
      </c>
      <c r="G83" s="1">
        <v>3</v>
      </c>
      <c r="H83" s="1">
        <v>2</v>
      </c>
      <c r="I83" t="s">
        <v>39</v>
      </c>
      <c r="J83" t="s">
        <v>48</v>
      </c>
      <c r="K83" t="s">
        <v>49</v>
      </c>
      <c r="L83" t="s">
        <v>41</v>
      </c>
      <c r="M83" s="1">
        <v>1</v>
      </c>
      <c r="N83" s="1">
        <v>1</v>
      </c>
      <c r="O83" s="1">
        <v>1</v>
      </c>
      <c r="P83" t="s">
        <v>43</v>
      </c>
      <c r="Q83" t="s">
        <v>43</v>
      </c>
      <c r="R83" t="s">
        <v>43</v>
      </c>
      <c r="S83" t="s">
        <v>43</v>
      </c>
      <c r="T83" t="s">
        <v>42</v>
      </c>
      <c r="U83" t="s">
        <v>42</v>
      </c>
      <c r="V83" t="s">
        <v>42</v>
      </c>
      <c r="W83" t="s">
        <v>43</v>
      </c>
      <c r="X83" s="2">
        <v>4</v>
      </c>
      <c r="Y83" s="2">
        <v>4</v>
      </c>
      <c r="Z83" s="2">
        <v>4</v>
      </c>
      <c r="AA83" s="2">
        <v>3</v>
      </c>
      <c r="AB83" s="2">
        <v>4</v>
      </c>
      <c r="AC83" s="2">
        <v>3</v>
      </c>
      <c r="AD83" s="2">
        <v>19</v>
      </c>
      <c r="AE83" s="2">
        <v>11</v>
      </c>
      <c r="AF83" s="2">
        <v>9</v>
      </c>
      <c r="AG83" s="2">
        <v>10</v>
      </c>
      <c r="AH83" s="39">
        <f>AVERAGE(datasets[[#This Row],[G1]:[G3]])</f>
        <v>10</v>
      </c>
      <c r="AI83" s="44" t="str">
        <f>IF(datasets[[#This Row],[G3]]&gt;=15,"Excellent",IF(datasets[[#This Row],[G3]]&gt;=10,"Average","Poor"))</f>
        <v>Average</v>
      </c>
      <c r="AJ83" s="43" t="str">
        <f t="shared" si="1"/>
        <v>Safe</v>
      </c>
    </row>
    <row r="84" spans="1:36" x14ac:dyDescent="0.25">
      <c r="A84" t="s">
        <v>33</v>
      </c>
      <c r="B84" t="s">
        <v>50</v>
      </c>
      <c r="C84" s="1">
        <v>17</v>
      </c>
      <c r="D84" t="s">
        <v>35</v>
      </c>
      <c r="E84" t="s">
        <v>36</v>
      </c>
      <c r="F84" t="s">
        <v>44</v>
      </c>
      <c r="G84" s="1">
        <v>3</v>
      </c>
      <c r="H84" s="1">
        <v>3</v>
      </c>
      <c r="I84" t="s">
        <v>28</v>
      </c>
      <c r="J84" t="s">
        <v>45</v>
      </c>
      <c r="K84" t="s">
        <v>49</v>
      </c>
      <c r="L84" t="s">
        <v>41</v>
      </c>
      <c r="M84" s="1">
        <v>1</v>
      </c>
      <c r="N84" s="1">
        <v>1</v>
      </c>
      <c r="O84" s="1">
        <v>0</v>
      </c>
      <c r="P84" t="s">
        <v>43</v>
      </c>
      <c r="Q84" t="s">
        <v>42</v>
      </c>
      <c r="R84" t="s">
        <v>42</v>
      </c>
      <c r="S84" t="s">
        <v>43</v>
      </c>
      <c r="T84" t="s">
        <v>42</v>
      </c>
      <c r="U84" t="s">
        <v>42</v>
      </c>
      <c r="V84" t="s">
        <v>42</v>
      </c>
      <c r="W84" t="s">
        <v>43</v>
      </c>
      <c r="X84" s="2">
        <v>4</v>
      </c>
      <c r="Y84" s="2">
        <v>4</v>
      </c>
      <c r="Z84" s="2">
        <v>3</v>
      </c>
      <c r="AA84" s="2">
        <v>1</v>
      </c>
      <c r="AB84" s="2">
        <v>3</v>
      </c>
      <c r="AC84" s="2">
        <v>5</v>
      </c>
      <c r="AD84" s="2">
        <v>4</v>
      </c>
      <c r="AE84" s="2">
        <v>14</v>
      </c>
      <c r="AF84" s="2">
        <v>12</v>
      </c>
      <c r="AG84" s="2">
        <v>11</v>
      </c>
      <c r="AH84" s="39">
        <f>AVERAGE(datasets[[#This Row],[G1]:[G3]])</f>
        <v>12.333333333333334</v>
      </c>
      <c r="AI84" s="44" t="str">
        <f>IF(datasets[[#This Row],[G3]]&gt;=15,"Excellent",IF(datasets[[#This Row],[G3]]&gt;=10,"Average","Poor"))</f>
        <v>Average</v>
      </c>
      <c r="AJ84" s="43" t="str">
        <f t="shared" si="1"/>
        <v>Safe</v>
      </c>
    </row>
    <row r="85" spans="1:36" x14ac:dyDescent="0.25">
      <c r="A85" t="s">
        <v>33</v>
      </c>
      <c r="B85" t="s">
        <v>50</v>
      </c>
      <c r="C85" s="1">
        <v>18</v>
      </c>
      <c r="D85" t="s">
        <v>35</v>
      </c>
      <c r="E85" t="s">
        <v>47</v>
      </c>
      <c r="F85" t="s">
        <v>44</v>
      </c>
      <c r="G85" s="1">
        <v>4</v>
      </c>
      <c r="H85" s="1">
        <v>4</v>
      </c>
      <c r="I85" t="s">
        <v>39</v>
      </c>
      <c r="J85" t="s">
        <v>39</v>
      </c>
      <c r="K85" t="s">
        <v>49</v>
      </c>
      <c r="L85" t="s">
        <v>41</v>
      </c>
      <c r="M85" s="1">
        <v>1</v>
      </c>
      <c r="N85" s="1">
        <v>1</v>
      </c>
      <c r="O85" s="1">
        <v>0</v>
      </c>
      <c r="P85" t="s">
        <v>43</v>
      </c>
      <c r="Q85" t="s">
        <v>42</v>
      </c>
      <c r="R85" t="s">
        <v>42</v>
      </c>
      <c r="S85" t="s">
        <v>43</v>
      </c>
      <c r="T85" t="s">
        <v>42</v>
      </c>
      <c r="U85" t="s">
        <v>42</v>
      </c>
      <c r="V85" t="s">
        <v>42</v>
      </c>
      <c r="W85" t="s">
        <v>42</v>
      </c>
      <c r="X85" s="2">
        <v>1</v>
      </c>
      <c r="Y85" s="2">
        <v>4</v>
      </c>
      <c r="Z85" s="2">
        <v>2</v>
      </c>
      <c r="AA85" s="2">
        <v>2</v>
      </c>
      <c r="AB85" s="2">
        <v>2</v>
      </c>
      <c r="AC85" s="2">
        <v>1</v>
      </c>
      <c r="AD85" s="2">
        <v>5</v>
      </c>
      <c r="AE85" s="2">
        <v>16</v>
      </c>
      <c r="AF85" s="2">
        <v>15</v>
      </c>
      <c r="AG85" s="2">
        <v>16</v>
      </c>
      <c r="AH85" s="39">
        <f>AVERAGE(datasets[[#This Row],[G1]:[G3]])</f>
        <v>15.666666666666666</v>
      </c>
      <c r="AI85" s="44" t="str">
        <f>IF(datasets[[#This Row],[G3]]&gt;=15,"Excellent",IF(datasets[[#This Row],[G3]]&gt;=10,"Average","Poor"))</f>
        <v>Excellent</v>
      </c>
      <c r="AJ85" s="43" t="str">
        <f t="shared" si="1"/>
        <v>Safe</v>
      </c>
    </row>
    <row r="86" spans="1:36" x14ac:dyDescent="0.25">
      <c r="A86" t="s">
        <v>33</v>
      </c>
      <c r="B86" t="s">
        <v>50</v>
      </c>
      <c r="C86" s="1">
        <v>17</v>
      </c>
      <c r="D86" t="s">
        <v>35</v>
      </c>
      <c r="E86" t="s">
        <v>47</v>
      </c>
      <c r="F86" t="s">
        <v>44</v>
      </c>
      <c r="G86" s="1">
        <v>4</v>
      </c>
      <c r="H86" s="1">
        <v>4</v>
      </c>
      <c r="I86" t="s">
        <v>45</v>
      </c>
      <c r="J86" t="s">
        <v>39</v>
      </c>
      <c r="K86" t="s">
        <v>49</v>
      </c>
      <c r="L86" t="s">
        <v>46</v>
      </c>
      <c r="M86" s="1">
        <v>2</v>
      </c>
      <c r="N86" s="1">
        <v>1</v>
      </c>
      <c r="O86" s="1">
        <v>0</v>
      </c>
      <c r="P86" t="s">
        <v>43</v>
      </c>
      <c r="Q86" t="s">
        <v>43</v>
      </c>
      <c r="R86" t="s">
        <v>42</v>
      </c>
      <c r="S86" t="s">
        <v>43</v>
      </c>
      <c r="T86" t="s">
        <v>42</v>
      </c>
      <c r="U86" t="s">
        <v>42</v>
      </c>
      <c r="V86" t="s">
        <v>42</v>
      </c>
      <c r="W86" t="s">
        <v>43</v>
      </c>
      <c r="X86" s="2">
        <v>4</v>
      </c>
      <c r="Y86" s="2">
        <v>1</v>
      </c>
      <c r="Z86" s="2">
        <v>1</v>
      </c>
      <c r="AA86" s="2">
        <v>2</v>
      </c>
      <c r="AB86" s="2">
        <v>2</v>
      </c>
      <c r="AC86" s="2">
        <v>5</v>
      </c>
      <c r="AD86" s="2">
        <v>0</v>
      </c>
      <c r="AE86" s="2">
        <v>11</v>
      </c>
      <c r="AF86" s="2">
        <v>11</v>
      </c>
      <c r="AG86" s="2">
        <v>10</v>
      </c>
      <c r="AH86" s="39">
        <f>AVERAGE(datasets[[#This Row],[G1]:[G3]])</f>
        <v>10.666666666666666</v>
      </c>
      <c r="AI86" s="44" t="str">
        <f>IF(datasets[[#This Row],[G3]]&gt;=15,"Excellent",IF(datasets[[#This Row],[G3]]&gt;=10,"Average","Poor"))</f>
        <v>Average</v>
      </c>
      <c r="AJ86" s="43" t="str">
        <f t="shared" si="1"/>
        <v>Safe</v>
      </c>
    </row>
    <row r="87" spans="1:36" x14ac:dyDescent="0.25">
      <c r="A87" t="s">
        <v>33</v>
      </c>
      <c r="B87" t="s">
        <v>50</v>
      </c>
      <c r="C87" s="1">
        <v>20</v>
      </c>
      <c r="D87" t="s">
        <v>35</v>
      </c>
      <c r="E87" t="s">
        <v>36</v>
      </c>
      <c r="F87" t="s">
        <v>37</v>
      </c>
      <c r="G87" s="1">
        <v>3</v>
      </c>
      <c r="H87" s="1">
        <v>2</v>
      </c>
      <c r="I87" t="s">
        <v>48</v>
      </c>
      <c r="J87" t="s">
        <v>45</v>
      </c>
      <c r="K87" t="s">
        <v>40</v>
      </c>
      <c r="L87" t="s">
        <v>45</v>
      </c>
      <c r="M87" s="1">
        <v>1</v>
      </c>
      <c r="N87" s="1">
        <v>1</v>
      </c>
      <c r="O87" s="1">
        <v>0</v>
      </c>
      <c r="P87" t="s">
        <v>43</v>
      </c>
      <c r="Q87" t="s">
        <v>43</v>
      </c>
      <c r="R87" t="s">
        <v>43</v>
      </c>
      <c r="S87" t="s">
        <v>42</v>
      </c>
      <c r="T87" t="s">
        <v>42</v>
      </c>
      <c r="U87" t="s">
        <v>42</v>
      </c>
      <c r="V87" t="s">
        <v>43</v>
      </c>
      <c r="W87" t="s">
        <v>43</v>
      </c>
      <c r="X87" s="2">
        <v>5</v>
      </c>
      <c r="Y87" s="2">
        <v>5</v>
      </c>
      <c r="Z87" s="2">
        <v>3</v>
      </c>
      <c r="AA87" s="2">
        <v>1</v>
      </c>
      <c r="AB87" s="2">
        <v>1</v>
      </c>
      <c r="AC87" s="2">
        <v>5</v>
      </c>
      <c r="AD87" s="2">
        <v>0</v>
      </c>
      <c r="AE87" s="2">
        <v>17</v>
      </c>
      <c r="AF87" s="2">
        <v>18</v>
      </c>
      <c r="AG87" s="2">
        <v>18</v>
      </c>
      <c r="AH87" s="39">
        <f>AVERAGE(datasets[[#This Row],[G1]:[G3]])</f>
        <v>17.666666666666668</v>
      </c>
      <c r="AI87" s="44" t="str">
        <f>IF(datasets[[#This Row],[G3]]&gt;=15,"Excellent",IF(datasets[[#This Row],[G3]]&gt;=10,"Average","Poor"))</f>
        <v>Excellent</v>
      </c>
      <c r="AJ87" s="43" t="str">
        <f t="shared" si="1"/>
        <v>Safe</v>
      </c>
    </row>
    <row r="88" spans="1:36" x14ac:dyDescent="0.25">
      <c r="A88" t="s">
        <v>33</v>
      </c>
      <c r="B88" t="s">
        <v>50</v>
      </c>
      <c r="C88" s="1">
        <v>19</v>
      </c>
      <c r="D88" t="s">
        <v>35</v>
      </c>
      <c r="E88" t="s">
        <v>36</v>
      </c>
      <c r="F88" t="s">
        <v>44</v>
      </c>
      <c r="G88" s="1">
        <v>4</v>
      </c>
      <c r="H88" s="1">
        <v>4</v>
      </c>
      <c r="I88" t="s">
        <v>39</v>
      </c>
      <c r="J88" t="s">
        <v>48</v>
      </c>
      <c r="K88" t="s">
        <v>51</v>
      </c>
      <c r="L88" t="s">
        <v>45</v>
      </c>
      <c r="M88" s="1">
        <v>2</v>
      </c>
      <c r="N88" s="1">
        <v>1</v>
      </c>
      <c r="O88" s="1">
        <v>1</v>
      </c>
      <c r="P88" t="s">
        <v>43</v>
      </c>
      <c r="Q88" t="s">
        <v>42</v>
      </c>
      <c r="R88" t="s">
        <v>42</v>
      </c>
      <c r="S88" t="s">
        <v>43</v>
      </c>
      <c r="T88" t="s">
        <v>42</v>
      </c>
      <c r="U88" t="s">
        <v>42</v>
      </c>
      <c r="V88" t="s">
        <v>42</v>
      </c>
      <c r="W88" t="s">
        <v>42</v>
      </c>
      <c r="X88" s="2">
        <v>4</v>
      </c>
      <c r="Y88" s="2">
        <v>3</v>
      </c>
      <c r="Z88" s="2">
        <v>4</v>
      </c>
      <c r="AA88" s="2">
        <v>1</v>
      </c>
      <c r="AB88" s="2">
        <v>1</v>
      </c>
      <c r="AC88" s="2">
        <v>4</v>
      </c>
      <c r="AD88" s="2">
        <v>38</v>
      </c>
      <c r="AE88" s="2">
        <v>8</v>
      </c>
      <c r="AF88" s="2">
        <v>9</v>
      </c>
      <c r="AG88" s="2">
        <v>8</v>
      </c>
      <c r="AH88" s="39">
        <f>AVERAGE(datasets[[#This Row],[G1]:[G3]])</f>
        <v>8.3333333333333339</v>
      </c>
      <c r="AI88" s="44" t="str">
        <f>IF(datasets[[#This Row],[G3]]&gt;=15,"Excellent",IF(datasets[[#This Row],[G3]]&gt;=10,"Average","Poor"))</f>
        <v>Poor</v>
      </c>
      <c r="AJ88" s="43" t="str">
        <f t="shared" si="1"/>
        <v>At Risk</v>
      </c>
    </row>
    <row r="89" spans="1:36" x14ac:dyDescent="0.25">
      <c r="A89" t="s">
        <v>33</v>
      </c>
      <c r="B89" t="s">
        <v>50</v>
      </c>
      <c r="C89" s="1">
        <v>17</v>
      </c>
      <c r="D89" t="s">
        <v>35</v>
      </c>
      <c r="E89" t="s">
        <v>36</v>
      </c>
      <c r="F89" t="s">
        <v>44</v>
      </c>
      <c r="G89" s="1">
        <v>3</v>
      </c>
      <c r="H89" s="1">
        <v>3</v>
      </c>
      <c r="I89" t="s">
        <v>45</v>
      </c>
      <c r="J89" t="s">
        <v>48</v>
      </c>
      <c r="K89" t="s">
        <v>51</v>
      </c>
      <c r="L89" t="s">
        <v>41</v>
      </c>
      <c r="M89" s="1">
        <v>1</v>
      </c>
      <c r="N89" s="1">
        <v>1</v>
      </c>
      <c r="O89" s="1">
        <v>0</v>
      </c>
      <c r="P89" t="s">
        <v>43</v>
      </c>
      <c r="Q89" t="s">
        <v>43</v>
      </c>
      <c r="R89" t="s">
        <v>43</v>
      </c>
      <c r="S89" t="s">
        <v>42</v>
      </c>
      <c r="T89" t="s">
        <v>43</v>
      </c>
      <c r="U89" t="s">
        <v>42</v>
      </c>
      <c r="V89" t="s">
        <v>42</v>
      </c>
      <c r="W89" t="s">
        <v>43</v>
      </c>
      <c r="X89" s="2">
        <v>4</v>
      </c>
      <c r="Y89" s="2">
        <v>3</v>
      </c>
      <c r="Z89" s="2">
        <v>5</v>
      </c>
      <c r="AA89" s="2">
        <v>3</v>
      </c>
      <c r="AB89" s="2">
        <v>5</v>
      </c>
      <c r="AC89" s="2">
        <v>5</v>
      </c>
      <c r="AD89" s="2">
        <v>3</v>
      </c>
      <c r="AE89" s="2">
        <v>14</v>
      </c>
      <c r="AF89" s="2">
        <v>15</v>
      </c>
      <c r="AG89" s="2">
        <v>16</v>
      </c>
      <c r="AH89" s="39">
        <f>AVERAGE(datasets[[#This Row],[G1]:[G3]])</f>
        <v>15</v>
      </c>
      <c r="AI89" s="44" t="str">
        <f>IF(datasets[[#This Row],[G3]]&gt;=15,"Excellent",IF(datasets[[#This Row],[G3]]&gt;=10,"Average","Poor"))</f>
        <v>Excellent</v>
      </c>
      <c r="AJ89" s="43" t="str">
        <f t="shared" si="1"/>
        <v>Safe</v>
      </c>
    </row>
    <row r="90" spans="1:36" x14ac:dyDescent="0.25">
      <c r="A90" t="s">
        <v>33</v>
      </c>
      <c r="B90" t="s">
        <v>50</v>
      </c>
      <c r="C90" s="1">
        <v>17</v>
      </c>
      <c r="D90" t="s">
        <v>52</v>
      </c>
      <c r="E90" t="s">
        <v>36</v>
      </c>
      <c r="F90" t="s">
        <v>44</v>
      </c>
      <c r="G90" s="1">
        <v>2</v>
      </c>
      <c r="H90" s="1">
        <v>2</v>
      </c>
      <c r="I90" t="s">
        <v>48</v>
      </c>
      <c r="J90" t="s">
        <v>45</v>
      </c>
      <c r="K90" t="s">
        <v>40</v>
      </c>
      <c r="L90" t="s">
        <v>41</v>
      </c>
      <c r="M90" s="1">
        <v>4</v>
      </c>
      <c r="N90" s="1">
        <v>1</v>
      </c>
      <c r="O90" s="1">
        <v>0</v>
      </c>
      <c r="P90" t="s">
        <v>43</v>
      </c>
      <c r="Q90" t="s">
        <v>42</v>
      </c>
      <c r="R90" t="s">
        <v>43</v>
      </c>
      <c r="S90" t="s">
        <v>43</v>
      </c>
      <c r="T90" t="s">
        <v>42</v>
      </c>
      <c r="U90" t="s">
        <v>42</v>
      </c>
      <c r="V90" t="s">
        <v>42</v>
      </c>
      <c r="W90" t="s">
        <v>43</v>
      </c>
      <c r="X90" s="2">
        <v>4</v>
      </c>
      <c r="Y90" s="2">
        <v>4</v>
      </c>
      <c r="Z90" s="2">
        <v>5</v>
      </c>
      <c r="AA90" s="2">
        <v>5</v>
      </c>
      <c r="AB90" s="2">
        <v>5</v>
      </c>
      <c r="AC90" s="2">
        <v>4</v>
      </c>
      <c r="AD90" s="2">
        <v>8</v>
      </c>
      <c r="AE90" s="2">
        <v>11</v>
      </c>
      <c r="AF90" s="2">
        <v>10</v>
      </c>
      <c r="AG90" s="2">
        <v>10</v>
      </c>
      <c r="AH90" s="39">
        <f>AVERAGE(datasets[[#This Row],[G1]:[G3]])</f>
        <v>10.333333333333334</v>
      </c>
      <c r="AI90" s="44" t="str">
        <f>IF(datasets[[#This Row],[G3]]&gt;=15,"Excellent",IF(datasets[[#This Row],[G3]]&gt;=10,"Average","Poor"))</f>
        <v>Average</v>
      </c>
      <c r="AJ90" s="43" t="str">
        <f t="shared" si="1"/>
        <v>Safe</v>
      </c>
    </row>
    <row r="91" spans="1:36" x14ac:dyDescent="0.25">
      <c r="A91" t="s">
        <v>53</v>
      </c>
      <c r="B91" t="s">
        <v>50</v>
      </c>
      <c r="C91" s="1">
        <v>18</v>
      </c>
      <c r="D91" t="s">
        <v>52</v>
      </c>
      <c r="E91" t="s">
        <v>36</v>
      </c>
      <c r="F91" t="s">
        <v>44</v>
      </c>
      <c r="G91" s="1">
        <v>3</v>
      </c>
      <c r="H91" s="1">
        <v>2</v>
      </c>
      <c r="I91" t="s">
        <v>45</v>
      </c>
      <c r="J91" t="s">
        <v>45</v>
      </c>
      <c r="K91" t="s">
        <v>40</v>
      </c>
      <c r="L91" t="s">
        <v>41</v>
      </c>
      <c r="M91" s="1">
        <v>2</v>
      </c>
      <c r="N91" s="1">
        <v>1</v>
      </c>
      <c r="O91" s="1">
        <v>1</v>
      </c>
      <c r="P91" t="s">
        <v>43</v>
      </c>
      <c r="Q91" t="s">
        <v>42</v>
      </c>
      <c r="R91" t="s">
        <v>43</v>
      </c>
      <c r="S91" t="s">
        <v>43</v>
      </c>
      <c r="T91" t="s">
        <v>43</v>
      </c>
      <c r="U91" t="s">
        <v>42</v>
      </c>
      <c r="V91" t="s">
        <v>42</v>
      </c>
      <c r="W91" t="s">
        <v>43</v>
      </c>
      <c r="X91" s="2">
        <v>2</v>
      </c>
      <c r="Y91" s="2">
        <v>5</v>
      </c>
      <c r="Z91" s="2">
        <v>5</v>
      </c>
      <c r="AA91" s="2">
        <v>5</v>
      </c>
      <c r="AB91" s="2">
        <v>5</v>
      </c>
      <c r="AC91" s="2">
        <v>5</v>
      </c>
      <c r="AD91" s="2">
        <v>10</v>
      </c>
      <c r="AE91" s="2">
        <v>11</v>
      </c>
      <c r="AF91" s="2">
        <v>13</v>
      </c>
      <c r="AG91" s="2">
        <v>13</v>
      </c>
      <c r="AH91" s="39">
        <f>AVERAGE(datasets[[#This Row],[G1]:[G3]])</f>
        <v>12.333333333333334</v>
      </c>
      <c r="AI91" s="44" t="str">
        <f>IF(datasets[[#This Row],[G3]]&gt;=15,"Excellent",IF(datasets[[#This Row],[G3]]&gt;=10,"Average","Poor"))</f>
        <v>Average</v>
      </c>
      <c r="AJ91" s="43" t="str">
        <f t="shared" si="1"/>
        <v>Safe</v>
      </c>
    </row>
    <row r="92" spans="1:36" x14ac:dyDescent="0.25">
      <c r="A92" t="s">
        <v>53</v>
      </c>
      <c r="B92" t="s">
        <v>50</v>
      </c>
      <c r="C92" s="1">
        <v>18</v>
      </c>
      <c r="D92" t="s">
        <v>35</v>
      </c>
      <c r="E92" t="s">
        <v>47</v>
      </c>
      <c r="F92" t="s">
        <v>44</v>
      </c>
      <c r="G92" s="1">
        <v>1</v>
      </c>
      <c r="H92" s="1">
        <v>3</v>
      </c>
      <c r="I92" t="s">
        <v>38</v>
      </c>
      <c r="J92" t="s">
        <v>48</v>
      </c>
      <c r="K92" t="s">
        <v>40</v>
      </c>
      <c r="L92" t="s">
        <v>41</v>
      </c>
      <c r="M92" s="1">
        <v>1</v>
      </c>
      <c r="N92" s="1">
        <v>1</v>
      </c>
      <c r="O92" s="1">
        <v>1</v>
      </c>
      <c r="P92" t="s">
        <v>43</v>
      </c>
      <c r="Q92" t="s">
        <v>43</v>
      </c>
      <c r="R92" t="s">
        <v>43</v>
      </c>
      <c r="S92" t="s">
        <v>43</v>
      </c>
      <c r="T92" t="s">
        <v>42</v>
      </c>
      <c r="U92" t="s">
        <v>43</v>
      </c>
      <c r="V92" t="s">
        <v>42</v>
      </c>
      <c r="W92" t="s">
        <v>42</v>
      </c>
      <c r="X92" s="2">
        <v>4</v>
      </c>
      <c r="Y92" s="2">
        <v>3</v>
      </c>
      <c r="Z92" s="2">
        <v>3</v>
      </c>
      <c r="AA92" s="2">
        <v>2</v>
      </c>
      <c r="AB92" s="2">
        <v>3</v>
      </c>
      <c r="AC92" s="2">
        <v>3</v>
      </c>
      <c r="AD92" s="2">
        <v>7</v>
      </c>
      <c r="AE92" s="2">
        <v>8</v>
      </c>
      <c r="AF92" s="2">
        <v>7</v>
      </c>
      <c r="AG92" s="2">
        <v>8</v>
      </c>
      <c r="AH92" s="39">
        <f>AVERAGE(datasets[[#This Row],[G1]:[G3]])</f>
        <v>7.666666666666667</v>
      </c>
      <c r="AI92" s="44" t="str">
        <f>IF(datasets[[#This Row],[G3]]&gt;=15,"Excellent",IF(datasets[[#This Row],[G3]]&gt;=10,"Average","Poor"))</f>
        <v>Poor</v>
      </c>
      <c r="AJ92" s="43" t="str">
        <f t="shared" si="1"/>
        <v>At Risk</v>
      </c>
    </row>
    <row r="93" spans="1:36" x14ac:dyDescent="0.25">
      <c r="A93" t="s">
        <v>53</v>
      </c>
      <c r="B93" t="s">
        <v>50</v>
      </c>
      <c r="C93" s="1">
        <v>19</v>
      </c>
      <c r="D93" t="s">
        <v>52</v>
      </c>
      <c r="E93" t="s">
        <v>36</v>
      </c>
      <c r="F93" t="s">
        <v>44</v>
      </c>
      <c r="G93" s="1">
        <v>1</v>
      </c>
      <c r="H93" s="1">
        <v>1</v>
      </c>
      <c r="I93" t="s">
        <v>45</v>
      </c>
      <c r="J93" t="s">
        <v>45</v>
      </c>
      <c r="K93" t="s">
        <v>49</v>
      </c>
      <c r="L93" t="s">
        <v>45</v>
      </c>
      <c r="M93" s="1">
        <v>3</v>
      </c>
      <c r="N93" s="1">
        <v>1</v>
      </c>
      <c r="O93" s="1">
        <v>1</v>
      </c>
      <c r="P93" t="s">
        <v>43</v>
      </c>
      <c r="Q93" t="s">
        <v>42</v>
      </c>
      <c r="R93" t="s">
        <v>43</v>
      </c>
      <c r="S93" t="s">
        <v>43</v>
      </c>
      <c r="T93" t="s">
        <v>42</v>
      </c>
      <c r="U93" t="s">
        <v>42</v>
      </c>
      <c r="V93" t="s">
        <v>42</v>
      </c>
      <c r="W93" t="s">
        <v>43</v>
      </c>
      <c r="X93" s="2">
        <v>4</v>
      </c>
      <c r="Y93" s="2">
        <v>4</v>
      </c>
      <c r="Z93" s="2">
        <v>4</v>
      </c>
      <c r="AA93" s="2">
        <v>3</v>
      </c>
      <c r="AB93" s="2">
        <v>3</v>
      </c>
      <c r="AC93" s="2">
        <v>5</v>
      </c>
      <c r="AD93" s="2">
        <v>4</v>
      </c>
      <c r="AE93" s="2">
        <v>8</v>
      </c>
      <c r="AF93" s="2">
        <v>8</v>
      </c>
      <c r="AG93" s="2">
        <v>8</v>
      </c>
      <c r="AH93" s="39">
        <f>AVERAGE(datasets[[#This Row],[G1]:[G3]])</f>
        <v>8</v>
      </c>
      <c r="AI93" s="44" t="str">
        <f>IF(datasets[[#This Row],[G3]]&gt;=15,"Excellent",IF(datasets[[#This Row],[G3]]&gt;=10,"Average","Poor"))</f>
        <v>Poor</v>
      </c>
      <c r="AJ93" s="43" t="str">
        <f t="shared" si="1"/>
        <v>At Risk</v>
      </c>
    </row>
    <row r="94" spans="1:36" x14ac:dyDescent="0.25">
      <c r="A94" t="s">
        <v>53</v>
      </c>
      <c r="B94" t="s">
        <v>50</v>
      </c>
      <c r="C94" s="1">
        <v>18</v>
      </c>
      <c r="D94" t="s">
        <v>35</v>
      </c>
      <c r="E94" t="s">
        <v>47</v>
      </c>
      <c r="F94" t="s">
        <v>44</v>
      </c>
      <c r="G94" s="1">
        <v>1</v>
      </c>
      <c r="H94" s="1">
        <v>1</v>
      </c>
      <c r="I94" t="s">
        <v>45</v>
      </c>
      <c r="J94" t="s">
        <v>48</v>
      </c>
      <c r="K94" t="s">
        <v>49</v>
      </c>
      <c r="L94" t="s">
        <v>46</v>
      </c>
      <c r="M94" s="1">
        <v>2</v>
      </c>
      <c r="N94" s="1">
        <v>1</v>
      </c>
      <c r="O94" s="1">
        <v>0</v>
      </c>
      <c r="P94" t="s">
        <v>43</v>
      </c>
      <c r="Q94" t="s">
        <v>43</v>
      </c>
      <c r="R94" t="s">
        <v>43</v>
      </c>
      <c r="S94" t="s">
        <v>43</v>
      </c>
      <c r="T94" t="s">
        <v>43</v>
      </c>
      <c r="U94" t="s">
        <v>42</v>
      </c>
      <c r="V94" t="s">
        <v>42</v>
      </c>
      <c r="W94" t="s">
        <v>42</v>
      </c>
      <c r="X94" s="2">
        <v>3</v>
      </c>
      <c r="Y94" s="2">
        <v>3</v>
      </c>
      <c r="Z94" s="2">
        <v>2</v>
      </c>
      <c r="AA94" s="2">
        <v>1</v>
      </c>
      <c r="AB94" s="2">
        <v>2</v>
      </c>
      <c r="AC94" s="2">
        <v>3</v>
      </c>
      <c r="AD94" s="2">
        <v>4</v>
      </c>
      <c r="AE94" s="2">
        <v>10</v>
      </c>
      <c r="AF94" s="2">
        <v>10</v>
      </c>
      <c r="AG94" s="2">
        <v>10</v>
      </c>
      <c r="AH94" s="39">
        <f>AVERAGE(datasets[[#This Row],[G1]:[G3]])</f>
        <v>10</v>
      </c>
      <c r="AI94" s="44" t="str">
        <f>IF(datasets[[#This Row],[G3]]&gt;=15,"Excellent",IF(datasets[[#This Row],[G3]]&gt;=10,"Average","Poor"))</f>
        <v>Average</v>
      </c>
      <c r="AJ94" s="43" t="str">
        <f t="shared" si="1"/>
        <v>Safe</v>
      </c>
    </row>
    <row r="95" spans="1:36" x14ac:dyDescent="0.25">
      <c r="A95" t="s">
        <v>53</v>
      </c>
      <c r="B95" t="s">
        <v>34</v>
      </c>
      <c r="C95" s="1">
        <v>17</v>
      </c>
      <c r="D95" t="s">
        <v>52</v>
      </c>
      <c r="E95" t="s">
        <v>36</v>
      </c>
      <c r="F95" t="s">
        <v>44</v>
      </c>
      <c r="G95" s="1">
        <v>1</v>
      </c>
      <c r="H95" s="1">
        <v>1</v>
      </c>
      <c r="I95" t="s">
        <v>45</v>
      </c>
      <c r="J95" t="s">
        <v>48</v>
      </c>
      <c r="K95" t="s">
        <v>51</v>
      </c>
      <c r="L95" t="s">
        <v>41</v>
      </c>
      <c r="M95" s="1">
        <v>3</v>
      </c>
      <c r="N95" s="1">
        <v>1</v>
      </c>
      <c r="O95" s="1">
        <v>1</v>
      </c>
      <c r="P95" t="s">
        <v>43</v>
      </c>
      <c r="Q95" t="s">
        <v>42</v>
      </c>
      <c r="R95" t="s">
        <v>42</v>
      </c>
      <c r="S95" t="s">
        <v>43</v>
      </c>
      <c r="T95" t="s">
        <v>42</v>
      </c>
      <c r="U95" t="s">
        <v>42</v>
      </c>
      <c r="V95" t="s">
        <v>42</v>
      </c>
      <c r="W95" t="s">
        <v>42</v>
      </c>
      <c r="X95" s="2">
        <v>5</v>
      </c>
      <c r="Y95" s="2">
        <v>2</v>
      </c>
      <c r="Z95" s="2">
        <v>1</v>
      </c>
      <c r="AA95" s="2">
        <v>1</v>
      </c>
      <c r="AB95" s="2">
        <v>2</v>
      </c>
      <c r="AC95" s="2">
        <v>1</v>
      </c>
      <c r="AD95" s="2">
        <v>0</v>
      </c>
      <c r="AE95" s="2">
        <v>7</v>
      </c>
      <c r="AF95" s="2">
        <v>6</v>
      </c>
      <c r="AG95" s="2">
        <v>0</v>
      </c>
      <c r="AH95" s="39">
        <f>AVERAGE(datasets[[#This Row],[G1]:[G3]])</f>
        <v>4.333333333333333</v>
      </c>
      <c r="AI95" s="44" t="str">
        <f>IF(datasets[[#This Row],[G3]]&gt;=15,"Excellent",IF(datasets[[#This Row],[G3]]&gt;=10,"Average","Poor"))</f>
        <v>Poor</v>
      </c>
      <c r="AJ95" s="43" t="str">
        <f t="shared" si="1"/>
        <v>At Risk</v>
      </c>
    </row>
    <row r="96" spans="1:36" x14ac:dyDescent="0.25">
      <c r="A96" t="s">
        <v>53</v>
      </c>
      <c r="B96" t="s">
        <v>34</v>
      </c>
      <c r="C96" s="1">
        <v>18</v>
      </c>
      <c r="D96" t="s">
        <v>35</v>
      </c>
      <c r="E96" t="s">
        <v>36</v>
      </c>
      <c r="F96" t="s">
        <v>44</v>
      </c>
      <c r="G96" s="1">
        <v>2</v>
      </c>
      <c r="H96" s="1">
        <v>3</v>
      </c>
      <c r="I96" t="s">
        <v>38</v>
      </c>
      <c r="J96" t="s">
        <v>48</v>
      </c>
      <c r="K96" t="s">
        <v>40</v>
      </c>
      <c r="L96" t="s">
        <v>46</v>
      </c>
      <c r="M96" s="1">
        <v>2</v>
      </c>
      <c r="N96" s="1">
        <v>1</v>
      </c>
      <c r="O96" s="1">
        <v>0</v>
      </c>
      <c r="P96" t="s">
        <v>43</v>
      </c>
      <c r="Q96" t="s">
        <v>42</v>
      </c>
      <c r="R96" t="s">
        <v>42</v>
      </c>
      <c r="S96" t="s">
        <v>43</v>
      </c>
      <c r="T96" t="s">
        <v>42</v>
      </c>
      <c r="U96" t="s">
        <v>42</v>
      </c>
      <c r="V96" t="s">
        <v>42</v>
      </c>
      <c r="W96" t="s">
        <v>42</v>
      </c>
      <c r="X96" s="2">
        <v>5</v>
      </c>
      <c r="Y96" s="2">
        <v>2</v>
      </c>
      <c r="Z96" s="2">
        <v>3</v>
      </c>
      <c r="AA96" s="2">
        <v>1</v>
      </c>
      <c r="AB96" s="2">
        <v>2</v>
      </c>
      <c r="AC96" s="2">
        <v>4</v>
      </c>
      <c r="AD96" s="2">
        <v>0</v>
      </c>
      <c r="AE96" s="2">
        <v>11</v>
      </c>
      <c r="AF96" s="2">
        <v>10</v>
      </c>
      <c r="AG96" s="2">
        <v>10</v>
      </c>
      <c r="AH96" s="39">
        <f>AVERAGE(datasets[[#This Row],[G1]:[G3]])</f>
        <v>10.333333333333334</v>
      </c>
      <c r="AI96" s="44" t="str">
        <f>IF(datasets[[#This Row],[G3]]&gt;=15,"Excellent",IF(datasets[[#This Row],[G3]]&gt;=10,"Average","Poor"))</f>
        <v>Average</v>
      </c>
      <c r="AJ96" s="43" t="str">
        <f t="shared" si="1"/>
        <v>Safe</v>
      </c>
    </row>
    <row r="97" spans="1:36" x14ac:dyDescent="0.25">
      <c r="A97" t="s">
        <v>53</v>
      </c>
      <c r="B97" t="s">
        <v>50</v>
      </c>
      <c r="C97" s="1">
        <v>18</v>
      </c>
      <c r="D97" t="s">
        <v>52</v>
      </c>
      <c r="E97" t="s">
        <v>47</v>
      </c>
      <c r="F97" t="s">
        <v>44</v>
      </c>
      <c r="G97" s="1">
        <v>1</v>
      </c>
      <c r="H97" s="1">
        <v>2</v>
      </c>
      <c r="I97" t="s">
        <v>38</v>
      </c>
      <c r="J97" t="s">
        <v>48</v>
      </c>
      <c r="K97" t="s">
        <v>45</v>
      </c>
      <c r="L97" t="s">
        <v>46</v>
      </c>
      <c r="M97" s="1">
        <v>3</v>
      </c>
      <c r="N97" s="1">
        <v>1</v>
      </c>
      <c r="O97" s="1">
        <v>0</v>
      </c>
      <c r="P97" t="s">
        <v>43</v>
      </c>
      <c r="Q97" t="s">
        <v>42</v>
      </c>
      <c r="R97" t="s">
        <v>42</v>
      </c>
      <c r="S97" t="s">
        <v>42</v>
      </c>
      <c r="T97" t="s">
        <v>42</v>
      </c>
      <c r="U97" t="s">
        <v>43</v>
      </c>
      <c r="V97" t="s">
        <v>42</v>
      </c>
      <c r="W97" t="s">
        <v>42</v>
      </c>
      <c r="X97" s="2">
        <v>4</v>
      </c>
      <c r="Y97" s="2">
        <v>3</v>
      </c>
      <c r="Z97" s="2">
        <v>3</v>
      </c>
      <c r="AA97" s="2">
        <v>2</v>
      </c>
      <c r="AB97" s="2">
        <v>3</v>
      </c>
      <c r="AC97" s="2">
        <v>3</v>
      </c>
      <c r="AD97" s="2">
        <v>3</v>
      </c>
      <c r="AE97" s="2">
        <v>14</v>
      </c>
      <c r="AF97" s="2">
        <v>12</v>
      </c>
      <c r="AG97" s="2">
        <v>12</v>
      </c>
      <c r="AH97" s="39">
        <f>AVERAGE(datasets[[#This Row],[G1]:[G3]])</f>
        <v>12.666666666666666</v>
      </c>
      <c r="AI97" s="44" t="str">
        <f>IF(datasets[[#This Row],[G3]]&gt;=15,"Excellent",IF(datasets[[#This Row],[G3]]&gt;=10,"Average","Poor"))</f>
        <v>Average</v>
      </c>
      <c r="AJ97" s="43" t="str">
        <f t="shared" si="1"/>
        <v>Safe</v>
      </c>
    </row>
    <row r="98" spans="1:36" x14ac:dyDescent="0.25">
      <c r="A98" t="s">
        <v>53</v>
      </c>
      <c r="B98" t="s">
        <v>34</v>
      </c>
      <c r="C98" s="1">
        <v>17</v>
      </c>
      <c r="D98" t="s">
        <v>52</v>
      </c>
      <c r="E98" t="s">
        <v>36</v>
      </c>
      <c r="F98" t="s">
        <v>44</v>
      </c>
      <c r="G98" s="1">
        <v>1</v>
      </c>
      <c r="H98" s="1">
        <v>2</v>
      </c>
      <c r="I98" t="s">
        <v>45</v>
      </c>
      <c r="J98" t="s">
        <v>45</v>
      </c>
      <c r="K98" t="s">
        <v>40</v>
      </c>
      <c r="L98" t="s">
        <v>41</v>
      </c>
      <c r="M98" s="1">
        <v>1</v>
      </c>
      <c r="N98" s="1">
        <v>1</v>
      </c>
      <c r="O98" s="1">
        <v>0</v>
      </c>
      <c r="P98" t="s">
        <v>43</v>
      </c>
      <c r="Q98" t="s">
        <v>43</v>
      </c>
      <c r="R98" t="s">
        <v>43</v>
      </c>
      <c r="S98" t="s">
        <v>42</v>
      </c>
      <c r="T98" t="s">
        <v>42</v>
      </c>
      <c r="U98" t="s">
        <v>42</v>
      </c>
      <c r="V98" t="s">
        <v>42</v>
      </c>
      <c r="W98" t="s">
        <v>43</v>
      </c>
      <c r="X98" s="2">
        <v>3</v>
      </c>
      <c r="Y98" s="2">
        <v>5</v>
      </c>
      <c r="Z98" s="2">
        <v>5</v>
      </c>
      <c r="AA98" s="2">
        <v>1</v>
      </c>
      <c r="AB98" s="2">
        <v>3</v>
      </c>
      <c r="AC98" s="2">
        <v>1</v>
      </c>
      <c r="AD98" s="2">
        <v>14</v>
      </c>
      <c r="AE98" s="2">
        <v>6</v>
      </c>
      <c r="AF98" s="2">
        <v>5</v>
      </c>
      <c r="AG98" s="2">
        <v>5</v>
      </c>
      <c r="AH98" s="39">
        <f>AVERAGE(datasets[[#This Row],[G1]:[G3]])</f>
        <v>5.333333333333333</v>
      </c>
      <c r="AI98" s="44" t="str">
        <f>IF(datasets[[#This Row],[G3]]&gt;=15,"Excellent",IF(datasets[[#This Row],[G3]]&gt;=10,"Average","Poor"))</f>
        <v>Poor</v>
      </c>
      <c r="AJ98" s="43" t="str">
        <f t="shared" si="1"/>
        <v>At Risk</v>
      </c>
    </row>
    <row r="99" spans="1:36" x14ac:dyDescent="0.25">
      <c r="A99" t="s">
        <v>53</v>
      </c>
      <c r="B99" t="s">
        <v>50</v>
      </c>
      <c r="C99" s="1">
        <v>18</v>
      </c>
      <c r="D99" t="s">
        <v>52</v>
      </c>
      <c r="E99" t="s">
        <v>36</v>
      </c>
      <c r="F99" t="s">
        <v>44</v>
      </c>
      <c r="G99" s="1">
        <v>2</v>
      </c>
      <c r="H99" s="1">
        <v>1</v>
      </c>
      <c r="I99" t="s">
        <v>45</v>
      </c>
      <c r="J99" t="s">
        <v>45</v>
      </c>
      <c r="K99" t="s">
        <v>45</v>
      </c>
      <c r="L99" t="s">
        <v>41</v>
      </c>
      <c r="M99" s="1">
        <v>2</v>
      </c>
      <c r="N99" s="1">
        <v>1</v>
      </c>
      <c r="O99" s="1">
        <v>0</v>
      </c>
      <c r="P99" t="s">
        <v>43</v>
      </c>
      <c r="Q99" t="s">
        <v>43</v>
      </c>
      <c r="R99" t="s">
        <v>43</v>
      </c>
      <c r="S99" t="s">
        <v>42</v>
      </c>
      <c r="T99" t="s">
        <v>43</v>
      </c>
      <c r="U99" t="s">
        <v>42</v>
      </c>
      <c r="V99" t="s">
        <v>42</v>
      </c>
      <c r="W99" t="s">
        <v>42</v>
      </c>
      <c r="X99" s="2">
        <v>4</v>
      </c>
      <c r="Y99" s="2">
        <v>4</v>
      </c>
      <c r="Z99" s="2">
        <v>3</v>
      </c>
      <c r="AA99" s="2">
        <v>1</v>
      </c>
      <c r="AB99" s="2">
        <v>3</v>
      </c>
      <c r="AC99" s="2">
        <v>5</v>
      </c>
      <c r="AD99" s="2">
        <v>5</v>
      </c>
      <c r="AE99" s="2">
        <v>7</v>
      </c>
      <c r="AF99" s="2">
        <v>6</v>
      </c>
      <c r="AG99" s="2">
        <v>7</v>
      </c>
      <c r="AH99" s="39">
        <f>AVERAGE(datasets[[#This Row],[G1]:[G3]])</f>
        <v>6.666666666666667</v>
      </c>
      <c r="AI99" s="44" t="str">
        <f>IF(datasets[[#This Row],[G3]]&gt;=15,"Excellent",IF(datasets[[#This Row],[G3]]&gt;=10,"Average","Poor"))</f>
        <v>Poor</v>
      </c>
      <c r="AJ99" s="43" t="str">
        <f t="shared" si="1"/>
        <v>At Risk</v>
      </c>
    </row>
    <row r="100" spans="1:36" x14ac:dyDescent="0.25">
      <c r="A100" t="s">
        <v>53</v>
      </c>
      <c r="B100" t="s">
        <v>50</v>
      </c>
      <c r="C100" s="1">
        <v>19</v>
      </c>
      <c r="D100" t="s">
        <v>52</v>
      </c>
      <c r="E100" t="s">
        <v>36</v>
      </c>
      <c r="F100" t="s">
        <v>44</v>
      </c>
      <c r="G100" s="1">
        <v>1</v>
      </c>
      <c r="H100" s="1">
        <v>1</v>
      </c>
      <c r="I100" t="s">
        <v>45</v>
      </c>
      <c r="J100" t="s">
        <v>48</v>
      </c>
      <c r="K100" t="s">
        <v>45</v>
      </c>
      <c r="L100" t="s">
        <v>41</v>
      </c>
      <c r="M100" s="1">
        <v>2</v>
      </c>
      <c r="N100" s="1">
        <v>1</v>
      </c>
      <c r="O100" s="1">
        <v>1</v>
      </c>
      <c r="P100" t="s">
        <v>43</v>
      </c>
      <c r="Q100" t="s">
        <v>43</v>
      </c>
      <c r="R100" t="s">
        <v>43</v>
      </c>
      <c r="S100" t="s">
        <v>43</v>
      </c>
      <c r="T100" t="s">
        <v>42</v>
      </c>
      <c r="U100" t="s">
        <v>42</v>
      </c>
      <c r="V100" t="s">
        <v>43</v>
      </c>
      <c r="W100" t="s">
        <v>43</v>
      </c>
      <c r="X100" s="2">
        <v>4</v>
      </c>
      <c r="Y100" s="2">
        <v>3</v>
      </c>
      <c r="Z100" s="2">
        <v>2</v>
      </c>
      <c r="AA100" s="2">
        <v>1</v>
      </c>
      <c r="AB100" s="2">
        <v>3</v>
      </c>
      <c r="AC100" s="2">
        <v>5</v>
      </c>
      <c r="AD100" s="2">
        <v>0</v>
      </c>
      <c r="AE100" s="2">
        <v>6</v>
      </c>
      <c r="AF100" s="2">
        <v>5</v>
      </c>
      <c r="AG100" s="2">
        <v>0</v>
      </c>
      <c r="AH100" s="39">
        <f>AVERAGE(datasets[[#This Row],[G1]:[G3]])</f>
        <v>3.6666666666666665</v>
      </c>
      <c r="AI100" s="44" t="str">
        <f>IF(datasets[[#This Row],[G3]]&gt;=15,"Excellent",IF(datasets[[#This Row],[G3]]&gt;=10,"Average","Poor"))</f>
        <v>Poor</v>
      </c>
      <c r="AJ100" s="43" t="str">
        <f t="shared" si="1"/>
        <v>At Risk</v>
      </c>
    </row>
    <row r="101" spans="1:36" x14ac:dyDescent="0.25">
      <c r="A101" t="s">
        <v>53</v>
      </c>
      <c r="B101" t="s">
        <v>50</v>
      </c>
      <c r="C101" s="1">
        <v>18</v>
      </c>
      <c r="D101" t="s">
        <v>52</v>
      </c>
      <c r="E101" t="s">
        <v>36</v>
      </c>
      <c r="F101" t="s">
        <v>44</v>
      </c>
      <c r="G101" s="1">
        <v>4</v>
      </c>
      <c r="H101" s="1">
        <v>2</v>
      </c>
      <c r="I101" t="s">
        <v>45</v>
      </c>
      <c r="J101" t="s">
        <v>45</v>
      </c>
      <c r="K101" t="s">
        <v>49</v>
      </c>
      <c r="L101" t="s">
        <v>46</v>
      </c>
      <c r="M101" s="1">
        <v>2</v>
      </c>
      <c r="N101" s="1">
        <v>1</v>
      </c>
      <c r="O101" s="1">
        <v>1</v>
      </c>
      <c r="P101" t="s">
        <v>43</v>
      </c>
      <c r="Q101" t="s">
        <v>43</v>
      </c>
      <c r="R101" t="s">
        <v>42</v>
      </c>
      <c r="S101" t="s">
        <v>43</v>
      </c>
      <c r="T101" t="s">
        <v>42</v>
      </c>
      <c r="U101" t="s">
        <v>42</v>
      </c>
      <c r="V101" t="s">
        <v>43</v>
      </c>
      <c r="W101" t="s">
        <v>43</v>
      </c>
      <c r="X101" s="2">
        <v>5</v>
      </c>
      <c r="Y101" s="2">
        <v>4</v>
      </c>
      <c r="Z101" s="2">
        <v>3</v>
      </c>
      <c r="AA101" s="2">
        <v>4</v>
      </c>
      <c r="AB101" s="2">
        <v>3</v>
      </c>
      <c r="AC101" s="2">
        <v>3</v>
      </c>
      <c r="AD101" s="2">
        <v>14</v>
      </c>
      <c r="AE101" s="2">
        <v>6</v>
      </c>
      <c r="AF101" s="2">
        <v>5</v>
      </c>
      <c r="AG101" s="2">
        <v>5</v>
      </c>
      <c r="AH101" s="39">
        <f>AVERAGE(datasets[[#This Row],[G1]:[G3]])</f>
        <v>5.333333333333333</v>
      </c>
      <c r="AI101" s="44" t="str">
        <f>IF(datasets[[#This Row],[G3]]&gt;=15,"Excellent",IF(datasets[[#This Row],[G3]]&gt;=10,"Average","Poor"))</f>
        <v>Poor</v>
      </c>
      <c r="AJ101" s="43" t="str">
        <f t="shared" si="1"/>
        <v>At Risk</v>
      </c>
    </row>
    <row r="102" spans="1:36" x14ac:dyDescent="0.25">
      <c r="A102" t="s">
        <v>53</v>
      </c>
      <c r="B102" t="s">
        <v>34</v>
      </c>
      <c r="C102" s="1">
        <v>18</v>
      </c>
      <c r="D102" t="s">
        <v>52</v>
      </c>
      <c r="E102" t="s">
        <v>36</v>
      </c>
      <c r="F102" t="s">
        <v>44</v>
      </c>
      <c r="G102" s="1">
        <v>4</v>
      </c>
      <c r="H102" s="1">
        <v>4</v>
      </c>
      <c r="I102" t="s">
        <v>39</v>
      </c>
      <c r="J102" t="s">
        <v>38</v>
      </c>
      <c r="K102" t="s">
        <v>51</v>
      </c>
      <c r="L102" t="s">
        <v>41</v>
      </c>
      <c r="M102" s="1">
        <v>3</v>
      </c>
      <c r="N102" s="1">
        <v>1</v>
      </c>
      <c r="O102" s="1">
        <v>0</v>
      </c>
      <c r="P102" t="s">
        <v>43</v>
      </c>
      <c r="Q102" t="s">
        <v>42</v>
      </c>
      <c r="R102" t="s">
        <v>42</v>
      </c>
      <c r="S102" t="s">
        <v>42</v>
      </c>
      <c r="T102" t="s">
        <v>42</v>
      </c>
      <c r="U102" t="s">
        <v>42</v>
      </c>
      <c r="V102" t="s">
        <v>42</v>
      </c>
      <c r="W102" t="s">
        <v>42</v>
      </c>
      <c r="X102" s="2">
        <v>4</v>
      </c>
      <c r="Y102" s="2">
        <v>4</v>
      </c>
      <c r="Z102" s="2">
        <v>3</v>
      </c>
      <c r="AA102" s="2">
        <v>2</v>
      </c>
      <c r="AB102" s="2">
        <v>2</v>
      </c>
      <c r="AC102" s="2">
        <v>5</v>
      </c>
      <c r="AD102" s="2">
        <v>7</v>
      </c>
      <c r="AE102" s="2">
        <v>6</v>
      </c>
      <c r="AF102" s="2">
        <v>5</v>
      </c>
      <c r="AG102" s="2">
        <v>6</v>
      </c>
      <c r="AH102" s="39">
        <f>AVERAGE(datasets[[#This Row],[G1]:[G3]])</f>
        <v>5.666666666666667</v>
      </c>
      <c r="AI102" s="44" t="str">
        <f>IF(datasets[[#This Row],[G3]]&gt;=15,"Excellent",IF(datasets[[#This Row],[G3]]&gt;=10,"Average","Poor"))</f>
        <v>Poor</v>
      </c>
      <c r="AJ102" s="43" t="str">
        <f t="shared" si="1"/>
        <v>At Risk</v>
      </c>
    </row>
    <row r="103" spans="1:36" x14ac:dyDescent="0.25">
      <c r="A103" t="s">
        <v>53</v>
      </c>
      <c r="B103" t="s">
        <v>50</v>
      </c>
      <c r="C103" s="1">
        <v>17</v>
      </c>
      <c r="D103" t="s">
        <v>35</v>
      </c>
      <c r="E103" t="s">
        <v>47</v>
      </c>
      <c r="F103" t="s">
        <v>44</v>
      </c>
      <c r="G103" s="1">
        <v>3</v>
      </c>
      <c r="H103" s="1">
        <v>1</v>
      </c>
      <c r="I103" t="s">
        <v>48</v>
      </c>
      <c r="J103" t="s">
        <v>48</v>
      </c>
      <c r="K103" t="s">
        <v>40</v>
      </c>
      <c r="L103" t="s">
        <v>41</v>
      </c>
      <c r="M103" s="1">
        <v>2</v>
      </c>
      <c r="N103" s="1">
        <v>1</v>
      </c>
      <c r="O103" s="1">
        <v>0</v>
      </c>
      <c r="P103" t="s">
        <v>43</v>
      </c>
      <c r="Q103" t="s">
        <v>43</v>
      </c>
      <c r="R103" t="s">
        <v>43</v>
      </c>
      <c r="S103" t="s">
        <v>43</v>
      </c>
      <c r="T103" t="s">
        <v>43</v>
      </c>
      <c r="U103" t="s">
        <v>42</v>
      </c>
      <c r="V103" t="s">
        <v>42</v>
      </c>
      <c r="W103" t="s">
        <v>43</v>
      </c>
      <c r="X103" s="2">
        <v>2</v>
      </c>
      <c r="Y103" s="2">
        <v>4</v>
      </c>
      <c r="Z103" s="2">
        <v>5</v>
      </c>
      <c r="AA103" s="2">
        <v>3</v>
      </c>
      <c r="AB103" s="2">
        <v>4</v>
      </c>
      <c r="AC103" s="2">
        <v>2</v>
      </c>
      <c r="AD103" s="2">
        <v>3</v>
      </c>
      <c r="AE103" s="2">
        <v>14</v>
      </c>
      <c r="AF103" s="2">
        <v>16</v>
      </c>
      <c r="AG103" s="2">
        <v>16</v>
      </c>
      <c r="AH103" s="39">
        <f>AVERAGE(datasets[[#This Row],[G1]:[G3]])</f>
        <v>15.333333333333334</v>
      </c>
      <c r="AI103" s="44" t="str">
        <f>IF(datasets[[#This Row],[G3]]&gt;=15,"Excellent",IF(datasets[[#This Row],[G3]]&gt;=10,"Average","Poor"))</f>
        <v>Excellent</v>
      </c>
      <c r="AJ103" s="43" t="str">
        <f t="shared" si="1"/>
        <v>Safe</v>
      </c>
    </row>
    <row r="104" spans="1:36" x14ac:dyDescent="0.25">
      <c r="A104" t="s">
        <v>53</v>
      </c>
      <c r="B104" t="s">
        <v>50</v>
      </c>
      <c r="C104" s="1">
        <v>21</v>
      </c>
      <c r="D104" t="s">
        <v>52</v>
      </c>
      <c r="E104" t="s">
        <v>36</v>
      </c>
      <c r="F104" t="s">
        <v>44</v>
      </c>
      <c r="G104" s="1">
        <v>1</v>
      </c>
      <c r="H104" s="1">
        <v>1</v>
      </c>
      <c r="I104" t="s">
        <v>45</v>
      </c>
      <c r="J104" t="s">
        <v>45</v>
      </c>
      <c r="K104" t="s">
        <v>40</v>
      </c>
      <c r="L104" t="s">
        <v>45</v>
      </c>
      <c r="M104" s="1">
        <v>1</v>
      </c>
      <c r="N104" s="1">
        <v>1</v>
      </c>
      <c r="O104" s="1">
        <v>3</v>
      </c>
      <c r="P104" t="s">
        <v>43</v>
      </c>
      <c r="Q104" t="s">
        <v>43</v>
      </c>
      <c r="R104" t="s">
        <v>43</v>
      </c>
      <c r="S104" t="s">
        <v>43</v>
      </c>
      <c r="T104" t="s">
        <v>43</v>
      </c>
      <c r="U104" t="s">
        <v>42</v>
      </c>
      <c r="V104" t="s">
        <v>43</v>
      </c>
      <c r="W104" t="s">
        <v>43</v>
      </c>
      <c r="X104" s="2">
        <v>5</v>
      </c>
      <c r="Y104" s="2">
        <v>5</v>
      </c>
      <c r="Z104" s="2">
        <v>3</v>
      </c>
      <c r="AA104" s="2">
        <v>3</v>
      </c>
      <c r="AB104" s="2">
        <v>3</v>
      </c>
      <c r="AC104" s="2">
        <v>3</v>
      </c>
      <c r="AD104" s="2">
        <v>3</v>
      </c>
      <c r="AE104" s="2">
        <v>10</v>
      </c>
      <c r="AF104" s="2">
        <v>8</v>
      </c>
      <c r="AG104" s="2">
        <v>7</v>
      </c>
      <c r="AH104" s="39">
        <f>AVERAGE(datasets[[#This Row],[G1]:[G3]])</f>
        <v>8.3333333333333339</v>
      </c>
      <c r="AI104" s="44" t="str">
        <f>IF(datasets[[#This Row],[G3]]&gt;=15,"Excellent",IF(datasets[[#This Row],[G3]]&gt;=10,"Average","Poor"))</f>
        <v>Poor</v>
      </c>
      <c r="AJ104" s="43" t="str">
        <f t="shared" si="1"/>
        <v>At Risk</v>
      </c>
    </row>
    <row r="105" spans="1:36" x14ac:dyDescent="0.25">
      <c r="A105" t="s">
        <v>53</v>
      </c>
      <c r="B105" t="s">
        <v>50</v>
      </c>
      <c r="C105" s="1">
        <v>18</v>
      </c>
      <c r="D105" t="s">
        <v>52</v>
      </c>
      <c r="E105" t="s">
        <v>47</v>
      </c>
      <c r="F105" t="s">
        <v>44</v>
      </c>
      <c r="G105" s="1">
        <v>3</v>
      </c>
      <c r="H105" s="1">
        <v>2</v>
      </c>
      <c r="I105" t="s">
        <v>48</v>
      </c>
      <c r="J105" t="s">
        <v>45</v>
      </c>
      <c r="K105" t="s">
        <v>40</v>
      </c>
      <c r="L105" t="s">
        <v>41</v>
      </c>
      <c r="M105" s="1">
        <v>3</v>
      </c>
      <c r="N105" s="1">
        <v>1</v>
      </c>
      <c r="O105" s="1">
        <v>0</v>
      </c>
      <c r="P105" t="s">
        <v>43</v>
      </c>
      <c r="Q105" t="s">
        <v>43</v>
      </c>
      <c r="R105" t="s">
        <v>43</v>
      </c>
      <c r="S105" t="s">
        <v>43</v>
      </c>
      <c r="T105" t="s">
        <v>43</v>
      </c>
      <c r="U105" t="s">
        <v>42</v>
      </c>
      <c r="V105" t="s">
        <v>42</v>
      </c>
      <c r="W105" t="s">
        <v>43</v>
      </c>
      <c r="X105" s="2">
        <v>4</v>
      </c>
      <c r="Y105" s="2">
        <v>4</v>
      </c>
      <c r="Z105" s="2">
        <v>1</v>
      </c>
      <c r="AA105" s="2">
        <v>3</v>
      </c>
      <c r="AB105" s="2">
        <v>4</v>
      </c>
      <c r="AC105" s="2">
        <v>5</v>
      </c>
      <c r="AD105" s="2">
        <v>0</v>
      </c>
      <c r="AE105" s="2">
        <v>11</v>
      </c>
      <c r="AF105" s="2">
        <v>12</v>
      </c>
      <c r="AG105" s="2">
        <v>10</v>
      </c>
      <c r="AH105" s="39">
        <f>AVERAGE(datasets[[#This Row],[G1]:[G3]])</f>
        <v>11</v>
      </c>
      <c r="AI105" s="44" t="str">
        <f>IF(datasets[[#This Row],[G3]]&gt;=15,"Excellent",IF(datasets[[#This Row],[G3]]&gt;=10,"Average","Poor"))</f>
        <v>Average</v>
      </c>
      <c r="AJ105" s="43" t="str">
        <f t="shared" si="1"/>
        <v>Safe</v>
      </c>
    </row>
    <row r="106" spans="1:36" x14ac:dyDescent="0.25">
      <c r="A106" t="s">
        <v>53</v>
      </c>
      <c r="B106" t="s">
        <v>50</v>
      </c>
      <c r="C106" s="1">
        <v>19</v>
      </c>
      <c r="D106" t="s">
        <v>35</v>
      </c>
      <c r="E106" t="s">
        <v>47</v>
      </c>
      <c r="F106" t="s">
        <v>44</v>
      </c>
      <c r="G106" s="1">
        <v>1</v>
      </c>
      <c r="H106" s="1">
        <v>1</v>
      </c>
      <c r="I106" t="s">
        <v>45</v>
      </c>
      <c r="J106" t="s">
        <v>38</v>
      </c>
      <c r="K106" t="s">
        <v>40</v>
      </c>
      <c r="L106" t="s">
        <v>46</v>
      </c>
      <c r="M106" s="1">
        <v>1</v>
      </c>
      <c r="N106" s="1">
        <v>1</v>
      </c>
      <c r="O106" s="1">
        <v>0</v>
      </c>
      <c r="P106" t="s">
        <v>43</v>
      </c>
      <c r="Q106" t="s">
        <v>43</v>
      </c>
      <c r="R106" t="s">
        <v>43</v>
      </c>
      <c r="S106" t="s">
        <v>43</v>
      </c>
      <c r="T106" t="s">
        <v>42</v>
      </c>
      <c r="U106" t="s">
        <v>42</v>
      </c>
      <c r="V106" t="s">
        <v>42</v>
      </c>
      <c r="W106" t="s">
        <v>43</v>
      </c>
      <c r="X106" s="2">
        <v>3</v>
      </c>
      <c r="Y106" s="2">
        <v>2</v>
      </c>
      <c r="Z106" s="2">
        <v>3</v>
      </c>
      <c r="AA106" s="2">
        <v>3</v>
      </c>
      <c r="AB106" s="2">
        <v>3</v>
      </c>
      <c r="AC106" s="2">
        <v>5</v>
      </c>
      <c r="AD106" s="2">
        <v>5</v>
      </c>
      <c r="AE106" s="2">
        <v>8</v>
      </c>
      <c r="AF106" s="2">
        <v>9</v>
      </c>
      <c r="AG106" s="2">
        <v>9</v>
      </c>
      <c r="AH106" s="39">
        <f>AVERAGE(datasets[[#This Row],[G1]:[G3]])</f>
        <v>8.6666666666666661</v>
      </c>
      <c r="AI106" s="44" t="str">
        <f>IF(datasets[[#This Row],[G3]]&gt;=15,"Excellent",IF(datasets[[#This Row],[G3]]&gt;=10,"Average","Poor"))</f>
        <v>Poor</v>
      </c>
      <c r="AJ106" s="43" t="str">
        <f t="shared" si="1"/>
        <v>At Risk</v>
      </c>
    </row>
    <row r="107" spans="1:36" x14ac:dyDescent="0.25">
      <c r="A107" t="s">
        <v>33</v>
      </c>
      <c r="B107" t="s">
        <v>34</v>
      </c>
      <c r="C107" s="1">
        <v>18</v>
      </c>
      <c r="D107" t="s">
        <v>35</v>
      </c>
      <c r="E107" t="s">
        <v>36</v>
      </c>
      <c r="F107" t="s">
        <v>37</v>
      </c>
      <c r="G107" s="1">
        <v>4</v>
      </c>
      <c r="H107" s="1">
        <v>4</v>
      </c>
      <c r="I107" t="s">
        <v>38</v>
      </c>
      <c r="J107" t="s">
        <v>39</v>
      </c>
      <c r="K107" t="s">
        <v>40</v>
      </c>
      <c r="L107" t="s">
        <v>41</v>
      </c>
      <c r="M107" s="1">
        <v>2</v>
      </c>
      <c r="N107" s="1">
        <v>2</v>
      </c>
      <c r="O107" s="1">
        <v>0</v>
      </c>
      <c r="P107" t="s">
        <v>42</v>
      </c>
      <c r="Q107" t="s">
        <v>43</v>
      </c>
      <c r="R107" t="s">
        <v>43</v>
      </c>
      <c r="S107" t="s">
        <v>43</v>
      </c>
      <c r="T107" t="s">
        <v>42</v>
      </c>
      <c r="U107" t="s">
        <v>42</v>
      </c>
      <c r="V107" t="s">
        <v>43</v>
      </c>
      <c r="W107" t="s">
        <v>43</v>
      </c>
      <c r="X107" s="2">
        <v>4</v>
      </c>
      <c r="Y107" s="2">
        <v>3</v>
      </c>
      <c r="Z107" s="2">
        <v>4</v>
      </c>
      <c r="AA107" s="2">
        <v>1</v>
      </c>
      <c r="AB107" s="2">
        <v>1</v>
      </c>
      <c r="AC107" s="2">
        <v>3</v>
      </c>
      <c r="AD107" s="2">
        <v>6</v>
      </c>
      <c r="AE107" s="2">
        <v>5</v>
      </c>
      <c r="AF107" s="2">
        <v>6</v>
      </c>
      <c r="AG107" s="2">
        <v>6</v>
      </c>
      <c r="AH107" s="39">
        <f>AVERAGE(datasets[[#This Row],[G1]:[G3]])</f>
        <v>5.666666666666667</v>
      </c>
      <c r="AI107" s="44" t="str">
        <f>IF(datasets[[#This Row],[G3]]&gt;=15,"Excellent",IF(datasets[[#This Row],[G3]]&gt;=10,"Average","Poor"))</f>
        <v>Poor</v>
      </c>
      <c r="AJ107" s="43" t="str">
        <f t="shared" si="1"/>
        <v>At Risk</v>
      </c>
    </row>
    <row r="108" spans="1:36" x14ac:dyDescent="0.25">
      <c r="A108" t="s">
        <v>33</v>
      </c>
      <c r="B108" t="s">
        <v>34</v>
      </c>
      <c r="C108" s="1">
        <v>17</v>
      </c>
      <c r="D108" t="s">
        <v>35</v>
      </c>
      <c r="E108" t="s">
        <v>36</v>
      </c>
      <c r="F108" t="s">
        <v>44</v>
      </c>
      <c r="G108" s="1">
        <v>1</v>
      </c>
      <c r="H108" s="1">
        <v>1</v>
      </c>
      <c r="I108" t="s">
        <v>38</v>
      </c>
      <c r="J108" t="s">
        <v>45</v>
      </c>
      <c r="K108" t="s">
        <v>40</v>
      </c>
      <c r="L108" t="s">
        <v>46</v>
      </c>
      <c r="M108" s="1">
        <v>1</v>
      </c>
      <c r="N108" s="1">
        <v>2</v>
      </c>
      <c r="O108" s="1">
        <v>0</v>
      </c>
      <c r="P108" t="s">
        <v>43</v>
      </c>
      <c r="Q108" t="s">
        <v>42</v>
      </c>
      <c r="R108" t="s">
        <v>43</v>
      </c>
      <c r="S108" t="s">
        <v>43</v>
      </c>
      <c r="T108" t="s">
        <v>43</v>
      </c>
      <c r="U108" t="s">
        <v>42</v>
      </c>
      <c r="V108" t="s">
        <v>42</v>
      </c>
      <c r="W108" t="s">
        <v>43</v>
      </c>
      <c r="X108" s="2">
        <v>5</v>
      </c>
      <c r="Y108" s="2">
        <v>3</v>
      </c>
      <c r="Z108" s="2">
        <v>3</v>
      </c>
      <c r="AA108" s="2">
        <v>1</v>
      </c>
      <c r="AB108" s="2">
        <v>1</v>
      </c>
      <c r="AC108" s="2">
        <v>3</v>
      </c>
      <c r="AD108" s="2">
        <v>4</v>
      </c>
      <c r="AE108" s="2">
        <v>5</v>
      </c>
      <c r="AF108" s="2">
        <v>5</v>
      </c>
      <c r="AG108" s="2">
        <v>6</v>
      </c>
      <c r="AH108" s="39">
        <f>AVERAGE(datasets[[#This Row],[G1]:[G3]])</f>
        <v>5.333333333333333</v>
      </c>
      <c r="AI108" s="44" t="str">
        <f>IF(datasets[[#This Row],[G3]]&gt;=15,"Excellent",IF(datasets[[#This Row],[G3]]&gt;=10,"Average","Poor"))</f>
        <v>Poor</v>
      </c>
      <c r="AJ108" s="43" t="str">
        <f t="shared" si="1"/>
        <v>At Risk</v>
      </c>
    </row>
    <row r="109" spans="1:36" x14ac:dyDescent="0.25">
      <c r="A109" t="s">
        <v>33</v>
      </c>
      <c r="B109" t="s">
        <v>34</v>
      </c>
      <c r="C109" s="1">
        <v>15</v>
      </c>
      <c r="D109" t="s">
        <v>35</v>
      </c>
      <c r="E109" t="s">
        <v>47</v>
      </c>
      <c r="F109" t="s">
        <v>44</v>
      </c>
      <c r="G109" s="1">
        <v>1</v>
      </c>
      <c r="H109" s="1">
        <v>1</v>
      </c>
      <c r="I109" t="s">
        <v>38</v>
      </c>
      <c r="J109" t="s">
        <v>45</v>
      </c>
      <c r="K109" t="s">
        <v>45</v>
      </c>
      <c r="L109" t="s">
        <v>41</v>
      </c>
      <c r="M109" s="1">
        <v>1</v>
      </c>
      <c r="N109" s="1">
        <v>2</v>
      </c>
      <c r="O109" s="1">
        <v>3</v>
      </c>
      <c r="P109" t="s">
        <v>42</v>
      </c>
      <c r="Q109" t="s">
        <v>43</v>
      </c>
      <c r="R109" t="s">
        <v>42</v>
      </c>
      <c r="S109" t="s">
        <v>43</v>
      </c>
      <c r="T109" t="s">
        <v>42</v>
      </c>
      <c r="U109" t="s">
        <v>42</v>
      </c>
      <c r="V109" t="s">
        <v>42</v>
      </c>
      <c r="W109" t="s">
        <v>43</v>
      </c>
      <c r="X109" s="2">
        <v>4</v>
      </c>
      <c r="Y109" s="2">
        <v>3</v>
      </c>
      <c r="Z109" s="2">
        <v>2</v>
      </c>
      <c r="AA109" s="2">
        <v>2</v>
      </c>
      <c r="AB109" s="2">
        <v>3</v>
      </c>
      <c r="AC109" s="2">
        <v>3</v>
      </c>
      <c r="AD109" s="2">
        <v>10</v>
      </c>
      <c r="AE109" s="2">
        <v>7</v>
      </c>
      <c r="AF109" s="2">
        <v>8</v>
      </c>
      <c r="AG109" s="2">
        <v>10</v>
      </c>
      <c r="AH109" s="39">
        <f>AVERAGE(datasets[[#This Row],[G1]:[G3]])</f>
        <v>8.3333333333333339</v>
      </c>
      <c r="AI109" s="44" t="str">
        <f>IF(datasets[[#This Row],[G3]]&gt;=15,"Excellent",IF(datasets[[#This Row],[G3]]&gt;=10,"Average","Poor"))</f>
        <v>Average</v>
      </c>
      <c r="AJ109" s="43" t="str">
        <f t="shared" si="1"/>
        <v>Safe</v>
      </c>
    </row>
    <row r="110" spans="1:36" x14ac:dyDescent="0.25">
      <c r="A110" t="s">
        <v>33</v>
      </c>
      <c r="B110" t="s">
        <v>34</v>
      </c>
      <c r="C110" s="1">
        <v>16</v>
      </c>
      <c r="D110" t="s">
        <v>35</v>
      </c>
      <c r="E110" t="s">
        <v>36</v>
      </c>
      <c r="F110" t="s">
        <v>44</v>
      </c>
      <c r="G110" s="1">
        <v>3</v>
      </c>
      <c r="H110" s="1">
        <v>3</v>
      </c>
      <c r="I110" t="s">
        <v>45</v>
      </c>
      <c r="J110" t="s">
        <v>45</v>
      </c>
      <c r="K110" t="s">
        <v>49</v>
      </c>
      <c r="L110" t="s">
        <v>46</v>
      </c>
      <c r="M110" s="1">
        <v>1</v>
      </c>
      <c r="N110" s="1">
        <v>2</v>
      </c>
      <c r="O110" s="1">
        <v>0</v>
      </c>
      <c r="P110" t="s">
        <v>43</v>
      </c>
      <c r="Q110" t="s">
        <v>42</v>
      </c>
      <c r="R110" t="s">
        <v>42</v>
      </c>
      <c r="S110" t="s">
        <v>43</v>
      </c>
      <c r="T110" t="s">
        <v>42</v>
      </c>
      <c r="U110" t="s">
        <v>42</v>
      </c>
      <c r="V110" t="s">
        <v>43</v>
      </c>
      <c r="W110" t="s">
        <v>43</v>
      </c>
      <c r="X110" s="2">
        <v>4</v>
      </c>
      <c r="Y110" s="2">
        <v>3</v>
      </c>
      <c r="Z110" s="2">
        <v>2</v>
      </c>
      <c r="AA110" s="2">
        <v>1</v>
      </c>
      <c r="AB110" s="2">
        <v>2</v>
      </c>
      <c r="AC110" s="2">
        <v>5</v>
      </c>
      <c r="AD110" s="2">
        <v>4</v>
      </c>
      <c r="AE110" s="2">
        <v>6</v>
      </c>
      <c r="AF110" s="2">
        <v>10</v>
      </c>
      <c r="AG110" s="2">
        <v>10</v>
      </c>
      <c r="AH110" s="39">
        <f>AVERAGE(datasets[[#This Row],[G1]:[G3]])</f>
        <v>8.6666666666666661</v>
      </c>
      <c r="AI110" s="44" t="str">
        <f>IF(datasets[[#This Row],[G3]]&gt;=15,"Excellent",IF(datasets[[#This Row],[G3]]&gt;=10,"Average","Poor"))</f>
        <v>Average</v>
      </c>
      <c r="AJ110" s="43" t="str">
        <f t="shared" si="1"/>
        <v>Safe</v>
      </c>
    </row>
    <row r="111" spans="1:36" x14ac:dyDescent="0.25">
      <c r="A111" t="s">
        <v>33</v>
      </c>
      <c r="B111" t="s">
        <v>50</v>
      </c>
      <c r="C111" s="1">
        <v>16</v>
      </c>
      <c r="D111" t="s">
        <v>35</v>
      </c>
      <c r="E111" t="s">
        <v>47</v>
      </c>
      <c r="F111" t="s">
        <v>44</v>
      </c>
      <c r="G111" s="1">
        <v>4</v>
      </c>
      <c r="H111" s="1">
        <v>3</v>
      </c>
      <c r="I111" t="s">
        <v>48</v>
      </c>
      <c r="J111" t="s">
        <v>45</v>
      </c>
      <c r="K111" t="s">
        <v>51</v>
      </c>
      <c r="L111" t="s">
        <v>41</v>
      </c>
      <c r="M111" s="1">
        <v>1</v>
      </c>
      <c r="N111" s="1">
        <v>2</v>
      </c>
      <c r="O111" s="1">
        <v>0</v>
      </c>
      <c r="P111" t="s">
        <v>43</v>
      </c>
      <c r="Q111" t="s">
        <v>42</v>
      </c>
      <c r="R111" t="s">
        <v>42</v>
      </c>
      <c r="S111" t="s">
        <v>42</v>
      </c>
      <c r="T111" t="s">
        <v>42</v>
      </c>
      <c r="U111" t="s">
        <v>42</v>
      </c>
      <c r="V111" t="s">
        <v>42</v>
      </c>
      <c r="W111" t="s">
        <v>43</v>
      </c>
      <c r="X111" s="2">
        <v>5</v>
      </c>
      <c r="Y111" s="2">
        <v>4</v>
      </c>
      <c r="Z111" s="2">
        <v>2</v>
      </c>
      <c r="AA111" s="2">
        <v>1</v>
      </c>
      <c r="AB111" s="2">
        <v>2</v>
      </c>
      <c r="AC111" s="2">
        <v>5</v>
      </c>
      <c r="AD111" s="2">
        <v>10</v>
      </c>
      <c r="AE111" s="2">
        <v>15</v>
      </c>
      <c r="AF111" s="2">
        <v>15</v>
      </c>
      <c r="AG111" s="2">
        <v>15</v>
      </c>
      <c r="AH111" s="39">
        <f>AVERAGE(datasets[[#This Row],[G1]:[G3]])</f>
        <v>15</v>
      </c>
      <c r="AI111" s="44" t="str">
        <f>IF(datasets[[#This Row],[G3]]&gt;=15,"Excellent",IF(datasets[[#This Row],[G3]]&gt;=10,"Average","Poor"))</f>
        <v>Excellent</v>
      </c>
      <c r="AJ111" s="43" t="str">
        <f t="shared" si="1"/>
        <v>Safe</v>
      </c>
    </row>
    <row r="112" spans="1:36" x14ac:dyDescent="0.25">
      <c r="A112" t="s">
        <v>33</v>
      </c>
      <c r="B112" t="s">
        <v>50</v>
      </c>
      <c r="C112" s="1">
        <v>16</v>
      </c>
      <c r="D112" t="s">
        <v>35</v>
      </c>
      <c r="E112" t="s">
        <v>47</v>
      </c>
      <c r="F112" t="s">
        <v>44</v>
      </c>
      <c r="G112" s="1">
        <v>2</v>
      </c>
      <c r="H112" s="1">
        <v>2</v>
      </c>
      <c r="I112" t="s">
        <v>45</v>
      </c>
      <c r="J112" t="s">
        <v>45</v>
      </c>
      <c r="K112" t="s">
        <v>49</v>
      </c>
      <c r="L112" t="s">
        <v>41</v>
      </c>
      <c r="M112" s="1">
        <v>1</v>
      </c>
      <c r="N112" s="1">
        <v>2</v>
      </c>
      <c r="O112" s="1">
        <v>0</v>
      </c>
      <c r="P112" t="s">
        <v>43</v>
      </c>
      <c r="Q112" t="s">
        <v>43</v>
      </c>
      <c r="R112" t="s">
        <v>43</v>
      </c>
      <c r="S112" t="s">
        <v>43</v>
      </c>
      <c r="T112" t="s">
        <v>42</v>
      </c>
      <c r="U112" t="s">
        <v>42</v>
      </c>
      <c r="V112" t="s">
        <v>42</v>
      </c>
      <c r="W112" t="s">
        <v>43</v>
      </c>
      <c r="X112" s="2">
        <v>4</v>
      </c>
      <c r="Y112" s="2">
        <v>4</v>
      </c>
      <c r="Z112" s="2">
        <v>4</v>
      </c>
      <c r="AA112" s="2">
        <v>1</v>
      </c>
      <c r="AB112" s="2">
        <v>1</v>
      </c>
      <c r="AC112" s="2">
        <v>3</v>
      </c>
      <c r="AD112" s="2">
        <v>0</v>
      </c>
      <c r="AE112" s="2">
        <v>12</v>
      </c>
      <c r="AF112" s="2">
        <v>12</v>
      </c>
      <c r="AG112" s="2">
        <v>11</v>
      </c>
      <c r="AH112" s="39">
        <f>AVERAGE(datasets[[#This Row],[G1]:[G3]])</f>
        <v>11.666666666666666</v>
      </c>
      <c r="AI112" s="44" t="str">
        <f>IF(datasets[[#This Row],[G3]]&gt;=15,"Excellent",IF(datasets[[#This Row],[G3]]&gt;=10,"Average","Poor"))</f>
        <v>Average</v>
      </c>
      <c r="AJ112" s="43" t="str">
        <f t="shared" si="1"/>
        <v>Safe</v>
      </c>
    </row>
    <row r="113" spans="1:36" x14ac:dyDescent="0.25">
      <c r="A113" t="s">
        <v>33</v>
      </c>
      <c r="B113" t="s">
        <v>34</v>
      </c>
      <c r="C113" s="1">
        <v>17</v>
      </c>
      <c r="D113" t="s">
        <v>35</v>
      </c>
      <c r="E113" t="s">
        <v>36</v>
      </c>
      <c r="F113" t="s">
        <v>37</v>
      </c>
      <c r="G113" s="1">
        <v>4</v>
      </c>
      <c r="H113" s="1">
        <v>4</v>
      </c>
      <c r="I113" t="s">
        <v>45</v>
      </c>
      <c r="J113" t="s">
        <v>39</v>
      </c>
      <c r="K113" t="s">
        <v>49</v>
      </c>
      <c r="L113" t="s">
        <v>41</v>
      </c>
      <c r="M113" s="1">
        <v>2</v>
      </c>
      <c r="N113" s="1">
        <v>2</v>
      </c>
      <c r="O113" s="1">
        <v>0</v>
      </c>
      <c r="P113" t="s">
        <v>42</v>
      </c>
      <c r="Q113" t="s">
        <v>42</v>
      </c>
      <c r="R113" t="s">
        <v>43</v>
      </c>
      <c r="S113" t="s">
        <v>43</v>
      </c>
      <c r="T113" t="s">
        <v>42</v>
      </c>
      <c r="U113" t="s">
        <v>42</v>
      </c>
      <c r="V113" t="s">
        <v>43</v>
      </c>
      <c r="W113" t="s">
        <v>43</v>
      </c>
      <c r="X113" s="2">
        <v>4</v>
      </c>
      <c r="Y113" s="2">
        <v>1</v>
      </c>
      <c r="Z113" s="2">
        <v>4</v>
      </c>
      <c r="AA113" s="2">
        <v>1</v>
      </c>
      <c r="AB113" s="2">
        <v>1</v>
      </c>
      <c r="AC113" s="2">
        <v>1</v>
      </c>
      <c r="AD113" s="2">
        <v>6</v>
      </c>
      <c r="AE113" s="2">
        <v>6</v>
      </c>
      <c r="AF113" s="2">
        <v>5</v>
      </c>
      <c r="AG113" s="2">
        <v>6</v>
      </c>
      <c r="AH113" s="39">
        <f>AVERAGE(datasets[[#This Row],[G1]:[G3]])</f>
        <v>5.666666666666667</v>
      </c>
      <c r="AI113" s="44" t="str">
        <f>IF(datasets[[#This Row],[G3]]&gt;=15,"Excellent",IF(datasets[[#This Row],[G3]]&gt;=10,"Average","Poor"))</f>
        <v>Poor</v>
      </c>
      <c r="AJ113" s="43" t="str">
        <f t="shared" si="1"/>
        <v>At Risk</v>
      </c>
    </row>
    <row r="114" spans="1:36" x14ac:dyDescent="0.25">
      <c r="A114" t="s">
        <v>33</v>
      </c>
      <c r="B114" t="s">
        <v>50</v>
      </c>
      <c r="C114" s="1">
        <v>15</v>
      </c>
      <c r="D114" t="s">
        <v>35</v>
      </c>
      <c r="E114" t="s">
        <v>47</v>
      </c>
      <c r="F114" t="s">
        <v>37</v>
      </c>
      <c r="G114" s="1">
        <v>3</v>
      </c>
      <c r="H114" s="1">
        <v>2</v>
      </c>
      <c r="I114" t="s">
        <v>48</v>
      </c>
      <c r="J114" t="s">
        <v>45</v>
      </c>
      <c r="K114" t="s">
        <v>49</v>
      </c>
      <c r="L114" t="s">
        <v>41</v>
      </c>
      <c r="M114" s="1">
        <v>1</v>
      </c>
      <c r="N114" s="1">
        <v>2</v>
      </c>
      <c r="O114" s="1">
        <v>0</v>
      </c>
      <c r="P114" t="s">
        <v>43</v>
      </c>
      <c r="Q114" t="s">
        <v>42</v>
      </c>
      <c r="R114" t="s">
        <v>42</v>
      </c>
      <c r="S114" t="s">
        <v>43</v>
      </c>
      <c r="T114" t="s">
        <v>42</v>
      </c>
      <c r="U114" t="s">
        <v>42</v>
      </c>
      <c r="V114" t="s">
        <v>42</v>
      </c>
      <c r="W114" t="s">
        <v>43</v>
      </c>
      <c r="X114" s="2">
        <v>4</v>
      </c>
      <c r="Y114" s="2">
        <v>2</v>
      </c>
      <c r="Z114" s="2">
        <v>2</v>
      </c>
      <c r="AA114" s="2">
        <v>1</v>
      </c>
      <c r="AB114" s="2">
        <v>1</v>
      </c>
      <c r="AC114" s="2">
        <v>1</v>
      </c>
      <c r="AD114" s="2">
        <v>0</v>
      </c>
      <c r="AE114" s="2">
        <v>16</v>
      </c>
      <c r="AF114" s="2">
        <v>18</v>
      </c>
      <c r="AG114" s="2">
        <v>19</v>
      </c>
      <c r="AH114" s="39">
        <f>AVERAGE(datasets[[#This Row],[G1]:[G3]])</f>
        <v>17.666666666666668</v>
      </c>
      <c r="AI114" s="44" t="str">
        <f>IF(datasets[[#This Row],[G3]]&gt;=15,"Excellent",IF(datasets[[#This Row],[G3]]&gt;=10,"Average","Poor"))</f>
        <v>Excellent</v>
      </c>
      <c r="AJ114" s="43" t="str">
        <f t="shared" si="1"/>
        <v>Safe</v>
      </c>
    </row>
    <row r="115" spans="1:36" x14ac:dyDescent="0.25">
      <c r="A115" t="s">
        <v>33</v>
      </c>
      <c r="B115" t="s">
        <v>50</v>
      </c>
      <c r="C115" s="1">
        <v>15</v>
      </c>
      <c r="D115" t="s">
        <v>35</v>
      </c>
      <c r="E115" t="s">
        <v>36</v>
      </c>
      <c r="F115" t="s">
        <v>44</v>
      </c>
      <c r="G115" s="1">
        <v>3</v>
      </c>
      <c r="H115" s="1">
        <v>4</v>
      </c>
      <c r="I115" t="s">
        <v>45</v>
      </c>
      <c r="J115" t="s">
        <v>45</v>
      </c>
      <c r="K115" t="s">
        <v>49</v>
      </c>
      <c r="L115" t="s">
        <v>41</v>
      </c>
      <c r="M115" s="1">
        <v>1</v>
      </c>
      <c r="N115" s="1">
        <v>2</v>
      </c>
      <c r="O115" s="1">
        <v>0</v>
      </c>
      <c r="P115" t="s">
        <v>43</v>
      </c>
      <c r="Q115" t="s">
        <v>42</v>
      </c>
      <c r="R115" t="s">
        <v>42</v>
      </c>
      <c r="S115" t="s">
        <v>42</v>
      </c>
      <c r="T115" t="s">
        <v>42</v>
      </c>
      <c r="U115" t="s">
        <v>42</v>
      </c>
      <c r="V115" t="s">
        <v>42</v>
      </c>
      <c r="W115" t="s">
        <v>43</v>
      </c>
      <c r="X115" s="2">
        <v>5</v>
      </c>
      <c r="Y115" s="2">
        <v>5</v>
      </c>
      <c r="Z115" s="2">
        <v>1</v>
      </c>
      <c r="AA115" s="2">
        <v>1</v>
      </c>
      <c r="AB115" s="2">
        <v>1</v>
      </c>
      <c r="AC115" s="2">
        <v>5</v>
      </c>
      <c r="AD115" s="2">
        <v>0</v>
      </c>
      <c r="AE115" s="2">
        <v>14</v>
      </c>
      <c r="AF115" s="2">
        <v>15</v>
      </c>
      <c r="AG115" s="2">
        <v>15</v>
      </c>
      <c r="AH115" s="39">
        <f>AVERAGE(datasets[[#This Row],[G1]:[G3]])</f>
        <v>14.666666666666666</v>
      </c>
      <c r="AI115" s="44" t="str">
        <f>IF(datasets[[#This Row],[G3]]&gt;=15,"Excellent",IF(datasets[[#This Row],[G3]]&gt;=10,"Average","Poor"))</f>
        <v>Excellent</v>
      </c>
      <c r="AJ115" s="43" t="str">
        <f t="shared" si="1"/>
        <v>Safe</v>
      </c>
    </row>
    <row r="116" spans="1:36" x14ac:dyDescent="0.25">
      <c r="A116" t="s">
        <v>33</v>
      </c>
      <c r="B116" t="s">
        <v>34</v>
      </c>
      <c r="C116" s="1">
        <v>15</v>
      </c>
      <c r="D116" t="s">
        <v>35</v>
      </c>
      <c r="E116" t="s">
        <v>36</v>
      </c>
      <c r="F116" t="s">
        <v>44</v>
      </c>
      <c r="G116" s="1">
        <v>4</v>
      </c>
      <c r="H116" s="1">
        <v>4</v>
      </c>
      <c r="I116" t="s">
        <v>39</v>
      </c>
      <c r="J116" t="s">
        <v>28</v>
      </c>
      <c r="K116" t="s">
        <v>51</v>
      </c>
      <c r="L116" t="s">
        <v>41</v>
      </c>
      <c r="M116" s="1">
        <v>1</v>
      </c>
      <c r="N116" s="1">
        <v>2</v>
      </c>
      <c r="O116" s="1">
        <v>0</v>
      </c>
      <c r="P116" t="s">
        <v>43</v>
      </c>
      <c r="Q116" t="s">
        <v>42</v>
      </c>
      <c r="R116" t="s">
        <v>42</v>
      </c>
      <c r="S116" t="s">
        <v>43</v>
      </c>
      <c r="T116" t="s">
        <v>42</v>
      </c>
      <c r="U116" t="s">
        <v>42</v>
      </c>
      <c r="V116" t="s">
        <v>42</v>
      </c>
      <c r="W116" t="s">
        <v>43</v>
      </c>
      <c r="X116" s="2">
        <v>3</v>
      </c>
      <c r="Y116" s="2">
        <v>3</v>
      </c>
      <c r="Z116" s="2">
        <v>3</v>
      </c>
      <c r="AA116" s="2">
        <v>1</v>
      </c>
      <c r="AB116" s="2">
        <v>2</v>
      </c>
      <c r="AC116" s="2">
        <v>2</v>
      </c>
      <c r="AD116" s="2">
        <v>0</v>
      </c>
      <c r="AE116" s="2">
        <v>10</v>
      </c>
      <c r="AF116" s="2">
        <v>8</v>
      </c>
      <c r="AG116" s="2">
        <v>9</v>
      </c>
      <c r="AH116" s="39">
        <f>AVERAGE(datasets[[#This Row],[G1]:[G3]])</f>
        <v>9</v>
      </c>
      <c r="AI116" s="44" t="str">
        <f>IF(datasets[[#This Row],[G3]]&gt;=15,"Excellent",IF(datasets[[#This Row],[G3]]&gt;=10,"Average","Poor"))</f>
        <v>Poor</v>
      </c>
      <c r="AJ116" s="43" t="str">
        <f t="shared" si="1"/>
        <v>At Risk</v>
      </c>
    </row>
    <row r="117" spans="1:36" x14ac:dyDescent="0.25">
      <c r="A117" t="s">
        <v>33</v>
      </c>
      <c r="B117" t="s">
        <v>50</v>
      </c>
      <c r="C117" s="1">
        <v>15</v>
      </c>
      <c r="D117" t="s">
        <v>35</v>
      </c>
      <c r="E117" t="s">
        <v>36</v>
      </c>
      <c r="F117" t="s">
        <v>44</v>
      </c>
      <c r="G117" s="1">
        <v>4</v>
      </c>
      <c r="H117" s="1">
        <v>3</v>
      </c>
      <c r="I117" t="s">
        <v>39</v>
      </c>
      <c r="J117" t="s">
        <v>45</v>
      </c>
      <c r="K117" t="s">
        <v>40</v>
      </c>
      <c r="L117" t="s">
        <v>41</v>
      </c>
      <c r="M117" s="1">
        <v>2</v>
      </c>
      <c r="N117" s="1">
        <v>2</v>
      </c>
      <c r="O117" s="1">
        <v>0</v>
      </c>
      <c r="P117" t="s">
        <v>43</v>
      </c>
      <c r="Q117" t="s">
        <v>42</v>
      </c>
      <c r="R117" t="s">
        <v>42</v>
      </c>
      <c r="S117" t="s">
        <v>43</v>
      </c>
      <c r="T117" t="s">
        <v>42</v>
      </c>
      <c r="U117" t="s">
        <v>42</v>
      </c>
      <c r="V117" t="s">
        <v>42</v>
      </c>
      <c r="W117" t="s">
        <v>43</v>
      </c>
      <c r="X117" s="2">
        <v>5</v>
      </c>
      <c r="Y117" s="2">
        <v>4</v>
      </c>
      <c r="Z117" s="2">
        <v>3</v>
      </c>
      <c r="AA117" s="2">
        <v>1</v>
      </c>
      <c r="AB117" s="2">
        <v>2</v>
      </c>
      <c r="AC117" s="2">
        <v>3</v>
      </c>
      <c r="AD117" s="2">
        <v>2</v>
      </c>
      <c r="AE117" s="2">
        <v>10</v>
      </c>
      <c r="AF117" s="2">
        <v>10</v>
      </c>
      <c r="AG117" s="2">
        <v>11</v>
      </c>
      <c r="AH117" s="39">
        <f>AVERAGE(datasets[[#This Row],[G1]:[G3]])</f>
        <v>10.333333333333334</v>
      </c>
      <c r="AI117" s="44" t="str">
        <f>IF(datasets[[#This Row],[G3]]&gt;=15,"Excellent",IF(datasets[[#This Row],[G3]]&gt;=10,"Average","Poor"))</f>
        <v>Average</v>
      </c>
      <c r="AJ117" s="43" t="str">
        <f t="shared" si="1"/>
        <v>Safe</v>
      </c>
    </row>
    <row r="118" spans="1:36" x14ac:dyDescent="0.25">
      <c r="A118" t="s">
        <v>33</v>
      </c>
      <c r="B118" t="s">
        <v>34</v>
      </c>
      <c r="C118" s="1">
        <v>16</v>
      </c>
      <c r="D118" t="s">
        <v>35</v>
      </c>
      <c r="E118" t="s">
        <v>36</v>
      </c>
      <c r="F118" t="s">
        <v>44</v>
      </c>
      <c r="G118" s="1">
        <v>3</v>
      </c>
      <c r="H118" s="1">
        <v>3</v>
      </c>
      <c r="I118" t="s">
        <v>45</v>
      </c>
      <c r="J118" t="s">
        <v>45</v>
      </c>
      <c r="K118" t="s">
        <v>51</v>
      </c>
      <c r="L118" t="s">
        <v>41</v>
      </c>
      <c r="M118" s="1">
        <v>3</v>
      </c>
      <c r="N118" s="1">
        <v>2</v>
      </c>
      <c r="O118" s="1">
        <v>0</v>
      </c>
      <c r="P118" t="s">
        <v>42</v>
      </c>
      <c r="Q118" t="s">
        <v>42</v>
      </c>
      <c r="R118" t="s">
        <v>43</v>
      </c>
      <c r="S118" t="s">
        <v>42</v>
      </c>
      <c r="T118" t="s">
        <v>42</v>
      </c>
      <c r="U118" t="s">
        <v>42</v>
      </c>
      <c r="V118" t="s">
        <v>43</v>
      </c>
      <c r="W118" t="s">
        <v>43</v>
      </c>
      <c r="X118" s="2">
        <v>5</v>
      </c>
      <c r="Y118" s="2">
        <v>3</v>
      </c>
      <c r="Z118" s="2">
        <v>2</v>
      </c>
      <c r="AA118" s="2">
        <v>1</v>
      </c>
      <c r="AB118" s="2">
        <v>1</v>
      </c>
      <c r="AC118" s="2">
        <v>4</v>
      </c>
      <c r="AD118" s="2">
        <v>4</v>
      </c>
      <c r="AE118" s="2">
        <v>8</v>
      </c>
      <c r="AF118" s="2">
        <v>10</v>
      </c>
      <c r="AG118" s="2">
        <v>10</v>
      </c>
      <c r="AH118" s="39">
        <f>AVERAGE(datasets[[#This Row],[G1]:[G3]])</f>
        <v>9.3333333333333339</v>
      </c>
      <c r="AI118" s="44" t="str">
        <f>IF(datasets[[#This Row],[G3]]&gt;=15,"Excellent",IF(datasets[[#This Row],[G3]]&gt;=10,"Average","Poor"))</f>
        <v>Average</v>
      </c>
      <c r="AJ118" s="43" t="str">
        <f t="shared" si="1"/>
        <v>Safe</v>
      </c>
    </row>
    <row r="119" spans="1:36" x14ac:dyDescent="0.25">
      <c r="A119" t="s">
        <v>33</v>
      </c>
      <c r="B119" t="s">
        <v>50</v>
      </c>
      <c r="C119" s="1">
        <v>15</v>
      </c>
      <c r="D119" t="s">
        <v>35</v>
      </c>
      <c r="E119" t="s">
        <v>36</v>
      </c>
      <c r="F119" t="s">
        <v>44</v>
      </c>
      <c r="G119" s="1">
        <v>4</v>
      </c>
      <c r="H119" s="1">
        <v>3</v>
      </c>
      <c r="I119" t="s">
        <v>39</v>
      </c>
      <c r="J119" t="s">
        <v>45</v>
      </c>
      <c r="K119" t="s">
        <v>51</v>
      </c>
      <c r="L119" t="s">
        <v>41</v>
      </c>
      <c r="M119" s="1">
        <v>1</v>
      </c>
      <c r="N119" s="1">
        <v>2</v>
      </c>
      <c r="O119" s="1">
        <v>0</v>
      </c>
      <c r="P119" t="s">
        <v>43</v>
      </c>
      <c r="Q119" t="s">
        <v>43</v>
      </c>
      <c r="R119" t="s">
        <v>43</v>
      </c>
      <c r="S119" t="s">
        <v>43</v>
      </c>
      <c r="T119" t="s">
        <v>42</v>
      </c>
      <c r="U119" t="s">
        <v>42</v>
      </c>
      <c r="V119" t="s">
        <v>42</v>
      </c>
      <c r="W119" t="s">
        <v>43</v>
      </c>
      <c r="X119" s="2">
        <v>4</v>
      </c>
      <c r="Y119" s="2">
        <v>4</v>
      </c>
      <c r="Z119" s="2">
        <v>1</v>
      </c>
      <c r="AA119" s="2">
        <v>1</v>
      </c>
      <c r="AB119" s="2">
        <v>1</v>
      </c>
      <c r="AC119" s="2">
        <v>1</v>
      </c>
      <c r="AD119" s="2">
        <v>0</v>
      </c>
      <c r="AE119" s="2">
        <v>13</v>
      </c>
      <c r="AF119" s="2">
        <v>14</v>
      </c>
      <c r="AG119" s="2">
        <v>15</v>
      </c>
      <c r="AH119" s="39">
        <f>AVERAGE(datasets[[#This Row],[G1]:[G3]])</f>
        <v>14</v>
      </c>
      <c r="AI119" s="44" t="str">
        <f>IF(datasets[[#This Row],[G3]]&gt;=15,"Excellent",IF(datasets[[#This Row],[G3]]&gt;=10,"Average","Poor"))</f>
        <v>Excellent</v>
      </c>
      <c r="AJ119" s="43" t="str">
        <f t="shared" si="1"/>
        <v>Safe</v>
      </c>
    </row>
    <row r="120" spans="1:36" x14ac:dyDescent="0.25">
      <c r="A120" t="s">
        <v>33</v>
      </c>
      <c r="B120" t="s">
        <v>50</v>
      </c>
      <c r="C120" s="1">
        <v>16</v>
      </c>
      <c r="D120" t="s">
        <v>35</v>
      </c>
      <c r="E120" t="s">
        <v>47</v>
      </c>
      <c r="F120" t="s">
        <v>44</v>
      </c>
      <c r="G120" s="1">
        <v>4</v>
      </c>
      <c r="H120" s="1">
        <v>2</v>
      </c>
      <c r="I120" t="s">
        <v>39</v>
      </c>
      <c r="J120" t="s">
        <v>45</v>
      </c>
      <c r="K120" t="s">
        <v>40</v>
      </c>
      <c r="L120" t="s">
        <v>41</v>
      </c>
      <c r="M120" s="1">
        <v>1</v>
      </c>
      <c r="N120" s="1">
        <v>2</v>
      </c>
      <c r="O120" s="1">
        <v>0</v>
      </c>
      <c r="P120" t="s">
        <v>43</v>
      </c>
      <c r="Q120" t="s">
        <v>43</v>
      </c>
      <c r="R120" t="s">
        <v>43</v>
      </c>
      <c r="S120" t="s">
        <v>42</v>
      </c>
      <c r="T120" t="s">
        <v>42</v>
      </c>
      <c r="U120" t="s">
        <v>42</v>
      </c>
      <c r="V120" t="s">
        <v>42</v>
      </c>
      <c r="W120" t="s">
        <v>43</v>
      </c>
      <c r="X120" s="2">
        <v>4</v>
      </c>
      <c r="Y120" s="2">
        <v>5</v>
      </c>
      <c r="Z120" s="2">
        <v>1</v>
      </c>
      <c r="AA120" s="2">
        <v>1</v>
      </c>
      <c r="AB120" s="2">
        <v>3</v>
      </c>
      <c r="AC120" s="2">
        <v>5</v>
      </c>
      <c r="AD120" s="2">
        <v>2</v>
      </c>
      <c r="AE120" s="2">
        <v>15</v>
      </c>
      <c r="AF120" s="2">
        <v>15</v>
      </c>
      <c r="AG120" s="2">
        <v>16</v>
      </c>
      <c r="AH120" s="39">
        <f>AVERAGE(datasets[[#This Row],[G1]:[G3]])</f>
        <v>15.333333333333334</v>
      </c>
      <c r="AI120" s="44" t="str">
        <f>IF(datasets[[#This Row],[G3]]&gt;=15,"Excellent",IF(datasets[[#This Row],[G3]]&gt;=10,"Average","Poor"))</f>
        <v>Excellent</v>
      </c>
      <c r="AJ120" s="43" t="str">
        <f t="shared" si="1"/>
        <v>Safe</v>
      </c>
    </row>
    <row r="121" spans="1:36" x14ac:dyDescent="0.25">
      <c r="A121" t="s">
        <v>33</v>
      </c>
      <c r="B121" t="s">
        <v>50</v>
      </c>
      <c r="C121" s="1">
        <v>16</v>
      </c>
      <c r="D121" t="s">
        <v>35</v>
      </c>
      <c r="E121" t="s">
        <v>47</v>
      </c>
      <c r="F121" t="s">
        <v>44</v>
      </c>
      <c r="G121" s="1">
        <v>2</v>
      </c>
      <c r="H121" s="1">
        <v>2</v>
      </c>
      <c r="I121" t="s">
        <v>45</v>
      </c>
      <c r="J121" t="s">
        <v>45</v>
      </c>
      <c r="K121" t="s">
        <v>51</v>
      </c>
      <c r="L121" t="s">
        <v>41</v>
      </c>
      <c r="M121" s="1">
        <v>2</v>
      </c>
      <c r="N121" s="1">
        <v>2</v>
      </c>
      <c r="O121" s="1">
        <v>0</v>
      </c>
      <c r="P121" t="s">
        <v>43</v>
      </c>
      <c r="Q121" t="s">
        <v>42</v>
      </c>
      <c r="R121" t="s">
        <v>43</v>
      </c>
      <c r="S121" t="s">
        <v>42</v>
      </c>
      <c r="T121" t="s">
        <v>42</v>
      </c>
      <c r="U121" t="s">
        <v>42</v>
      </c>
      <c r="V121" t="s">
        <v>42</v>
      </c>
      <c r="W121" t="s">
        <v>43</v>
      </c>
      <c r="X121" s="2">
        <v>5</v>
      </c>
      <c r="Y121" s="2">
        <v>4</v>
      </c>
      <c r="Z121" s="2">
        <v>4</v>
      </c>
      <c r="AA121" s="2">
        <v>2</v>
      </c>
      <c r="AB121" s="2">
        <v>4</v>
      </c>
      <c r="AC121" s="2">
        <v>5</v>
      </c>
      <c r="AD121" s="2">
        <v>0</v>
      </c>
      <c r="AE121" s="2">
        <v>13</v>
      </c>
      <c r="AF121" s="2">
        <v>13</v>
      </c>
      <c r="AG121" s="2">
        <v>12</v>
      </c>
      <c r="AH121" s="39">
        <f>AVERAGE(datasets[[#This Row],[G1]:[G3]])</f>
        <v>12.666666666666666</v>
      </c>
      <c r="AI121" s="44" t="str">
        <f>IF(datasets[[#This Row],[G3]]&gt;=15,"Excellent",IF(datasets[[#This Row],[G3]]&gt;=10,"Average","Poor"))</f>
        <v>Average</v>
      </c>
      <c r="AJ121" s="43" t="str">
        <f t="shared" si="1"/>
        <v>Safe</v>
      </c>
    </row>
    <row r="122" spans="1:36" x14ac:dyDescent="0.25">
      <c r="A122" t="s">
        <v>33</v>
      </c>
      <c r="B122" t="s">
        <v>50</v>
      </c>
      <c r="C122" s="1">
        <v>16</v>
      </c>
      <c r="D122" t="s">
        <v>35</v>
      </c>
      <c r="E122" t="s">
        <v>47</v>
      </c>
      <c r="F122" t="s">
        <v>37</v>
      </c>
      <c r="G122" s="1">
        <v>3</v>
      </c>
      <c r="H122" s="1">
        <v>4</v>
      </c>
      <c r="I122" t="s">
        <v>48</v>
      </c>
      <c r="J122" t="s">
        <v>45</v>
      </c>
      <c r="K122" t="s">
        <v>49</v>
      </c>
      <c r="L122" t="s">
        <v>41</v>
      </c>
      <c r="M122" s="1">
        <v>1</v>
      </c>
      <c r="N122" s="1">
        <v>2</v>
      </c>
      <c r="O122" s="1">
        <v>0</v>
      </c>
      <c r="P122" t="s">
        <v>42</v>
      </c>
      <c r="Q122" t="s">
        <v>42</v>
      </c>
      <c r="R122" t="s">
        <v>43</v>
      </c>
      <c r="S122" t="s">
        <v>42</v>
      </c>
      <c r="T122" t="s">
        <v>42</v>
      </c>
      <c r="U122" t="s">
        <v>42</v>
      </c>
      <c r="V122" t="s">
        <v>42</v>
      </c>
      <c r="W122" t="s">
        <v>43</v>
      </c>
      <c r="X122" s="2">
        <v>5</v>
      </c>
      <c r="Y122" s="2">
        <v>3</v>
      </c>
      <c r="Z122" s="2">
        <v>3</v>
      </c>
      <c r="AA122" s="2">
        <v>1</v>
      </c>
      <c r="AB122" s="2">
        <v>1</v>
      </c>
      <c r="AC122" s="2">
        <v>5</v>
      </c>
      <c r="AD122" s="2">
        <v>4</v>
      </c>
      <c r="AE122" s="2">
        <v>11</v>
      </c>
      <c r="AF122" s="2">
        <v>11</v>
      </c>
      <c r="AG122" s="2">
        <v>11</v>
      </c>
      <c r="AH122" s="39">
        <f>AVERAGE(datasets[[#This Row],[G1]:[G3]])</f>
        <v>11</v>
      </c>
      <c r="AI122" s="44" t="str">
        <f>IF(datasets[[#This Row],[G3]]&gt;=15,"Excellent",IF(datasets[[#This Row],[G3]]&gt;=10,"Average","Poor"))</f>
        <v>Average</v>
      </c>
      <c r="AJ122" s="43" t="str">
        <f t="shared" si="1"/>
        <v>Safe</v>
      </c>
    </row>
    <row r="123" spans="1:36" x14ac:dyDescent="0.25">
      <c r="A123" t="s">
        <v>33</v>
      </c>
      <c r="B123" t="s">
        <v>50</v>
      </c>
      <c r="C123" s="1">
        <v>16</v>
      </c>
      <c r="D123" t="s">
        <v>35</v>
      </c>
      <c r="E123" t="s">
        <v>36</v>
      </c>
      <c r="F123" t="s">
        <v>44</v>
      </c>
      <c r="G123" s="1">
        <v>4</v>
      </c>
      <c r="H123" s="1">
        <v>4</v>
      </c>
      <c r="I123" t="s">
        <v>39</v>
      </c>
      <c r="J123" t="s">
        <v>39</v>
      </c>
      <c r="K123" t="s">
        <v>49</v>
      </c>
      <c r="L123" t="s">
        <v>41</v>
      </c>
      <c r="M123" s="1">
        <v>1</v>
      </c>
      <c r="N123" s="1">
        <v>2</v>
      </c>
      <c r="O123" s="1">
        <v>0</v>
      </c>
      <c r="P123" t="s">
        <v>43</v>
      </c>
      <c r="Q123" t="s">
        <v>42</v>
      </c>
      <c r="R123" t="s">
        <v>42</v>
      </c>
      <c r="S123" t="s">
        <v>42</v>
      </c>
      <c r="T123" t="s">
        <v>42</v>
      </c>
      <c r="U123" t="s">
        <v>42</v>
      </c>
      <c r="V123" t="s">
        <v>42</v>
      </c>
      <c r="W123" t="s">
        <v>42</v>
      </c>
      <c r="X123" s="2">
        <v>4</v>
      </c>
      <c r="Y123" s="2">
        <v>4</v>
      </c>
      <c r="Z123" s="2">
        <v>5</v>
      </c>
      <c r="AA123" s="2">
        <v>5</v>
      </c>
      <c r="AB123" s="2">
        <v>5</v>
      </c>
      <c r="AC123" s="2">
        <v>5</v>
      </c>
      <c r="AD123" s="2">
        <v>16</v>
      </c>
      <c r="AE123" s="2">
        <v>10</v>
      </c>
      <c r="AF123" s="2">
        <v>12</v>
      </c>
      <c r="AG123" s="2">
        <v>11</v>
      </c>
      <c r="AH123" s="39">
        <f>AVERAGE(datasets[[#This Row],[G1]:[G3]])</f>
        <v>11</v>
      </c>
      <c r="AI123" s="44" t="str">
        <f>IF(datasets[[#This Row],[G3]]&gt;=15,"Excellent",IF(datasets[[#This Row],[G3]]&gt;=10,"Average","Poor"))</f>
        <v>Average</v>
      </c>
      <c r="AJ123" s="43" t="str">
        <f t="shared" si="1"/>
        <v>Safe</v>
      </c>
    </row>
    <row r="124" spans="1:36" x14ac:dyDescent="0.25">
      <c r="A124" t="s">
        <v>33</v>
      </c>
      <c r="B124" t="s">
        <v>50</v>
      </c>
      <c r="C124" s="1">
        <v>15</v>
      </c>
      <c r="D124" t="s">
        <v>35</v>
      </c>
      <c r="E124" t="s">
        <v>36</v>
      </c>
      <c r="F124" t="s">
        <v>44</v>
      </c>
      <c r="G124" s="1">
        <v>4</v>
      </c>
      <c r="H124" s="1">
        <v>4</v>
      </c>
      <c r="I124" t="s">
        <v>28</v>
      </c>
      <c r="J124" t="s">
        <v>48</v>
      </c>
      <c r="K124" t="s">
        <v>49</v>
      </c>
      <c r="L124" t="s">
        <v>41</v>
      </c>
      <c r="M124" s="1">
        <v>1</v>
      </c>
      <c r="N124" s="1">
        <v>2</v>
      </c>
      <c r="O124" s="1">
        <v>0</v>
      </c>
      <c r="P124" t="s">
        <v>43</v>
      </c>
      <c r="Q124" t="s">
        <v>42</v>
      </c>
      <c r="R124" t="s">
        <v>42</v>
      </c>
      <c r="S124" t="s">
        <v>43</v>
      </c>
      <c r="T124" t="s">
        <v>43</v>
      </c>
      <c r="U124" t="s">
        <v>42</v>
      </c>
      <c r="V124" t="s">
        <v>42</v>
      </c>
      <c r="W124" t="s">
        <v>43</v>
      </c>
      <c r="X124" s="2">
        <v>5</v>
      </c>
      <c r="Y124" s="2">
        <v>4</v>
      </c>
      <c r="Z124" s="2">
        <v>2</v>
      </c>
      <c r="AA124" s="2">
        <v>3</v>
      </c>
      <c r="AB124" s="2">
        <v>4</v>
      </c>
      <c r="AC124" s="2">
        <v>5</v>
      </c>
      <c r="AD124" s="2">
        <v>0</v>
      </c>
      <c r="AE124" s="2">
        <v>9</v>
      </c>
      <c r="AF124" s="2">
        <v>11</v>
      </c>
      <c r="AG124" s="2">
        <v>12</v>
      </c>
      <c r="AH124" s="39">
        <f>AVERAGE(datasets[[#This Row],[G1]:[G3]])</f>
        <v>10.666666666666666</v>
      </c>
      <c r="AI124" s="44" t="str">
        <f>IF(datasets[[#This Row],[G3]]&gt;=15,"Excellent",IF(datasets[[#This Row],[G3]]&gt;=10,"Average","Poor"))</f>
        <v>Average</v>
      </c>
      <c r="AJ124" s="43" t="str">
        <f t="shared" si="1"/>
        <v>Safe</v>
      </c>
    </row>
    <row r="125" spans="1:36" x14ac:dyDescent="0.25">
      <c r="A125" t="s">
        <v>33</v>
      </c>
      <c r="B125" t="s">
        <v>50</v>
      </c>
      <c r="C125" s="1">
        <v>15</v>
      </c>
      <c r="D125" t="s">
        <v>35</v>
      </c>
      <c r="E125" t="s">
        <v>36</v>
      </c>
      <c r="F125" t="s">
        <v>44</v>
      </c>
      <c r="G125" s="1">
        <v>4</v>
      </c>
      <c r="H125" s="1">
        <v>4</v>
      </c>
      <c r="I125" t="s">
        <v>48</v>
      </c>
      <c r="J125" t="s">
        <v>48</v>
      </c>
      <c r="K125" t="s">
        <v>51</v>
      </c>
      <c r="L125" t="s">
        <v>41</v>
      </c>
      <c r="M125" s="1">
        <v>2</v>
      </c>
      <c r="N125" s="1">
        <v>2</v>
      </c>
      <c r="O125" s="1">
        <v>0</v>
      </c>
      <c r="P125" t="s">
        <v>43</v>
      </c>
      <c r="Q125" t="s">
        <v>42</v>
      </c>
      <c r="R125" t="s">
        <v>43</v>
      </c>
      <c r="S125" t="s">
        <v>42</v>
      </c>
      <c r="T125" t="s">
        <v>42</v>
      </c>
      <c r="U125" t="s">
        <v>42</v>
      </c>
      <c r="V125" t="s">
        <v>42</v>
      </c>
      <c r="W125" t="s">
        <v>43</v>
      </c>
      <c r="X125" s="2">
        <v>4</v>
      </c>
      <c r="Y125" s="2">
        <v>3</v>
      </c>
      <c r="Z125" s="2">
        <v>1</v>
      </c>
      <c r="AA125" s="2">
        <v>1</v>
      </c>
      <c r="AB125" s="2">
        <v>1</v>
      </c>
      <c r="AC125" s="2">
        <v>5</v>
      </c>
      <c r="AD125" s="2">
        <v>0</v>
      </c>
      <c r="AE125" s="2">
        <v>17</v>
      </c>
      <c r="AF125" s="2">
        <v>16</v>
      </c>
      <c r="AG125" s="2">
        <v>17</v>
      </c>
      <c r="AH125" s="39">
        <f>AVERAGE(datasets[[#This Row],[G1]:[G3]])</f>
        <v>16.666666666666668</v>
      </c>
      <c r="AI125" s="44" t="str">
        <f>IF(datasets[[#This Row],[G3]]&gt;=15,"Excellent",IF(datasets[[#This Row],[G3]]&gt;=10,"Average","Poor"))</f>
        <v>Excellent</v>
      </c>
      <c r="AJ125" s="43" t="str">
        <f t="shared" si="1"/>
        <v>Safe</v>
      </c>
    </row>
    <row r="126" spans="1:36" x14ac:dyDescent="0.25">
      <c r="A126" t="s">
        <v>33</v>
      </c>
      <c r="B126" t="s">
        <v>50</v>
      </c>
      <c r="C126" s="1">
        <v>15</v>
      </c>
      <c r="D126" t="s">
        <v>52</v>
      </c>
      <c r="E126" t="s">
        <v>36</v>
      </c>
      <c r="F126" t="s">
        <v>44</v>
      </c>
      <c r="G126" s="1">
        <v>4</v>
      </c>
      <c r="H126" s="1">
        <v>3</v>
      </c>
      <c r="I126" t="s">
        <v>39</v>
      </c>
      <c r="J126" t="s">
        <v>38</v>
      </c>
      <c r="K126" t="s">
        <v>40</v>
      </c>
      <c r="L126" t="s">
        <v>41</v>
      </c>
      <c r="M126" s="1">
        <v>1</v>
      </c>
      <c r="N126" s="1">
        <v>2</v>
      </c>
      <c r="O126" s="1">
        <v>0</v>
      </c>
      <c r="P126" t="s">
        <v>43</v>
      </c>
      <c r="Q126" t="s">
        <v>42</v>
      </c>
      <c r="R126" t="s">
        <v>43</v>
      </c>
      <c r="S126" t="s">
        <v>42</v>
      </c>
      <c r="T126" t="s">
        <v>42</v>
      </c>
      <c r="U126" t="s">
        <v>42</v>
      </c>
      <c r="V126" t="s">
        <v>42</v>
      </c>
      <c r="W126" t="s">
        <v>42</v>
      </c>
      <c r="X126" s="2">
        <v>4</v>
      </c>
      <c r="Y126" s="2">
        <v>5</v>
      </c>
      <c r="Z126" s="2">
        <v>2</v>
      </c>
      <c r="AA126" s="2">
        <v>1</v>
      </c>
      <c r="AB126" s="2">
        <v>1</v>
      </c>
      <c r="AC126" s="2">
        <v>5</v>
      </c>
      <c r="AD126" s="2">
        <v>0</v>
      </c>
      <c r="AE126" s="2">
        <v>17</v>
      </c>
      <c r="AF126" s="2">
        <v>16</v>
      </c>
      <c r="AG126" s="2">
        <v>16</v>
      </c>
      <c r="AH126" s="39">
        <f>AVERAGE(datasets[[#This Row],[G1]:[G3]])</f>
        <v>16.333333333333332</v>
      </c>
      <c r="AI126" s="44" t="str">
        <f>IF(datasets[[#This Row],[G3]]&gt;=15,"Excellent",IF(datasets[[#This Row],[G3]]&gt;=10,"Average","Poor"))</f>
        <v>Excellent</v>
      </c>
      <c r="AJ126" s="43" t="str">
        <f t="shared" si="1"/>
        <v>Safe</v>
      </c>
    </row>
    <row r="127" spans="1:36" x14ac:dyDescent="0.25">
      <c r="A127" t="s">
        <v>33</v>
      </c>
      <c r="B127" t="s">
        <v>50</v>
      </c>
      <c r="C127" s="1">
        <v>15</v>
      </c>
      <c r="D127" t="s">
        <v>35</v>
      </c>
      <c r="E127" t="s">
        <v>47</v>
      </c>
      <c r="F127" t="s">
        <v>44</v>
      </c>
      <c r="G127" s="1">
        <v>3</v>
      </c>
      <c r="H127" s="1">
        <v>3</v>
      </c>
      <c r="I127" t="s">
        <v>45</v>
      </c>
      <c r="J127" t="s">
        <v>45</v>
      </c>
      <c r="K127" t="s">
        <v>40</v>
      </c>
      <c r="L127" t="s">
        <v>41</v>
      </c>
      <c r="M127" s="1">
        <v>1</v>
      </c>
      <c r="N127" s="1">
        <v>2</v>
      </c>
      <c r="O127" s="1">
        <v>0</v>
      </c>
      <c r="P127" t="s">
        <v>43</v>
      </c>
      <c r="Q127" t="s">
        <v>43</v>
      </c>
      <c r="R127" t="s">
        <v>43</v>
      </c>
      <c r="S127" t="s">
        <v>42</v>
      </c>
      <c r="T127" t="s">
        <v>43</v>
      </c>
      <c r="U127" t="s">
        <v>42</v>
      </c>
      <c r="V127" t="s">
        <v>42</v>
      </c>
      <c r="W127" t="s">
        <v>43</v>
      </c>
      <c r="X127" s="2">
        <v>5</v>
      </c>
      <c r="Y127" s="2">
        <v>3</v>
      </c>
      <c r="Z127" s="2">
        <v>2</v>
      </c>
      <c r="AA127" s="2">
        <v>1</v>
      </c>
      <c r="AB127" s="2">
        <v>1</v>
      </c>
      <c r="AC127" s="2">
        <v>2</v>
      </c>
      <c r="AD127" s="2">
        <v>0</v>
      </c>
      <c r="AE127" s="2">
        <v>8</v>
      </c>
      <c r="AF127" s="2">
        <v>10</v>
      </c>
      <c r="AG127" s="2">
        <v>12</v>
      </c>
      <c r="AH127" s="39">
        <f>AVERAGE(datasets[[#This Row],[G1]:[G3]])</f>
        <v>10</v>
      </c>
      <c r="AI127" s="44" t="str">
        <f>IF(datasets[[#This Row],[G3]]&gt;=15,"Excellent",IF(datasets[[#This Row],[G3]]&gt;=10,"Average","Poor"))</f>
        <v>Average</v>
      </c>
      <c r="AJ127" s="43" t="str">
        <f t="shared" si="1"/>
        <v>Safe</v>
      </c>
    </row>
    <row r="128" spans="1:36" x14ac:dyDescent="0.25">
      <c r="A128" t="s">
        <v>33</v>
      </c>
      <c r="B128" t="s">
        <v>34</v>
      </c>
      <c r="C128" s="1">
        <v>16</v>
      </c>
      <c r="D128" t="s">
        <v>35</v>
      </c>
      <c r="E128" t="s">
        <v>47</v>
      </c>
      <c r="F128" t="s">
        <v>44</v>
      </c>
      <c r="G128" s="1">
        <v>2</v>
      </c>
      <c r="H128" s="1">
        <v>2</v>
      </c>
      <c r="I128" t="s">
        <v>45</v>
      </c>
      <c r="J128" t="s">
        <v>45</v>
      </c>
      <c r="K128" t="s">
        <v>49</v>
      </c>
      <c r="L128" t="s">
        <v>41</v>
      </c>
      <c r="M128" s="1">
        <v>2</v>
      </c>
      <c r="N128" s="1">
        <v>2</v>
      </c>
      <c r="O128" s="1">
        <v>1</v>
      </c>
      <c r="P128" t="s">
        <v>43</v>
      </c>
      <c r="Q128" t="s">
        <v>42</v>
      </c>
      <c r="R128" t="s">
        <v>43</v>
      </c>
      <c r="S128" t="s">
        <v>42</v>
      </c>
      <c r="T128" t="s">
        <v>43</v>
      </c>
      <c r="U128" t="s">
        <v>42</v>
      </c>
      <c r="V128" t="s">
        <v>42</v>
      </c>
      <c r="W128" t="s">
        <v>42</v>
      </c>
      <c r="X128" s="2">
        <v>3</v>
      </c>
      <c r="Y128" s="2">
        <v>3</v>
      </c>
      <c r="Z128" s="2">
        <v>3</v>
      </c>
      <c r="AA128" s="2">
        <v>1</v>
      </c>
      <c r="AB128" s="2">
        <v>2</v>
      </c>
      <c r="AC128" s="2">
        <v>3</v>
      </c>
      <c r="AD128" s="2">
        <v>25</v>
      </c>
      <c r="AE128" s="2">
        <v>7</v>
      </c>
      <c r="AF128" s="2">
        <v>10</v>
      </c>
      <c r="AG128" s="2">
        <v>11</v>
      </c>
      <c r="AH128" s="39">
        <f>AVERAGE(datasets[[#This Row],[G1]:[G3]])</f>
        <v>9.3333333333333339</v>
      </c>
      <c r="AI128" s="44" t="str">
        <f>IF(datasets[[#This Row],[G3]]&gt;=15,"Excellent",IF(datasets[[#This Row],[G3]]&gt;=10,"Average","Poor"))</f>
        <v>Average</v>
      </c>
      <c r="AJ128" s="43" t="str">
        <f t="shared" si="1"/>
        <v>Safe</v>
      </c>
    </row>
    <row r="129" spans="1:36" x14ac:dyDescent="0.25">
      <c r="A129" t="s">
        <v>33</v>
      </c>
      <c r="B129" t="s">
        <v>50</v>
      </c>
      <c r="C129" s="1">
        <v>15</v>
      </c>
      <c r="D129" t="s">
        <v>35</v>
      </c>
      <c r="E129" t="s">
        <v>36</v>
      </c>
      <c r="F129" t="s">
        <v>44</v>
      </c>
      <c r="G129" s="1">
        <v>4</v>
      </c>
      <c r="H129" s="1">
        <v>4</v>
      </c>
      <c r="I129" t="s">
        <v>48</v>
      </c>
      <c r="J129" t="s">
        <v>39</v>
      </c>
      <c r="K129" t="s">
        <v>40</v>
      </c>
      <c r="L129" t="s">
        <v>46</v>
      </c>
      <c r="M129" s="1">
        <v>1</v>
      </c>
      <c r="N129" s="1">
        <v>2</v>
      </c>
      <c r="O129" s="1">
        <v>0</v>
      </c>
      <c r="P129" t="s">
        <v>43</v>
      </c>
      <c r="Q129" t="s">
        <v>42</v>
      </c>
      <c r="R129" t="s">
        <v>43</v>
      </c>
      <c r="S129" t="s">
        <v>42</v>
      </c>
      <c r="T129" t="s">
        <v>42</v>
      </c>
      <c r="U129" t="s">
        <v>42</v>
      </c>
      <c r="V129" t="s">
        <v>42</v>
      </c>
      <c r="W129" t="s">
        <v>43</v>
      </c>
      <c r="X129" s="2">
        <v>4</v>
      </c>
      <c r="Y129" s="2">
        <v>3</v>
      </c>
      <c r="Z129" s="2">
        <v>3</v>
      </c>
      <c r="AA129" s="2">
        <v>1</v>
      </c>
      <c r="AB129" s="2">
        <v>1</v>
      </c>
      <c r="AC129" s="2">
        <v>5</v>
      </c>
      <c r="AD129" s="2">
        <v>2</v>
      </c>
      <c r="AE129" s="2">
        <v>19</v>
      </c>
      <c r="AF129" s="2">
        <v>18</v>
      </c>
      <c r="AG129" s="2">
        <v>18</v>
      </c>
      <c r="AH129" s="39">
        <f>AVERAGE(datasets[[#This Row],[G1]:[G3]])</f>
        <v>18.333333333333332</v>
      </c>
      <c r="AI129" s="44" t="str">
        <f>IF(datasets[[#This Row],[G3]]&gt;=15,"Excellent",IF(datasets[[#This Row],[G3]]&gt;=10,"Average","Poor"))</f>
        <v>Excellent</v>
      </c>
      <c r="AJ129" s="43" t="str">
        <f t="shared" si="1"/>
        <v>Safe</v>
      </c>
    </row>
    <row r="130" spans="1:36" x14ac:dyDescent="0.25">
      <c r="A130" t="s">
        <v>33</v>
      </c>
      <c r="B130" t="s">
        <v>34</v>
      </c>
      <c r="C130" s="1">
        <v>16</v>
      </c>
      <c r="D130" t="s">
        <v>35</v>
      </c>
      <c r="E130" t="s">
        <v>47</v>
      </c>
      <c r="F130" t="s">
        <v>44</v>
      </c>
      <c r="G130" s="1">
        <v>2</v>
      </c>
      <c r="H130" s="1">
        <v>2</v>
      </c>
      <c r="I130" t="s">
        <v>45</v>
      </c>
      <c r="J130" t="s">
        <v>38</v>
      </c>
      <c r="K130" t="s">
        <v>40</v>
      </c>
      <c r="L130" t="s">
        <v>46</v>
      </c>
      <c r="M130" s="1">
        <v>2</v>
      </c>
      <c r="N130" s="1">
        <v>2</v>
      </c>
      <c r="O130" s="1">
        <v>1</v>
      </c>
      <c r="P130" t="s">
        <v>42</v>
      </c>
      <c r="Q130" t="s">
        <v>43</v>
      </c>
      <c r="R130" t="s">
        <v>43</v>
      </c>
      <c r="S130" t="s">
        <v>42</v>
      </c>
      <c r="T130" t="s">
        <v>42</v>
      </c>
      <c r="U130" t="s">
        <v>42</v>
      </c>
      <c r="V130" t="s">
        <v>42</v>
      </c>
      <c r="W130" t="s">
        <v>43</v>
      </c>
      <c r="X130" s="2">
        <v>4</v>
      </c>
      <c r="Y130" s="2">
        <v>3</v>
      </c>
      <c r="Z130" s="2">
        <v>3</v>
      </c>
      <c r="AA130" s="2">
        <v>2</v>
      </c>
      <c r="AB130" s="2">
        <v>2</v>
      </c>
      <c r="AC130" s="2">
        <v>5</v>
      </c>
      <c r="AD130" s="2">
        <v>14</v>
      </c>
      <c r="AE130" s="2">
        <v>10</v>
      </c>
      <c r="AF130" s="2">
        <v>10</v>
      </c>
      <c r="AG130" s="2">
        <v>9</v>
      </c>
      <c r="AH130" s="39">
        <f>AVERAGE(datasets[[#This Row],[G1]:[G3]])</f>
        <v>9.6666666666666661</v>
      </c>
      <c r="AI130" s="44" t="str">
        <f>IF(datasets[[#This Row],[G3]]&gt;=15,"Excellent",IF(datasets[[#This Row],[G3]]&gt;=10,"Average","Poor"))</f>
        <v>Poor</v>
      </c>
      <c r="AJ130" s="43" t="str">
        <f t="shared" si="1"/>
        <v>At Risk</v>
      </c>
    </row>
    <row r="131" spans="1:36" x14ac:dyDescent="0.25">
      <c r="A131" t="s">
        <v>33</v>
      </c>
      <c r="B131" t="s">
        <v>34</v>
      </c>
      <c r="C131" s="1">
        <v>15</v>
      </c>
      <c r="D131" t="s">
        <v>35</v>
      </c>
      <c r="E131" t="s">
        <v>47</v>
      </c>
      <c r="F131" t="s">
        <v>37</v>
      </c>
      <c r="G131" s="1">
        <v>4</v>
      </c>
      <c r="H131" s="1">
        <v>3</v>
      </c>
      <c r="I131" t="s">
        <v>45</v>
      </c>
      <c r="J131" t="s">
        <v>45</v>
      </c>
      <c r="K131" t="s">
        <v>40</v>
      </c>
      <c r="L131" t="s">
        <v>41</v>
      </c>
      <c r="M131" s="1">
        <v>1</v>
      </c>
      <c r="N131" s="1">
        <v>2</v>
      </c>
      <c r="O131" s="1">
        <v>0</v>
      </c>
      <c r="P131" t="s">
        <v>42</v>
      </c>
      <c r="Q131" t="s">
        <v>42</v>
      </c>
      <c r="R131" t="s">
        <v>42</v>
      </c>
      <c r="S131" t="s">
        <v>42</v>
      </c>
      <c r="T131" t="s">
        <v>42</v>
      </c>
      <c r="U131" t="s">
        <v>42</v>
      </c>
      <c r="V131" t="s">
        <v>42</v>
      </c>
      <c r="W131" t="s">
        <v>42</v>
      </c>
      <c r="X131" s="2">
        <v>5</v>
      </c>
      <c r="Y131" s="2">
        <v>2</v>
      </c>
      <c r="Z131" s="2">
        <v>2</v>
      </c>
      <c r="AA131" s="2">
        <v>1</v>
      </c>
      <c r="AB131" s="2">
        <v>1</v>
      </c>
      <c r="AC131" s="2">
        <v>5</v>
      </c>
      <c r="AD131" s="2">
        <v>8</v>
      </c>
      <c r="AE131" s="2">
        <v>8</v>
      </c>
      <c r="AF131" s="2">
        <v>8</v>
      </c>
      <c r="AG131" s="2">
        <v>6</v>
      </c>
      <c r="AH131" s="39">
        <f>AVERAGE(datasets[[#This Row],[G1]:[G3]])</f>
        <v>7.333333333333333</v>
      </c>
      <c r="AI131" s="44" t="str">
        <f>IF(datasets[[#This Row],[G3]]&gt;=15,"Excellent",IF(datasets[[#This Row],[G3]]&gt;=10,"Average","Poor"))</f>
        <v>Poor</v>
      </c>
      <c r="AJ131" s="43" t="str">
        <f t="shared" ref="AJ131:AJ194" si="2">IF(AI131="Poor","At Risk","Safe")</f>
        <v>At Risk</v>
      </c>
    </row>
    <row r="132" spans="1:36" x14ac:dyDescent="0.25">
      <c r="A132" t="s">
        <v>33</v>
      </c>
      <c r="B132" t="s">
        <v>34</v>
      </c>
      <c r="C132" s="1">
        <v>16</v>
      </c>
      <c r="D132" t="s">
        <v>35</v>
      </c>
      <c r="E132" t="s">
        <v>47</v>
      </c>
      <c r="F132" t="s">
        <v>37</v>
      </c>
      <c r="G132" s="1">
        <v>3</v>
      </c>
      <c r="H132" s="1">
        <v>3</v>
      </c>
      <c r="I132" t="s">
        <v>45</v>
      </c>
      <c r="J132" t="s">
        <v>48</v>
      </c>
      <c r="K132" t="s">
        <v>49</v>
      </c>
      <c r="L132" t="s">
        <v>41</v>
      </c>
      <c r="M132" s="1">
        <v>1</v>
      </c>
      <c r="N132" s="1">
        <v>2</v>
      </c>
      <c r="O132" s="1">
        <v>0</v>
      </c>
      <c r="P132" t="s">
        <v>43</v>
      </c>
      <c r="Q132" t="s">
        <v>42</v>
      </c>
      <c r="R132" t="s">
        <v>43</v>
      </c>
      <c r="S132" t="s">
        <v>43</v>
      </c>
      <c r="T132" t="s">
        <v>42</v>
      </c>
      <c r="U132" t="s">
        <v>42</v>
      </c>
      <c r="V132" t="s">
        <v>42</v>
      </c>
      <c r="W132" t="s">
        <v>43</v>
      </c>
      <c r="X132" s="2">
        <v>2</v>
      </c>
      <c r="Y132" s="2">
        <v>3</v>
      </c>
      <c r="Z132" s="2">
        <v>5</v>
      </c>
      <c r="AA132" s="2">
        <v>1</v>
      </c>
      <c r="AB132" s="2">
        <v>4</v>
      </c>
      <c r="AC132" s="2">
        <v>3</v>
      </c>
      <c r="AD132" s="2">
        <v>12</v>
      </c>
      <c r="AE132" s="2">
        <v>11</v>
      </c>
      <c r="AF132" s="2">
        <v>12</v>
      </c>
      <c r="AG132" s="2">
        <v>11</v>
      </c>
      <c r="AH132" s="39">
        <f>AVERAGE(datasets[[#This Row],[G1]:[G3]])</f>
        <v>11.333333333333334</v>
      </c>
      <c r="AI132" s="44" t="str">
        <f>IF(datasets[[#This Row],[G3]]&gt;=15,"Excellent",IF(datasets[[#This Row],[G3]]&gt;=10,"Average","Poor"))</f>
        <v>Average</v>
      </c>
      <c r="AJ132" s="43" t="str">
        <f t="shared" si="2"/>
        <v>Safe</v>
      </c>
    </row>
    <row r="133" spans="1:36" x14ac:dyDescent="0.25">
      <c r="A133" t="s">
        <v>33</v>
      </c>
      <c r="B133" t="s">
        <v>50</v>
      </c>
      <c r="C133" s="1">
        <v>15</v>
      </c>
      <c r="D133" t="s">
        <v>35</v>
      </c>
      <c r="E133" t="s">
        <v>36</v>
      </c>
      <c r="F133" t="s">
        <v>44</v>
      </c>
      <c r="G133" s="1">
        <v>4</v>
      </c>
      <c r="H133" s="1">
        <v>2</v>
      </c>
      <c r="I133" t="s">
        <v>39</v>
      </c>
      <c r="J133" t="s">
        <v>45</v>
      </c>
      <c r="K133" t="s">
        <v>49</v>
      </c>
      <c r="L133" t="s">
        <v>41</v>
      </c>
      <c r="M133" s="1">
        <v>1</v>
      </c>
      <c r="N133" s="1">
        <v>2</v>
      </c>
      <c r="O133" s="1">
        <v>0</v>
      </c>
      <c r="P133" t="s">
        <v>43</v>
      </c>
      <c r="Q133" t="s">
        <v>42</v>
      </c>
      <c r="R133" t="s">
        <v>42</v>
      </c>
      <c r="S133" t="s">
        <v>43</v>
      </c>
      <c r="T133" t="s">
        <v>42</v>
      </c>
      <c r="U133" t="s">
        <v>42</v>
      </c>
      <c r="V133" t="s">
        <v>43</v>
      </c>
      <c r="W133" t="s">
        <v>43</v>
      </c>
      <c r="X133" s="2">
        <v>4</v>
      </c>
      <c r="Y133" s="2">
        <v>3</v>
      </c>
      <c r="Z133" s="2">
        <v>3</v>
      </c>
      <c r="AA133" s="2">
        <v>2</v>
      </c>
      <c r="AB133" s="2">
        <v>2</v>
      </c>
      <c r="AC133" s="2">
        <v>5</v>
      </c>
      <c r="AD133" s="2">
        <v>2</v>
      </c>
      <c r="AE133" s="2">
        <v>15</v>
      </c>
      <c r="AF133" s="2">
        <v>15</v>
      </c>
      <c r="AG133" s="2">
        <v>14</v>
      </c>
      <c r="AH133" s="39">
        <f>AVERAGE(datasets[[#This Row],[G1]:[G3]])</f>
        <v>14.666666666666666</v>
      </c>
      <c r="AI133" s="44" t="str">
        <f>IF(datasets[[#This Row],[G3]]&gt;=15,"Excellent",IF(datasets[[#This Row],[G3]]&gt;=10,"Average","Poor"))</f>
        <v>Average</v>
      </c>
      <c r="AJ133" s="43" t="str">
        <f t="shared" si="2"/>
        <v>Safe</v>
      </c>
    </row>
    <row r="134" spans="1:36" x14ac:dyDescent="0.25">
      <c r="A134" t="s">
        <v>33</v>
      </c>
      <c r="B134" t="s">
        <v>34</v>
      </c>
      <c r="C134" s="1">
        <v>15</v>
      </c>
      <c r="D134" t="s">
        <v>35</v>
      </c>
      <c r="E134" t="s">
        <v>36</v>
      </c>
      <c r="F134" t="s">
        <v>44</v>
      </c>
      <c r="G134" s="1">
        <v>4</v>
      </c>
      <c r="H134" s="1">
        <v>4</v>
      </c>
      <c r="I134" t="s">
        <v>48</v>
      </c>
      <c r="J134" t="s">
        <v>39</v>
      </c>
      <c r="K134" t="s">
        <v>45</v>
      </c>
      <c r="L134" t="s">
        <v>46</v>
      </c>
      <c r="M134" s="1">
        <v>1</v>
      </c>
      <c r="N134" s="1">
        <v>2</v>
      </c>
      <c r="O134" s="1">
        <v>1</v>
      </c>
      <c r="P134" t="s">
        <v>42</v>
      </c>
      <c r="Q134" t="s">
        <v>42</v>
      </c>
      <c r="R134" t="s">
        <v>43</v>
      </c>
      <c r="S134" t="s">
        <v>42</v>
      </c>
      <c r="T134" t="s">
        <v>43</v>
      </c>
      <c r="U134" t="s">
        <v>42</v>
      </c>
      <c r="V134" t="s">
        <v>42</v>
      </c>
      <c r="W134" t="s">
        <v>43</v>
      </c>
      <c r="X134" s="2">
        <v>4</v>
      </c>
      <c r="Y134" s="2">
        <v>4</v>
      </c>
      <c r="Z134" s="2">
        <v>4</v>
      </c>
      <c r="AA134" s="2">
        <v>1</v>
      </c>
      <c r="AB134" s="2">
        <v>1</v>
      </c>
      <c r="AC134" s="2">
        <v>3</v>
      </c>
      <c r="AD134" s="2">
        <v>2</v>
      </c>
      <c r="AE134" s="2">
        <v>7</v>
      </c>
      <c r="AF134" s="2">
        <v>7</v>
      </c>
      <c r="AG134" s="2">
        <v>7</v>
      </c>
      <c r="AH134" s="39">
        <f>AVERAGE(datasets[[#This Row],[G1]:[G3]])</f>
        <v>7</v>
      </c>
      <c r="AI134" s="44" t="str">
        <f>IF(datasets[[#This Row],[G3]]&gt;=15,"Excellent",IF(datasets[[#This Row],[G3]]&gt;=10,"Average","Poor"))</f>
        <v>Poor</v>
      </c>
      <c r="AJ134" s="43" t="str">
        <f t="shared" si="2"/>
        <v>At Risk</v>
      </c>
    </row>
    <row r="135" spans="1:36" x14ac:dyDescent="0.25">
      <c r="A135" t="s">
        <v>33</v>
      </c>
      <c r="B135" t="s">
        <v>34</v>
      </c>
      <c r="C135" s="1">
        <v>16</v>
      </c>
      <c r="D135" t="s">
        <v>35</v>
      </c>
      <c r="E135" t="s">
        <v>47</v>
      </c>
      <c r="F135" t="s">
        <v>44</v>
      </c>
      <c r="G135" s="1">
        <v>2</v>
      </c>
      <c r="H135" s="1">
        <v>2</v>
      </c>
      <c r="I135" t="s">
        <v>48</v>
      </c>
      <c r="J135" t="s">
        <v>48</v>
      </c>
      <c r="K135" t="s">
        <v>40</v>
      </c>
      <c r="L135" t="s">
        <v>41</v>
      </c>
      <c r="M135" s="1">
        <v>3</v>
      </c>
      <c r="N135" s="1">
        <v>2</v>
      </c>
      <c r="O135" s="1">
        <v>0</v>
      </c>
      <c r="P135" t="s">
        <v>43</v>
      </c>
      <c r="Q135" t="s">
        <v>42</v>
      </c>
      <c r="R135" t="s">
        <v>42</v>
      </c>
      <c r="S135" t="s">
        <v>43</v>
      </c>
      <c r="T135" t="s">
        <v>42</v>
      </c>
      <c r="U135" t="s">
        <v>42</v>
      </c>
      <c r="V135" t="s">
        <v>42</v>
      </c>
      <c r="W135" t="s">
        <v>43</v>
      </c>
      <c r="X135" s="2">
        <v>4</v>
      </c>
      <c r="Y135" s="2">
        <v>3</v>
      </c>
      <c r="Z135" s="2">
        <v>3</v>
      </c>
      <c r="AA135" s="2">
        <v>2</v>
      </c>
      <c r="AB135" s="2">
        <v>3</v>
      </c>
      <c r="AC135" s="2">
        <v>4</v>
      </c>
      <c r="AD135" s="2">
        <v>2</v>
      </c>
      <c r="AE135" s="2">
        <v>12</v>
      </c>
      <c r="AF135" s="2">
        <v>13</v>
      </c>
      <c r="AG135" s="2">
        <v>13</v>
      </c>
      <c r="AH135" s="39">
        <f>AVERAGE(datasets[[#This Row],[G1]:[G3]])</f>
        <v>12.666666666666666</v>
      </c>
      <c r="AI135" s="44" t="str">
        <f>IF(datasets[[#This Row],[G3]]&gt;=15,"Excellent",IF(datasets[[#This Row],[G3]]&gt;=10,"Average","Poor"))</f>
        <v>Average</v>
      </c>
      <c r="AJ135" s="43" t="str">
        <f t="shared" si="2"/>
        <v>Safe</v>
      </c>
    </row>
    <row r="136" spans="1:36" x14ac:dyDescent="0.25">
      <c r="A136" t="s">
        <v>33</v>
      </c>
      <c r="B136" t="s">
        <v>34</v>
      </c>
      <c r="C136" s="1">
        <v>15</v>
      </c>
      <c r="D136" t="s">
        <v>35</v>
      </c>
      <c r="E136" t="s">
        <v>47</v>
      </c>
      <c r="F136" t="s">
        <v>44</v>
      </c>
      <c r="G136" s="1">
        <v>4</v>
      </c>
      <c r="H136" s="1">
        <v>2</v>
      </c>
      <c r="I136" t="s">
        <v>28</v>
      </c>
      <c r="J136" t="s">
        <v>45</v>
      </c>
      <c r="K136" t="s">
        <v>45</v>
      </c>
      <c r="L136" t="s">
        <v>41</v>
      </c>
      <c r="M136" s="1">
        <v>1</v>
      </c>
      <c r="N136" s="1">
        <v>2</v>
      </c>
      <c r="O136" s="1">
        <v>0</v>
      </c>
      <c r="P136" t="s">
        <v>43</v>
      </c>
      <c r="Q136" t="s">
        <v>42</v>
      </c>
      <c r="R136" t="s">
        <v>42</v>
      </c>
      <c r="S136" t="s">
        <v>43</v>
      </c>
      <c r="T136" t="s">
        <v>42</v>
      </c>
      <c r="U136" t="s">
        <v>42</v>
      </c>
      <c r="V136" t="s">
        <v>42</v>
      </c>
      <c r="W136" t="s">
        <v>43</v>
      </c>
      <c r="X136" s="2">
        <v>4</v>
      </c>
      <c r="Y136" s="2">
        <v>3</v>
      </c>
      <c r="Z136" s="2">
        <v>3</v>
      </c>
      <c r="AA136" s="2">
        <v>1</v>
      </c>
      <c r="AB136" s="2">
        <v>1</v>
      </c>
      <c r="AC136" s="2">
        <v>5</v>
      </c>
      <c r="AD136" s="2">
        <v>2</v>
      </c>
      <c r="AE136" s="2">
        <v>11</v>
      </c>
      <c r="AF136" s="2">
        <v>13</v>
      </c>
      <c r="AG136" s="2">
        <v>13</v>
      </c>
      <c r="AH136" s="39">
        <f>AVERAGE(datasets[[#This Row],[G1]:[G3]])</f>
        <v>12.333333333333334</v>
      </c>
      <c r="AI136" s="44" t="str">
        <f>IF(datasets[[#This Row],[G3]]&gt;=15,"Excellent",IF(datasets[[#This Row],[G3]]&gt;=10,"Average","Poor"))</f>
        <v>Average</v>
      </c>
      <c r="AJ136" s="43" t="str">
        <f t="shared" si="2"/>
        <v>Safe</v>
      </c>
    </row>
    <row r="137" spans="1:36" x14ac:dyDescent="0.25">
      <c r="A137" t="s">
        <v>33</v>
      </c>
      <c r="B137" t="s">
        <v>34</v>
      </c>
      <c r="C137" s="1">
        <v>16</v>
      </c>
      <c r="D137" t="s">
        <v>35</v>
      </c>
      <c r="E137" t="s">
        <v>36</v>
      </c>
      <c r="F137" t="s">
        <v>37</v>
      </c>
      <c r="G137" s="1">
        <v>2</v>
      </c>
      <c r="H137" s="1">
        <v>1</v>
      </c>
      <c r="I137" t="s">
        <v>45</v>
      </c>
      <c r="J137" t="s">
        <v>45</v>
      </c>
      <c r="K137" t="s">
        <v>45</v>
      </c>
      <c r="L137" t="s">
        <v>41</v>
      </c>
      <c r="M137" s="1">
        <v>1</v>
      </c>
      <c r="N137" s="1">
        <v>2</v>
      </c>
      <c r="O137" s="1">
        <v>0</v>
      </c>
      <c r="P137" t="s">
        <v>43</v>
      </c>
      <c r="Q137" t="s">
        <v>43</v>
      </c>
      <c r="R137" t="s">
        <v>42</v>
      </c>
      <c r="S137" t="s">
        <v>42</v>
      </c>
      <c r="T137" t="s">
        <v>42</v>
      </c>
      <c r="U137" t="s">
        <v>42</v>
      </c>
      <c r="V137" t="s">
        <v>42</v>
      </c>
      <c r="W137" t="s">
        <v>42</v>
      </c>
      <c r="X137" s="2">
        <v>5</v>
      </c>
      <c r="Y137" s="2">
        <v>3</v>
      </c>
      <c r="Z137" s="2">
        <v>4</v>
      </c>
      <c r="AA137" s="2">
        <v>1</v>
      </c>
      <c r="AB137" s="2">
        <v>1</v>
      </c>
      <c r="AC137" s="2">
        <v>2</v>
      </c>
      <c r="AD137" s="2">
        <v>8</v>
      </c>
      <c r="AE137" s="2">
        <v>8</v>
      </c>
      <c r="AF137" s="2">
        <v>9</v>
      </c>
      <c r="AG137" s="2">
        <v>10</v>
      </c>
      <c r="AH137" s="39">
        <f>AVERAGE(datasets[[#This Row],[G1]:[G3]])</f>
        <v>9</v>
      </c>
      <c r="AI137" s="44" t="str">
        <f>IF(datasets[[#This Row],[G3]]&gt;=15,"Excellent",IF(datasets[[#This Row],[G3]]&gt;=10,"Average","Poor"))</f>
        <v>Average</v>
      </c>
      <c r="AJ137" s="43" t="str">
        <f t="shared" si="2"/>
        <v>Safe</v>
      </c>
    </row>
    <row r="138" spans="1:36" x14ac:dyDescent="0.25">
      <c r="A138" t="s">
        <v>33</v>
      </c>
      <c r="B138" t="s">
        <v>34</v>
      </c>
      <c r="C138" s="1">
        <v>15</v>
      </c>
      <c r="D138" t="s">
        <v>35</v>
      </c>
      <c r="E138" t="s">
        <v>36</v>
      </c>
      <c r="F138" t="s">
        <v>37</v>
      </c>
      <c r="G138" s="1">
        <v>4</v>
      </c>
      <c r="H138" s="1">
        <v>3</v>
      </c>
      <c r="I138" t="s">
        <v>48</v>
      </c>
      <c r="J138" t="s">
        <v>48</v>
      </c>
      <c r="K138" t="s">
        <v>51</v>
      </c>
      <c r="L138" t="s">
        <v>41</v>
      </c>
      <c r="M138" s="1">
        <v>1</v>
      </c>
      <c r="N138" s="1">
        <v>2</v>
      </c>
      <c r="O138" s="1">
        <v>0</v>
      </c>
      <c r="P138" t="s">
        <v>43</v>
      </c>
      <c r="Q138" t="s">
        <v>42</v>
      </c>
      <c r="R138" t="s">
        <v>42</v>
      </c>
      <c r="S138" t="s">
        <v>42</v>
      </c>
      <c r="T138" t="s">
        <v>42</v>
      </c>
      <c r="U138" t="s">
        <v>42</v>
      </c>
      <c r="V138" t="s">
        <v>42</v>
      </c>
      <c r="W138" t="s">
        <v>43</v>
      </c>
      <c r="X138" s="2">
        <v>4</v>
      </c>
      <c r="Y138" s="2">
        <v>3</v>
      </c>
      <c r="Z138" s="2">
        <v>2</v>
      </c>
      <c r="AA138" s="2">
        <v>1</v>
      </c>
      <c r="AB138" s="2">
        <v>1</v>
      </c>
      <c r="AC138" s="2">
        <v>1</v>
      </c>
      <c r="AD138" s="2">
        <v>0</v>
      </c>
      <c r="AE138" s="2">
        <v>14</v>
      </c>
      <c r="AF138" s="2">
        <v>15</v>
      </c>
      <c r="AG138" s="2">
        <v>15</v>
      </c>
      <c r="AH138" s="39">
        <f>AVERAGE(datasets[[#This Row],[G1]:[G3]])</f>
        <v>14.666666666666666</v>
      </c>
      <c r="AI138" s="44" t="str">
        <f>IF(datasets[[#This Row],[G3]]&gt;=15,"Excellent",IF(datasets[[#This Row],[G3]]&gt;=10,"Average","Poor"))</f>
        <v>Excellent</v>
      </c>
      <c r="AJ138" s="43" t="str">
        <f t="shared" si="2"/>
        <v>Safe</v>
      </c>
    </row>
    <row r="139" spans="1:36" x14ac:dyDescent="0.25">
      <c r="A139" t="s">
        <v>33</v>
      </c>
      <c r="B139" t="s">
        <v>50</v>
      </c>
      <c r="C139" s="1">
        <v>15</v>
      </c>
      <c r="D139" t="s">
        <v>35</v>
      </c>
      <c r="E139" t="s">
        <v>36</v>
      </c>
      <c r="F139" t="s">
        <v>44</v>
      </c>
      <c r="G139" s="1">
        <v>4</v>
      </c>
      <c r="H139" s="1">
        <v>4</v>
      </c>
      <c r="I139" t="s">
        <v>39</v>
      </c>
      <c r="J139" t="s">
        <v>28</v>
      </c>
      <c r="K139" t="s">
        <v>51</v>
      </c>
      <c r="L139" t="s">
        <v>41</v>
      </c>
      <c r="M139" s="1">
        <v>1</v>
      </c>
      <c r="N139" s="1">
        <v>2</v>
      </c>
      <c r="O139" s="1">
        <v>0</v>
      </c>
      <c r="P139" t="s">
        <v>43</v>
      </c>
      <c r="Q139" t="s">
        <v>42</v>
      </c>
      <c r="R139" t="s">
        <v>43</v>
      </c>
      <c r="S139" t="s">
        <v>42</v>
      </c>
      <c r="T139" t="s">
        <v>42</v>
      </c>
      <c r="U139" t="s">
        <v>42</v>
      </c>
      <c r="V139" t="s">
        <v>43</v>
      </c>
      <c r="W139" t="s">
        <v>43</v>
      </c>
      <c r="X139" s="2">
        <v>3</v>
      </c>
      <c r="Y139" s="2">
        <v>2</v>
      </c>
      <c r="Z139" s="2">
        <v>2</v>
      </c>
      <c r="AA139" s="2">
        <v>1</v>
      </c>
      <c r="AB139" s="2">
        <v>1</v>
      </c>
      <c r="AC139" s="2">
        <v>5</v>
      </c>
      <c r="AD139" s="2">
        <v>4</v>
      </c>
      <c r="AE139" s="2">
        <v>14</v>
      </c>
      <c r="AF139" s="2">
        <v>15</v>
      </c>
      <c r="AG139" s="2">
        <v>15</v>
      </c>
      <c r="AH139" s="39">
        <f>AVERAGE(datasets[[#This Row],[G1]:[G3]])</f>
        <v>14.666666666666666</v>
      </c>
      <c r="AI139" s="44" t="str">
        <f>IF(datasets[[#This Row],[G3]]&gt;=15,"Excellent",IF(datasets[[#This Row],[G3]]&gt;=10,"Average","Poor"))</f>
        <v>Excellent</v>
      </c>
      <c r="AJ139" s="43" t="str">
        <f t="shared" si="2"/>
        <v>Safe</v>
      </c>
    </row>
    <row r="140" spans="1:36" x14ac:dyDescent="0.25">
      <c r="A140" t="s">
        <v>33</v>
      </c>
      <c r="B140" t="s">
        <v>50</v>
      </c>
      <c r="C140" s="1">
        <v>15</v>
      </c>
      <c r="D140" t="s">
        <v>35</v>
      </c>
      <c r="E140" t="s">
        <v>47</v>
      </c>
      <c r="F140" t="s">
        <v>44</v>
      </c>
      <c r="G140" s="1">
        <v>1</v>
      </c>
      <c r="H140" s="1">
        <v>2</v>
      </c>
      <c r="I140" t="s">
        <v>45</v>
      </c>
      <c r="J140" t="s">
        <v>38</v>
      </c>
      <c r="K140" t="s">
        <v>49</v>
      </c>
      <c r="L140" t="s">
        <v>46</v>
      </c>
      <c r="M140" s="1">
        <v>1</v>
      </c>
      <c r="N140" s="1">
        <v>2</v>
      </c>
      <c r="O140" s="1">
        <v>0</v>
      </c>
      <c r="P140" t="s">
        <v>42</v>
      </c>
      <c r="Q140" t="s">
        <v>42</v>
      </c>
      <c r="R140" t="s">
        <v>43</v>
      </c>
      <c r="S140" t="s">
        <v>42</v>
      </c>
      <c r="T140" t="s">
        <v>42</v>
      </c>
      <c r="U140" t="s">
        <v>42</v>
      </c>
      <c r="V140" t="s">
        <v>42</v>
      </c>
      <c r="W140" t="s">
        <v>43</v>
      </c>
      <c r="X140" s="2">
        <v>4</v>
      </c>
      <c r="Y140" s="2">
        <v>3</v>
      </c>
      <c r="Z140" s="2">
        <v>2</v>
      </c>
      <c r="AA140" s="2">
        <v>1</v>
      </c>
      <c r="AB140" s="2">
        <v>1</v>
      </c>
      <c r="AC140" s="2">
        <v>5</v>
      </c>
      <c r="AD140" s="2">
        <v>2</v>
      </c>
      <c r="AE140" s="2">
        <v>9</v>
      </c>
      <c r="AF140" s="2">
        <v>10</v>
      </c>
      <c r="AG140" s="2">
        <v>9</v>
      </c>
      <c r="AH140" s="39">
        <f>AVERAGE(datasets[[#This Row],[G1]:[G3]])</f>
        <v>9.3333333333333339</v>
      </c>
      <c r="AI140" s="44" t="str">
        <f>IF(datasets[[#This Row],[G3]]&gt;=15,"Excellent",IF(datasets[[#This Row],[G3]]&gt;=10,"Average","Poor"))</f>
        <v>Poor</v>
      </c>
      <c r="AJ140" s="43" t="str">
        <f t="shared" si="2"/>
        <v>At Risk</v>
      </c>
    </row>
    <row r="141" spans="1:36" x14ac:dyDescent="0.25">
      <c r="A141" t="s">
        <v>33</v>
      </c>
      <c r="B141" t="s">
        <v>34</v>
      </c>
      <c r="C141" s="1">
        <v>16</v>
      </c>
      <c r="D141" t="s">
        <v>35</v>
      </c>
      <c r="E141" t="s">
        <v>36</v>
      </c>
      <c r="F141" t="s">
        <v>44</v>
      </c>
      <c r="G141" s="1">
        <v>4</v>
      </c>
      <c r="H141" s="1">
        <v>2</v>
      </c>
      <c r="I141" t="s">
        <v>48</v>
      </c>
      <c r="J141" t="s">
        <v>45</v>
      </c>
      <c r="K141" t="s">
        <v>40</v>
      </c>
      <c r="L141" t="s">
        <v>41</v>
      </c>
      <c r="M141" s="1">
        <v>1</v>
      </c>
      <c r="N141" s="1">
        <v>2</v>
      </c>
      <c r="O141" s="1">
        <v>0</v>
      </c>
      <c r="P141" t="s">
        <v>43</v>
      </c>
      <c r="Q141" t="s">
        <v>42</v>
      </c>
      <c r="R141" t="s">
        <v>43</v>
      </c>
      <c r="S141" t="s">
        <v>43</v>
      </c>
      <c r="T141" t="s">
        <v>42</v>
      </c>
      <c r="U141" t="s">
        <v>42</v>
      </c>
      <c r="V141" t="s">
        <v>42</v>
      </c>
      <c r="W141" t="s">
        <v>43</v>
      </c>
      <c r="X141" s="2">
        <v>4</v>
      </c>
      <c r="Y141" s="2">
        <v>2</v>
      </c>
      <c r="Z141" s="2">
        <v>3</v>
      </c>
      <c r="AA141" s="2">
        <v>1</v>
      </c>
      <c r="AB141" s="2">
        <v>1</v>
      </c>
      <c r="AC141" s="2">
        <v>5</v>
      </c>
      <c r="AD141" s="2">
        <v>2</v>
      </c>
      <c r="AE141" s="2">
        <v>15</v>
      </c>
      <c r="AF141" s="2">
        <v>16</v>
      </c>
      <c r="AG141" s="2">
        <v>16</v>
      </c>
      <c r="AH141" s="39">
        <f>AVERAGE(datasets[[#This Row],[G1]:[G3]])</f>
        <v>15.666666666666666</v>
      </c>
      <c r="AI141" s="44" t="str">
        <f>IF(datasets[[#This Row],[G3]]&gt;=15,"Excellent",IF(datasets[[#This Row],[G3]]&gt;=10,"Average","Poor"))</f>
        <v>Excellent</v>
      </c>
      <c r="AJ141" s="43" t="str">
        <f t="shared" si="2"/>
        <v>Safe</v>
      </c>
    </row>
    <row r="142" spans="1:36" x14ac:dyDescent="0.25">
      <c r="A142" t="s">
        <v>33</v>
      </c>
      <c r="B142" t="s">
        <v>34</v>
      </c>
      <c r="C142" s="1">
        <v>16</v>
      </c>
      <c r="D142" t="s">
        <v>52</v>
      </c>
      <c r="E142" t="s">
        <v>36</v>
      </c>
      <c r="F142" t="s">
        <v>44</v>
      </c>
      <c r="G142" s="1">
        <v>4</v>
      </c>
      <c r="H142" s="1">
        <v>4</v>
      </c>
      <c r="I142" t="s">
        <v>28</v>
      </c>
      <c r="J142" t="s">
        <v>39</v>
      </c>
      <c r="K142" t="s">
        <v>45</v>
      </c>
      <c r="L142" t="s">
        <v>41</v>
      </c>
      <c r="M142" s="1">
        <v>1</v>
      </c>
      <c r="N142" s="1">
        <v>2</v>
      </c>
      <c r="O142" s="1">
        <v>0</v>
      </c>
      <c r="P142" t="s">
        <v>43</v>
      </c>
      <c r="Q142" t="s">
        <v>42</v>
      </c>
      <c r="R142" t="s">
        <v>43</v>
      </c>
      <c r="S142" t="s">
        <v>42</v>
      </c>
      <c r="T142" t="s">
        <v>42</v>
      </c>
      <c r="U142" t="s">
        <v>42</v>
      </c>
      <c r="V142" t="s">
        <v>43</v>
      </c>
      <c r="W142" t="s">
        <v>43</v>
      </c>
      <c r="X142" s="2">
        <v>2</v>
      </c>
      <c r="Y142" s="2">
        <v>4</v>
      </c>
      <c r="Z142" s="2">
        <v>4</v>
      </c>
      <c r="AA142" s="2">
        <v>2</v>
      </c>
      <c r="AB142" s="2">
        <v>3</v>
      </c>
      <c r="AC142" s="2">
        <v>4</v>
      </c>
      <c r="AD142" s="2">
        <v>6</v>
      </c>
      <c r="AE142" s="2">
        <v>10</v>
      </c>
      <c r="AF142" s="2">
        <v>11</v>
      </c>
      <c r="AG142" s="2">
        <v>11</v>
      </c>
      <c r="AH142" s="39">
        <f>AVERAGE(datasets[[#This Row],[G1]:[G3]])</f>
        <v>10.666666666666666</v>
      </c>
      <c r="AI142" s="44" t="str">
        <f>IF(datasets[[#This Row],[G3]]&gt;=15,"Excellent",IF(datasets[[#This Row],[G3]]&gt;=10,"Average","Poor"))</f>
        <v>Average</v>
      </c>
      <c r="AJ142" s="43" t="str">
        <f t="shared" si="2"/>
        <v>Safe</v>
      </c>
    </row>
    <row r="143" spans="1:36" x14ac:dyDescent="0.25">
      <c r="A143" t="s">
        <v>33</v>
      </c>
      <c r="B143" t="s">
        <v>34</v>
      </c>
      <c r="C143" s="1">
        <v>16</v>
      </c>
      <c r="D143" t="s">
        <v>35</v>
      </c>
      <c r="E143" t="s">
        <v>47</v>
      </c>
      <c r="F143" t="s">
        <v>44</v>
      </c>
      <c r="G143" s="1">
        <v>1</v>
      </c>
      <c r="H143" s="1">
        <v>2</v>
      </c>
      <c r="I143" t="s">
        <v>45</v>
      </c>
      <c r="J143" t="s">
        <v>48</v>
      </c>
      <c r="K143" t="s">
        <v>51</v>
      </c>
      <c r="L143" t="s">
        <v>46</v>
      </c>
      <c r="M143" s="1">
        <v>1</v>
      </c>
      <c r="N143" s="1">
        <v>2</v>
      </c>
      <c r="O143" s="1">
        <v>0</v>
      </c>
      <c r="P143" t="s">
        <v>42</v>
      </c>
      <c r="Q143" t="s">
        <v>43</v>
      </c>
      <c r="R143" t="s">
        <v>43</v>
      </c>
      <c r="S143" t="s">
        <v>42</v>
      </c>
      <c r="T143" t="s">
        <v>42</v>
      </c>
      <c r="U143" t="s">
        <v>42</v>
      </c>
      <c r="V143" t="s">
        <v>42</v>
      </c>
      <c r="W143" t="s">
        <v>43</v>
      </c>
      <c r="X143" s="2">
        <v>4</v>
      </c>
      <c r="Y143" s="2">
        <v>4</v>
      </c>
      <c r="Z143" s="2">
        <v>3</v>
      </c>
      <c r="AA143" s="2">
        <v>1</v>
      </c>
      <c r="AB143" s="2">
        <v>1</v>
      </c>
      <c r="AC143" s="2">
        <v>1</v>
      </c>
      <c r="AD143" s="2">
        <v>4</v>
      </c>
      <c r="AE143" s="2">
        <v>8</v>
      </c>
      <c r="AF143" s="2">
        <v>10</v>
      </c>
      <c r="AG143" s="2">
        <v>9</v>
      </c>
      <c r="AH143" s="39">
        <f>AVERAGE(datasets[[#This Row],[G1]:[G3]])</f>
        <v>9</v>
      </c>
      <c r="AI143" s="44" t="str">
        <f>IF(datasets[[#This Row],[G3]]&gt;=15,"Excellent",IF(datasets[[#This Row],[G3]]&gt;=10,"Average","Poor"))</f>
        <v>Poor</v>
      </c>
      <c r="AJ143" s="43" t="str">
        <f t="shared" si="2"/>
        <v>At Risk</v>
      </c>
    </row>
    <row r="144" spans="1:36" x14ac:dyDescent="0.25">
      <c r="A144" t="s">
        <v>33</v>
      </c>
      <c r="B144" t="s">
        <v>34</v>
      </c>
      <c r="C144" s="1">
        <v>15</v>
      </c>
      <c r="D144" t="s">
        <v>35</v>
      </c>
      <c r="E144" t="s">
        <v>47</v>
      </c>
      <c r="F144" t="s">
        <v>44</v>
      </c>
      <c r="G144" s="1">
        <v>4</v>
      </c>
      <c r="H144" s="1">
        <v>3</v>
      </c>
      <c r="I144" t="s">
        <v>48</v>
      </c>
      <c r="J144" t="s">
        <v>48</v>
      </c>
      <c r="K144" t="s">
        <v>51</v>
      </c>
      <c r="L144" t="s">
        <v>46</v>
      </c>
      <c r="M144" s="1">
        <v>1</v>
      </c>
      <c r="N144" s="1">
        <v>2</v>
      </c>
      <c r="O144" s="1">
        <v>0</v>
      </c>
      <c r="P144" t="s">
        <v>42</v>
      </c>
      <c r="Q144" t="s">
        <v>43</v>
      </c>
      <c r="R144" t="s">
        <v>43</v>
      </c>
      <c r="S144" t="s">
        <v>42</v>
      </c>
      <c r="T144" t="s">
        <v>42</v>
      </c>
      <c r="U144" t="s">
        <v>42</v>
      </c>
      <c r="V144" t="s">
        <v>42</v>
      </c>
      <c r="W144" t="s">
        <v>42</v>
      </c>
      <c r="X144" s="2">
        <v>4</v>
      </c>
      <c r="Y144" s="2">
        <v>4</v>
      </c>
      <c r="Z144" s="2">
        <v>4</v>
      </c>
      <c r="AA144" s="2">
        <v>2</v>
      </c>
      <c r="AB144" s="2">
        <v>4</v>
      </c>
      <c r="AC144" s="2">
        <v>2</v>
      </c>
      <c r="AD144" s="2">
        <v>0</v>
      </c>
      <c r="AE144" s="2">
        <v>10</v>
      </c>
      <c r="AF144" s="2">
        <v>10</v>
      </c>
      <c r="AG144" s="2">
        <v>10</v>
      </c>
      <c r="AH144" s="39">
        <f>AVERAGE(datasets[[#This Row],[G1]:[G3]])</f>
        <v>10</v>
      </c>
      <c r="AI144" s="44" t="str">
        <f>IF(datasets[[#This Row],[G3]]&gt;=15,"Excellent",IF(datasets[[#This Row],[G3]]&gt;=10,"Average","Poor"))</f>
        <v>Average</v>
      </c>
      <c r="AJ144" s="43" t="str">
        <f t="shared" si="2"/>
        <v>Safe</v>
      </c>
    </row>
    <row r="145" spans="1:36" x14ac:dyDescent="0.25">
      <c r="A145" t="s">
        <v>33</v>
      </c>
      <c r="B145" t="s">
        <v>34</v>
      </c>
      <c r="C145" s="1">
        <v>16</v>
      </c>
      <c r="D145" t="s">
        <v>35</v>
      </c>
      <c r="E145" t="s">
        <v>47</v>
      </c>
      <c r="F145" t="s">
        <v>44</v>
      </c>
      <c r="G145" s="1">
        <v>4</v>
      </c>
      <c r="H145" s="1">
        <v>3</v>
      </c>
      <c r="I145" t="s">
        <v>39</v>
      </c>
      <c r="J145" t="s">
        <v>48</v>
      </c>
      <c r="K145" t="s">
        <v>40</v>
      </c>
      <c r="L145" t="s">
        <v>41</v>
      </c>
      <c r="M145" s="1">
        <v>3</v>
      </c>
      <c r="N145" s="1">
        <v>2</v>
      </c>
      <c r="O145" s="1">
        <v>0</v>
      </c>
      <c r="P145" t="s">
        <v>43</v>
      </c>
      <c r="Q145" t="s">
        <v>42</v>
      </c>
      <c r="R145" t="s">
        <v>43</v>
      </c>
      <c r="S145" t="s">
        <v>42</v>
      </c>
      <c r="T145" t="s">
        <v>42</v>
      </c>
      <c r="U145" t="s">
        <v>42</v>
      </c>
      <c r="V145" t="s">
        <v>42</v>
      </c>
      <c r="W145" t="s">
        <v>43</v>
      </c>
      <c r="X145" s="2">
        <v>5</v>
      </c>
      <c r="Y145" s="2">
        <v>4</v>
      </c>
      <c r="Z145" s="2">
        <v>3</v>
      </c>
      <c r="AA145" s="2">
        <v>1</v>
      </c>
      <c r="AB145" s="2">
        <v>2</v>
      </c>
      <c r="AC145" s="2">
        <v>1</v>
      </c>
      <c r="AD145" s="2">
        <v>2</v>
      </c>
      <c r="AE145" s="2">
        <v>16</v>
      </c>
      <c r="AF145" s="2">
        <v>15</v>
      </c>
      <c r="AG145" s="2">
        <v>15</v>
      </c>
      <c r="AH145" s="39">
        <f>AVERAGE(datasets[[#This Row],[G1]:[G3]])</f>
        <v>15.333333333333334</v>
      </c>
      <c r="AI145" s="44" t="str">
        <f>IF(datasets[[#This Row],[G3]]&gt;=15,"Excellent",IF(datasets[[#This Row],[G3]]&gt;=10,"Average","Poor"))</f>
        <v>Excellent</v>
      </c>
      <c r="AJ145" s="43" t="str">
        <f t="shared" si="2"/>
        <v>Safe</v>
      </c>
    </row>
    <row r="146" spans="1:36" x14ac:dyDescent="0.25">
      <c r="A146" t="s">
        <v>33</v>
      </c>
      <c r="B146" t="s">
        <v>34</v>
      </c>
      <c r="C146" s="1">
        <v>15</v>
      </c>
      <c r="D146" t="s">
        <v>52</v>
      </c>
      <c r="E146" t="s">
        <v>47</v>
      </c>
      <c r="F146" t="s">
        <v>44</v>
      </c>
      <c r="G146" s="1">
        <v>2</v>
      </c>
      <c r="H146" s="1">
        <v>2</v>
      </c>
      <c r="I146" t="s">
        <v>28</v>
      </c>
      <c r="J146" t="s">
        <v>48</v>
      </c>
      <c r="K146" t="s">
        <v>51</v>
      </c>
      <c r="L146" t="s">
        <v>41</v>
      </c>
      <c r="M146" s="1">
        <v>2</v>
      </c>
      <c r="N146" s="1">
        <v>2</v>
      </c>
      <c r="O146" s="1">
        <v>0</v>
      </c>
      <c r="P146" t="s">
        <v>42</v>
      </c>
      <c r="Q146" t="s">
        <v>42</v>
      </c>
      <c r="R146" t="s">
        <v>42</v>
      </c>
      <c r="S146" t="s">
        <v>43</v>
      </c>
      <c r="T146" t="s">
        <v>42</v>
      </c>
      <c r="U146" t="s">
        <v>42</v>
      </c>
      <c r="V146" t="s">
        <v>42</v>
      </c>
      <c r="W146" t="s">
        <v>43</v>
      </c>
      <c r="X146" s="2">
        <v>4</v>
      </c>
      <c r="Y146" s="2">
        <v>1</v>
      </c>
      <c r="Z146" s="2">
        <v>3</v>
      </c>
      <c r="AA146" s="2">
        <v>1</v>
      </c>
      <c r="AB146" s="2">
        <v>3</v>
      </c>
      <c r="AC146" s="2">
        <v>4</v>
      </c>
      <c r="AD146" s="2">
        <v>2</v>
      </c>
      <c r="AE146" s="2">
        <v>8</v>
      </c>
      <c r="AF146" s="2">
        <v>9</v>
      </c>
      <c r="AG146" s="2">
        <v>8</v>
      </c>
      <c r="AH146" s="39">
        <f>AVERAGE(datasets[[#This Row],[G1]:[G3]])</f>
        <v>8.3333333333333339</v>
      </c>
      <c r="AI146" s="44" t="str">
        <f>IF(datasets[[#This Row],[G3]]&gt;=15,"Excellent",IF(datasets[[#This Row],[G3]]&gt;=10,"Average","Poor"))</f>
        <v>Poor</v>
      </c>
      <c r="AJ146" s="43" t="str">
        <f t="shared" si="2"/>
        <v>At Risk</v>
      </c>
    </row>
    <row r="147" spans="1:36" x14ac:dyDescent="0.25">
      <c r="A147" t="s">
        <v>33</v>
      </c>
      <c r="B147" t="s">
        <v>34</v>
      </c>
      <c r="C147" s="1">
        <v>15</v>
      </c>
      <c r="D147" t="s">
        <v>52</v>
      </c>
      <c r="E147" t="s">
        <v>36</v>
      </c>
      <c r="F147" t="s">
        <v>44</v>
      </c>
      <c r="G147" s="1">
        <v>1</v>
      </c>
      <c r="H147" s="1">
        <v>1</v>
      </c>
      <c r="I147" t="s">
        <v>45</v>
      </c>
      <c r="J147" t="s">
        <v>45</v>
      </c>
      <c r="K147" t="s">
        <v>51</v>
      </c>
      <c r="L147" t="s">
        <v>41</v>
      </c>
      <c r="M147" s="1">
        <v>1</v>
      </c>
      <c r="N147" s="1">
        <v>2</v>
      </c>
      <c r="O147" s="1">
        <v>2</v>
      </c>
      <c r="P147" t="s">
        <v>42</v>
      </c>
      <c r="Q147" t="s">
        <v>42</v>
      </c>
      <c r="R147" t="s">
        <v>43</v>
      </c>
      <c r="S147" t="s">
        <v>43</v>
      </c>
      <c r="T147" t="s">
        <v>43</v>
      </c>
      <c r="U147" t="s">
        <v>42</v>
      </c>
      <c r="V147" t="s">
        <v>42</v>
      </c>
      <c r="W147" t="s">
        <v>42</v>
      </c>
      <c r="X147" s="2">
        <v>3</v>
      </c>
      <c r="Y147" s="2">
        <v>3</v>
      </c>
      <c r="Z147" s="2">
        <v>4</v>
      </c>
      <c r="AA147" s="2">
        <v>2</v>
      </c>
      <c r="AB147" s="2">
        <v>4</v>
      </c>
      <c r="AC147" s="2">
        <v>5</v>
      </c>
      <c r="AD147" s="2">
        <v>2</v>
      </c>
      <c r="AE147" s="2">
        <v>8</v>
      </c>
      <c r="AF147" s="2">
        <v>6</v>
      </c>
      <c r="AG147" s="2">
        <v>5</v>
      </c>
      <c r="AH147" s="39">
        <f>AVERAGE(datasets[[#This Row],[G1]:[G3]])</f>
        <v>6.333333333333333</v>
      </c>
      <c r="AI147" s="44" t="str">
        <f>IF(datasets[[#This Row],[G3]]&gt;=15,"Excellent",IF(datasets[[#This Row],[G3]]&gt;=10,"Average","Poor"))</f>
        <v>Poor</v>
      </c>
      <c r="AJ147" s="43" t="str">
        <f t="shared" si="2"/>
        <v>At Risk</v>
      </c>
    </row>
    <row r="148" spans="1:36" x14ac:dyDescent="0.25">
      <c r="A148" t="s">
        <v>33</v>
      </c>
      <c r="B148" t="s">
        <v>34</v>
      </c>
      <c r="C148" s="1">
        <v>16</v>
      </c>
      <c r="D148" t="s">
        <v>35</v>
      </c>
      <c r="E148" t="s">
        <v>36</v>
      </c>
      <c r="F148" t="s">
        <v>44</v>
      </c>
      <c r="G148" s="1">
        <v>3</v>
      </c>
      <c r="H148" s="1">
        <v>3</v>
      </c>
      <c r="I148" t="s">
        <v>45</v>
      </c>
      <c r="J148" t="s">
        <v>48</v>
      </c>
      <c r="K148" t="s">
        <v>49</v>
      </c>
      <c r="L148" t="s">
        <v>41</v>
      </c>
      <c r="M148" s="1">
        <v>1</v>
      </c>
      <c r="N148" s="1">
        <v>2</v>
      </c>
      <c r="O148" s="1">
        <v>0</v>
      </c>
      <c r="P148" t="s">
        <v>42</v>
      </c>
      <c r="Q148" t="s">
        <v>42</v>
      </c>
      <c r="R148" t="s">
        <v>42</v>
      </c>
      <c r="S148" t="s">
        <v>42</v>
      </c>
      <c r="T148" t="s">
        <v>42</v>
      </c>
      <c r="U148" t="s">
        <v>42</v>
      </c>
      <c r="V148" t="s">
        <v>42</v>
      </c>
      <c r="W148" t="s">
        <v>43</v>
      </c>
      <c r="X148" s="2">
        <v>4</v>
      </c>
      <c r="Y148" s="2">
        <v>3</v>
      </c>
      <c r="Z148" s="2">
        <v>3</v>
      </c>
      <c r="AA148" s="2">
        <v>2</v>
      </c>
      <c r="AB148" s="2">
        <v>4</v>
      </c>
      <c r="AC148" s="2">
        <v>5</v>
      </c>
      <c r="AD148" s="2">
        <v>54</v>
      </c>
      <c r="AE148" s="2">
        <v>11</v>
      </c>
      <c r="AF148" s="2">
        <v>12</v>
      </c>
      <c r="AG148" s="2">
        <v>11</v>
      </c>
      <c r="AH148" s="39">
        <f>AVERAGE(datasets[[#This Row],[G1]:[G3]])</f>
        <v>11.333333333333334</v>
      </c>
      <c r="AI148" s="44" t="str">
        <f>IF(datasets[[#This Row],[G3]]&gt;=15,"Excellent",IF(datasets[[#This Row],[G3]]&gt;=10,"Average","Poor"))</f>
        <v>Average</v>
      </c>
      <c r="AJ148" s="43" t="str">
        <f t="shared" si="2"/>
        <v>Safe</v>
      </c>
    </row>
    <row r="149" spans="1:36" x14ac:dyDescent="0.25">
      <c r="A149" t="s">
        <v>33</v>
      </c>
      <c r="B149" t="s">
        <v>50</v>
      </c>
      <c r="C149" s="1">
        <v>15</v>
      </c>
      <c r="D149" t="s">
        <v>35</v>
      </c>
      <c r="E149" t="s">
        <v>36</v>
      </c>
      <c r="F149" t="s">
        <v>44</v>
      </c>
      <c r="G149" s="1">
        <v>4</v>
      </c>
      <c r="H149" s="1">
        <v>3</v>
      </c>
      <c r="I149" t="s">
        <v>39</v>
      </c>
      <c r="J149" t="s">
        <v>45</v>
      </c>
      <c r="K149" t="s">
        <v>49</v>
      </c>
      <c r="L149" t="s">
        <v>41</v>
      </c>
      <c r="M149" s="1">
        <v>1</v>
      </c>
      <c r="N149" s="1">
        <v>2</v>
      </c>
      <c r="O149" s="1">
        <v>0</v>
      </c>
      <c r="P149" t="s">
        <v>43</v>
      </c>
      <c r="Q149" t="s">
        <v>42</v>
      </c>
      <c r="R149" t="s">
        <v>42</v>
      </c>
      <c r="S149" t="s">
        <v>42</v>
      </c>
      <c r="T149" t="s">
        <v>42</v>
      </c>
      <c r="U149" t="s">
        <v>42</v>
      </c>
      <c r="V149" t="s">
        <v>42</v>
      </c>
      <c r="W149" t="s">
        <v>43</v>
      </c>
      <c r="X149" s="2">
        <v>4</v>
      </c>
      <c r="Y149" s="2">
        <v>3</v>
      </c>
      <c r="Z149" s="2">
        <v>3</v>
      </c>
      <c r="AA149" s="2">
        <v>2</v>
      </c>
      <c r="AB149" s="2">
        <v>3</v>
      </c>
      <c r="AC149" s="2">
        <v>5</v>
      </c>
      <c r="AD149" s="2">
        <v>6</v>
      </c>
      <c r="AE149" s="2">
        <v>9</v>
      </c>
      <c r="AF149" s="2">
        <v>9</v>
      </c>
      <c r="AG149" s="2">
        <v>10</v>
      </c>
      <c r="AH149" s="39">
        <f>AVERAGE(datasets[[#This Row],[G1]:[G3]])</f>
        <v>9.3333333333333339</v>
      </c>
      <c r="AI149" s="44" t="str">
        <f>IF(datasets[[#This Row],[G3]]&gt;=15,"Excellent",IF(datasets[[#This Row],[G3]]&gt;=10,"Average","Poor"))</f>
        <v>Average</v>
      </c>
      <c r="AJ149" s="43" t="str">
        <f t="shared" si="2"/>
        <v>Safe</v>
      </c>
    </row>
    <row r="150" spans="1:36" x14ac:dyDescent="0.25">
      <c r="A150" t="s">
        <v>33</v>
      </c>
      <c r="B150" t="s">
        <v>34</v>
      </c>
      <c r="C150" s="1">
        <v>16</v>
      </c>
      <c r="D150" t="s">
        <v>35</v>
      </c>
      <c r="E150" t="s">
        <v>36</v>
      </c>
      <c r="F150" t="s">
        <v>44</v>
      </c>
      <c r="G150" s="1">
        <v>3</v>
      </c>
      <c r="H150" s="1">
        <v>4</v>
      </c>
      <c r="I150" t="s">
        <v>38</v>
      </c>
      <c r="J150" t="s">
        <v>45</v>
      </c>
      <c r="K150" t="s">
        <v>40</v>
      </c>
      <c r="L150" t="s">
        <v>41</v>
      </c>
      <c r="M150" s="1">
        <v>1</v>
      </c>
      <c r="N150" s="1">
        <v>2</v>
      </c>
      <c r="O150" s="1">
        <v>0</v>
      </c>
      <c r="P150" t="s">
        <v>43</v>
      </c>
      <c r="Q150" t="s">
        <v>42</v>
      </c>
      <c r="R150" t="s">
        <v>43</v>
      </c>
      <c r="S150" t="s">
        <v>43</v>
      </c>
      <c r="T150" t="s">
        <v>42</v>
      </c>
      <c r="U150" t="s">
        <v>42</v>
      </c>
      <c r="V150" t="s">
        <v>42</v>
      </c>
      <c r="W150" t="s">
        <v>43</v>
      </c>
      <c r="X150" s="2">
        <v>2</v>
      </c>
      <c r="Y150" s="2">
        <v>4</v>
      </c>
      <c r="Z150" s="2">
        <v>3</v>
      </c>
      <c r="AA150" s="2">
        <v>1</v>
      </c>
      <c r="AB150" s="2">
        <v>2</v>
      </c>
      <c r="AC150" s="2">
        <v>3</v>
      </c>
      <c r="AD150" s="2">
        <v>12</v>
      </c>
      <c r="AE150" s="2">
        <v>5</v>
      </c>
      <c r="AF150" s="2">
        <v>5</v>
      </c>
      <c r="AG150" s="2">
        <v>5</v>
      </c>
      <c r="AH150" s="39">
        <f>AVERAGE(datasets[[#This Row],[G1]:[G3]])</f>
        <v>5</v>
      </c>
      <c r="AI150" s="44" t="str">
        <f>IF(datasets[[#This Row],[G3]]&gt;=15,"Excellent",IF(datasets[[#This Row],[G3]]&gt;=10,"Average","Poor"))</f>
        <v>Poor</v>
      </c>
      <c r="AJ150" s="43" t="str">
        <f t="shared" si="2"/>
        <v>At Risk</v>
      </c>
    </row>
    <row r="151" spans="1:36" x14ac:dyDescent="0.25">
      <c r="A151" t="s">
        <v>33</v>
      </c>
      <c r="B151" t="s">
        <v>34</v>
      </c>
      <c r="C151" s="1">
        <v>15</v>
      </c>
      <c r="D151" t="s">
        <v>35</v>
      </c>
      <c r="E151" t="s">
        <v>47</v>
      </c>
      <c r="F151" t="s">
        <v>44</v>
      </c>
      <c r="G151" s="1">
        <v>3</v>
      </c>
      <c r="H151" s="1">
        <v>2</v>
      </c>
      <c r="I151" t="s">
        <v>48</v>
      </c>
      <c r="J151" t="s">
        <v>45</v>
      </c>
      <c r="K151" t="s">
        <v>51</v>
      </c>
      <c r="L151" t="s">
        <v>41</v>
      </c>
      <c r="M151" s="1">
        <v>1</v>
      </c>
      <c r="N151" s="1">
        <v>2</v>
      </c>
      <c r="O151" s="1">
        <v>0</v>
      </c>
      <c r="P151" t="s">
        <v>43</v>
      </c>
      <c r="Q151" t="s">
        <v>42</v>
      </c>
      <c r="R151" t="s">
        <v>42</v>
      </c>
      <c r="S151" t="s">
        <v>43</v>
      </c>
      <c r="T151" t="s">
        <v>42</v>
      </c>
      <c r="U151" t="s">
        <v>42</v>
      </c>
      <c r="V151" t="s">
        <v>42</v>
      </c>
      <c r="W151" t="s">
        <v>43</v>
      </c>
      <c r="X151" s="2">
        <v>4</v>
      </c>
      <c r="Y151" s="2">
        <v>4</v>
      </c>
      <c r="Z151" s="2">
        <v>4</v>
      </c>
      <c r="AA151" s="2">
        <v>1</v>
      </c>
      <c r="AB151" s="2">
        <v>1</v>
      </c>
      <c r="AC151" s="2">
        <v>5</v>
      </c>
      <c r="AD151" s="2">
        <v>10</v>
      </c>
      <c r="AE151" s="2">
        <v>7</v>
      </c>
      <c r="AF151" s="2">
        <v>6</v>
      </c>
      <c r="AG151" s="2">
        <v>6</v>
      </c>
      <c r="AH151" s="39">
        <f>AVERAGE(datasets[[#This Row],[G1]:[G3]])</f>
        <v>6.333333333333333</v>
      </c>
      <c r="AI151" s="44" t="str">
        <f>IF(datasets[[#This Row],[G3]]&gt;=15,"Excellent",IF(datasets[[#This Row],[G3]]&gt;=10,"Average","Poor"))</f>
        <v>Poor</v>
      </c>
      <c r="AJ151" s="43" t="str">
        <f t="shared" si="2"/>
        <v>At Risk</v>
      </c>
    </row>
    <row r="152" spans="1:36" x14ac:dyDescent="0.25">
      <c r="A152" t="s">
        <v>33</v>
      </c>
      <c r="B152" t="s">
        <v>50</v>
      </c>
      <c r="C152" s="1">
        <v>15</v>
      </c>
      <c r="D152" t="s">
        <v>35</v>
      </c>
      <c r="E152" t="s">
        <v>47</v>
      </c>
      <c r="F152" t="s">
        <v>44</v>
      </c>
      <c r="G152" s="1">
        <v>2</v>
      </c>
      <c r="H152" s="1">
        <v>2</v>
      </c>
      <c r="I152" t="s">
        <v>48</v>
      </c>
      <c r="J152" t="s">
        <v>48</v>
      </c>
      <c r="K152" t="s">
        <v>49</v>
      </c>
      <c r="L152" t="s">
        <v>41</v>
      </c>
      <c r="M152" s="1">
        <v>2</v>
      </c>
      <c r="N152" s="1">
        <v>2</v>
      </c>
      <c r="O152" s="1">
        <v>0</v>
      </c>
      <c r="P152" t="s">
        <v>43</v>
      </c>
      <c r="Q152" t="s">
        <v>43</v>
      </c>
      <c r="R152" t="s">
        <v>42</v>
      </c>
      <c r="S152" t="s">
        <v>42</v>
      </c>
      <c r="T152" t="s">
        <v>42</v>
      </c>
      <c r="U152" t="s">
        <v>42</v>
      </c>
      <c r="V152" t="s">
        <v>42</v>
      </c>
      <c r="W152" t="s">
        <v>43</v>
      </c>
      <c r="X152" s="2">
        <v>5</v>
      </c>
      <c r="Y152" s="2">
        <v>3</v>
      </c>
      <c r="Z152" s="2">
        <v>3</v>
      </c>
      <c r="AA152" s="2">
        <v>1</v>
      </c>
      <c r="AB152" s="2">
        <v>3</v>
      </c>
      <c r="AC152" s="2">
        <v>4</v>
      </c>
      <c r="AD152" s="2">
        <v>4</v>
      </c>
      <c r="AE152" s="2">
        <v>15</v>
      </c>
      <c r="AF152" s="2">
        <v>15</v>
      </c>
      <c r="AG152" s="2">
        <v>15</v>
      </c>
      <c r="AH152" s="39">
        <f>AVERAGE(datasets[[#This Row],[G1]:[G3]])</f>
        <v>15</v>
      </c>
      <c r="AI152" s="44" t="str">
        <f>IF(datasets[[#This Row],[G3]]&gt;=15,"Excellent",IF(datasets[[#This Row],[G3]]&gt;=10,"Average","Poor"))</f>
        <v>Excellent</v>
      </c>
      <c r="AJ152" s="43" t="str">
        <f t="shared" si="2"/>
        <v>Safe</v>
      </c>
    </row>
    <row r="153" spans="1:36" x14ac:dyDescent="0.25">
      <c r="A153" t="s">
        <v>33</v>
      </c>
      <c r="B153" t="s">
        <v>34</v>
      </c>
      <c r="C153" s="1">
        <v>15</v>
      </c>
      <c r="D153" t="s">
        <v>35</v>
      </c>
      <c r="E153" t="s">
        <v>36</v>
      </c>
      <c r="F153" t="s">
        <v>44</v>
      </c>
      <c r="G153" s="1">
        <v>1</v>
      </c>
      <c r="H153" s="1">
        <v>1</v>
      </c>
      <c r="I153" t="s">
        <v>45</v>
      </c>
      <c r="J153" t="s">
        <v>45</v>
      </c>
      <c r="K153" t="s">
        <v>49</v>
      </c>
      <c r="L153" t="s">
        <v>46</v>
      </c>
      <c r="M153" s="1">
        <v>1</v>
      </c>
      <c r="N153" s="1">
        <v>2</v>
      </c>
      <c r="O153" s="1">
        <v>0</v>
      </c>
      <c r="P153" t="s">
        <v>43</v>
      </c>
      <c r="Q153" t="s">
        <v>42</v>
      </c>
      <c r="R153" t="s">
        <v>43</v>
      </c>
      <c r="S153" t="s">
        <v>42</v>
      </c>
      <c r="T153" t="s">
        <v>43</v>
      </c>
      <c r="U153" t="s">
        <v>42</v>
      </c>
      <c r="V153" t="s">
        <v>42</v>
      </c>
      <c r="W153" t="s">
        <v>43</v>
      </c>
      <c r="X153" s="2">
        <v>4</v>
      </c>
      <c r="Y153" s="2">
        <v>3</v>
      </c>
      <c r="Z153" s="2">
        <v>2</v>
      </c>
      <c r="AA153" s="2">
        <v>2</v>
      </c>
      <c r="AB153" s="2">
        <v>3</v>
      </c>
      <c r="AC153" s="2">
        <v>4</v>
      </c>
      <c r="AD153" s="2">
        <v>2</v>
      </c>
      <c r="AE153" s="2">
        <v>9</v>
      </c>
      <c r="AF153" s="2">
        <v>10</v>
      </c>
      <c r="AG153" s="2">
        <v>10</v>
      </c>
      <c r="AH153" s="39">
        <f>AVERAGE(datasets[[#This Row],[G1]:[G3]])</f>
        <v>9.6666666666666661</v>
      </c>
      <c r="AI153" s="44" t="str">
        <f>IF(datasets[[#This Row],[G3]]&gt;=15,"Excellent",IF(datasets[[#This Row],[G3]]&gt;=10,"Average","Poor"))</f>
        <v>Average</v>
      </c>
      <c r="AJ153" s="43" t="str">
        <f t="shared" si="2"/>
        <v>Safe</v>
      </c>
    </row>
    <row r="154" spans="1:36" x14ac:dyDescent="0.25">
      <c r="A154" t="s">
        <v>33</v>
      </c>
      <c r="B154" t="s">
        <v>34</v>
      </c>
      <c r="C154" s="1">
        <v>15</v>
      </c>
      <c r="D154" t="s">
        <v>35</v>
      </c>
      <c r="E154" t="s">
        <v>36</v>
      </c>
      <c r="F154" t="s">
        <v>44</v>
      </c>
      <c r="G154" s="1">
        <v>4</v>
      </c>
      <c r="H154" s="1">
        <v>4</v>
      </c>
      <c r="I154" t="s">
        <v>48</v>
      </c>
      <c r="J154" t="s">
        <v>48</v>
      </c>
      <c r="K154" t="s">
        <v>51</v>
      </c>
      <c r="L154" t="s">
        <v>46</v>
      </c>
      <c r="M154" s="1">
        <v>2</v>
      </c>
      <c r="N154" s="1">
        <v>2</v>
      </c>
      <c r="O154" s="1">
        <v>2</v>
      </c>
      <c r="P154" t="s">
        <v>43</v>
      </c>
      <c r="Q154" t="s">
        <v>43</v>
      </c>
      <c r="R154" t="s">
        <v>42</v>
      </c>
      <c r="S154" t="s">
        <v>43</v>
      </c>
      <c r="T154" t="s">
        <v>42</v>
      </c>
      <c r="U154" t="s">
        <v>42</v>
      </c>
      <c r="V154" t="s">
        <v>42</v>
      </c>
      <c r="W154" t="s">
        <v>42</v>
      </c>
      <c r="X154" s="2">
        <v>4</v>
      </c>
      <c r="Y154" s="2">
        <v>4</v>
      </c>
      <c r="Z154" s="2">
        <v>4</v>
      </c>
      <c r="AA154" s="2">
        <v>2</v>
      </c>
      <c r="AB154" s="2">
        <v>3</v>
      </c>
      <c r="AC154" s="2">
        <v>5</v>
      </c>
      <c r="AD154" s="2">
        <v>6</v>
      </c>
      <c r="AE154" s="2">
        <v>7</v>
      </c>
      <c r="AF154" s="2">
        <v>9</v>
      </c>
      <c r="AG154" s="2">
        <v>8</v>
      </c>
      <c r="AH154" s="39">
        <f>AVERAGE(datasets[[#This Row],[G1]:[G3]])</f>
        <v>8</v>
      </c>
      <c r="AI154" s="44" t="str">
        <f>IF(datasets[[#This Row],[G3]]&gt;=15,"Excellent",IF(datasets[[#This Row],[G3]]&gt;=10,"Average","Poor"))</f>
        <v>Poor</v>
      </c>
      <c r="AJ154" s="43" t="str">
        <f t="shared" si="2"/>
        <v>At Risk</v>
      </c>
    </row>
    <row r="155" spans="1:36" x14ac:dyDescent="0.25">
      <c r="A155" t="s">
        <v>33</v>
      </c>
      <c r="B155" t="s">
        <v>34</v>
      </c>
      <c r="C155" s="1">
        <v>16</v>
      </c>
      <c r="D155" t="s">
        <v>35</v>
      </c>
      <c r="E155" t="s">
        <v>47</v>
      </c>
      <c r="F155" t="s">
        <v>44</v>
      </c>
      <c r="G155" s="1">
        <v>2</v>
      </c>
      <c r="H155" s="1">
        <v>2</v>
      </c>
      <c r="I155" t="s">
        <v>38</v>
      </c>
      <c r="J155" t="s">
        <v>45</v>
      </c>
      <c r="K155" t="s">
        <v>40</v>
      </c>
      <c r="L155" t="s">
        <v>41</v>
      </c>
      <c r="M155" s="1">
        <v>1</v>
      </c>
      <c r="N155" s="1">
        <v>2</v>
      </c>
      <c r="O155" s="1">
        <v>0</v>
      </c>
      <c r="P155" t="s">
        <v>43</v>
      </c>
      <c r="Q155" t="s">
        <v>42</v>
      </c>
      <c r="R155" t="s">
        <v>43</v>
      </c>
      <c r="S155" t="s">
        <v>43</v>
      </c>
      <c r="T155" t="s">
        <v>42</v>
      </c>
      <c r="U155" t="s">
        <v>42</v>
      </c>
      <c r="V155" t="s">
        <v>43</v>
      </c>
      <c r="W155" t="s">
        <v>43</v>
      </c>
      <c r="X155" s="2">
        <v>4</v>
      </c>
      <c r="Y155" s="2">
        <v>3</v>
      </c>
      <c r="Z155" s="2">
        <v>4</v>
      </c>
      <c r="AA155" s="2">
        <v>1</v>
      </c>
      <c r="AB155" s="2">
        <v>2</v>
      </c>
      <c r="AC155" s="2">
        <v>2</v>
      </c>
      <c r="AD155" s="2">
        <v>4</v>
      </c>
      <c r="AE155" s="2">
        <v>8</v>
      </c>
      <c r="AF155" s="2">
        <v>7</v>
      </c>
      <c r="AG155" s="2">
        <v>6</v>
      </c>
      <c r="AH155" s="39">
        <f>AVERAGE(datasets[[#This Row],[G1]:[G3]])</f>
        <v>7</v>
      </c>
      <c r="AI155" s="44" t="str">
        <f>IF(datasets[[#This Row],[G3]]&gt;=15,"Excellent",IF(datasets[[#This Row],[G3]]&gt;=10,"Average","Poor"))</f>
        <v>Poor</v>
      </c>
      <c r="AJ155" s="43" t="str">
        <f t="shared" si="2"/>
        <v>At Risk</v>
      </c>
    </row>
    <row r="156" spans="1:36" x14ac:dyDescent="0.25">
      <c r="A156" t="s">
        <v>33</v>
      </c>
      <c r="B156" t="s">
        <v>50</v>
      </c>
      <c r="C156" s="1">
        <v>16</v>
      </c>
      <c r="D156" t="s">
        <v>35</v>
      </c>
      <c r="E156" t="s">
        <v>36</v>
      </c>
      <c r="F156" t="s">
        <v>44</v>
      </c>
      <c r="G156" s="1">
        <v>2</v>
      </c>
      <c r="H156" s="1">
        <v>2</v>
      </c>
      <c r="I156" t="s">
        <v>48</v>
      </c>
      <c r="J156" t="s">
        <v>45</v>
      </c>
      <c r="K156" t="s">
        <v>51</v>
      </c>
      <c r="L156" t="s">
        <v>46</v>
      </c>
      <c r="M156" s="1">
        <v>2</v>
      </c>
      <c r="N156" s="1">
        <v>2</v>
      </c>
      <c r="O156" s="1">
        <v>1</v>
      </c>
      <c r="P156" t="s">
        <v>43</v>
      </c>
      <c r="Q156" t="s">
        <v>43</v>
      </c>
      <c r="R156" t="s">
        <v>42</v>
      </c>
      <c r="S156" t="s">
        <v>42</v>
      </c>
      <c r="T156" t="s">
        <v>43</v>
      </c>
      <c r="U156" t="s">
        <v>42</v>
      </c>
      <c r="V156" t="s">
        <v>42</v>
      </c>
      <c r="W156" t="s">
        <v>43</v>
      </c>
      <c r="X156" s="2">
        <v>4</v>
      </c>
      <c r="Y156" s="2">
        <v>4</v>
      </c>
      <c r="Z156" s="2">
        <v>2</v>
      </c>
      <c r="AA156" s="2">
        <v>1</v>
      </c>
      <c r="AB156" s="2">
        <v>1</v>
      </c>
      <c r="AC156" s="2">
        <v>3</v>
      </c>
      <c r="AD156" s="2">
        <v>12</v>
      </c>
      <c r="AE156" s="2">
        <v>11</v>
      </c>
      <c r="AF156" s="2">
        <v>10</v>
      </c>
      <c r="AG156" s="2">
        <v>10</v>
      </c>
      <c r="AH156" s="39">
        <f>AVERAGE(datasets[[#This Row],[G1]:[G3]])</f>
        <v>10.333333333333334</v>
      </c>
      <c r="AI156" s="44" t="str">
        <f>IF(datasets[[#This Row],[G3]]&gt;=15,"Excellent",IF(datasets[[#This Row],[G3]]&gt;=10,"Average","Poor"))</f>
        <v>Average</v>
      </c>
      <c r="AJ156" s="43" t="str">
        <f t="shared" si="2"/>
        <v>Safe</v>
      </c>
    </row>
    <row r="157" spans="1:36" x14ac:dyDescent="0.25">
      <c r="A157" t="s">
        <v>33</v>
      </c>
      <c r="B157" t="s">
        <v>50</v>
      </c>
      <c r="C157" s="1">
        <v>16</v>
      </c>
      <c r="D157" t="s">
        <v>35</v>
      </c>
      <c r="E157" t="s">
        <v>47</v>
      </c>
      <c r="F157" t="s">
        <v>37</v>
      </c>
      <c r="G157" s="1">
        <v>4</v>
      </c>
      <c r="H157" s="1">
        <v>4</v>
      </c>
      <c r="I157" t="s">
        <v>39</v>
      </c>
      <c r="J157" t="s">
        <v>28</v>
      </c>
      <c r="K157" t="s">
        <v>51</v>
      </c>
      <c r="L157" t="s">
        <v>41</v>
      </c>
      <c r="M157" s="1">
        <v>1</v>
      </c>
      <c r="N157" s="1">
        <v>2</v>
      </c>
      <c r="O157" s="1">
        <v>0</v>
      </c>
      <c r="P157" t="s">
        <v>43</v>
      </c>
      <c r="Q157" t="s">
        <v>42</v>
      </c>
      <c r="R157" t="s">
        <v>43</v>
      </c>
      <c r="S157" t="s">
        <v>43</v>
      </c>
      <c r="T157" t="s">
        <v>42</v>
      </c>
      <c r="U157" t="s">
        <v>42</v>
      </c>
      <c r="V157" t="s">
        <v>43</v>
      </c>
      <c r="W157" t="s">
        <v>43</v>
      </c>
      <c r="X157" s="2">
        <v>4</v>
      </c>
      <c r="Y157" s="2">
        <v>1</v>
      </c>
      <c r="Z157" s="2">
        <v>3</v>
      </c>
      <c r="AA157" s="2">
        <v>3</v>
      </c>
      <c r="AB157" s="2">
        <v>5</v>
      </c>
      <c r="AC157" s="2">
        <v>5</v>
      </c>
      <c r="AD157" s="2">
        <v>18</v>
      </c>
      <c r="AE157" s="2">
        <v>8</v>
      </c>
      <c r="AF157" s="2">
        <v>6</v>
      </c>
      <c r="AG157" s="2">
        <v>7</v>
      </c>
      <c r="AH157" s="39">
        <f>AVERAGE(datasets[[#This Row],[G1]:[G3]])</f>
        <v>7</v>
      </c>
      <c r="AI157" s="44" t="str">
        <f>IF(datasets[[#This Row],[G3]]&gt;=15,"Excellent",IF(datasets[[#This Row],[G3]]&gt;=10,"Average","Poor"))</f>
        <v>Poor</v>
      </c>
      <c r="AJ157" s="43" t="str">
        <f t="shared" si="2"/>
        <v>At Risk</v>
      </c>
    </row>
    <row r="158" spans="1:36" x14ac:dyDescent="0.25">
      <c r="A158" t="s">
        <v>33</v>
      </c>
      <c r="B158" t="s">
        <v>34</v>
      </c>
      <c r="C158" s="1">
        <v>16</v>
      </c>
      <c r="D158" t="s">
        <v>35</v>
      </c>
      <c r="E158" t="s">
        <v>47</v>
      </c>
      <c r="F158" t="s">
        <v>44</v>
      </c>
      <c r="G158" s="1">
        <v>3</v>
      </c>
      <c r="H158" s="1">
        <v>1</v>
      </c>
      <c r="I158" t="s">
        <v>45</v>
      </c>
      <c r="J158" t="s">
        <v>45</v>
      </c>
      <c r="K158" t="s">
        <v>49</v>
      </c>
      <c r="L158" t="s">
        <v>46</v>
      </c>
      <c r="M158" s="1">
        <v>1</v>
      </c>
      <c r="N158" s="1">
        <v>2</v>
      </c>
      <c r="O158" s="1">
        <v>0</v>
      </c>
      <c r="P158" t="s">
        <v>42</v>
      </c>
      <c r="Q158" t="s">
        <v>42</v>
      </c>
      <c r="R158" t="s">
        <v>43</v>
      </c>
      <c r="S158" t="s">
        <v>43</v>
      </c>
      <c r="T158" t="s">
        <v>42</v>
      </c>
      <c r="U158" t="s">
        <v>42</v>
      </c>
      <c r="V158" t="s">
        <v>43</v>
      </c>
      <c r="W158" t="s">
        <v>43</v>
      </c>
      <c r="X158" s="2">
        <v>3</v>
      </c>
      <c r="Y158" s="2">
        <v>3</v>
      </c>
      <c r="Z158" s="2">
        <v>3</v>
      </c>
      <c r="AA158" s="2">
        <v>2</v>
      </c>
      <c r="AB158" s="2">
        <v>3</v>
      </c>
      <c r="AC158" s="2">
        <v>2</v>
      </c>
      <c r="AD158" s="2">
        <v>4</v>
      </c>
      <c r="AE158" s="2">
        <v>7</v>
      </c>
      <c r="AF158" s="2">
        <v>6</v>
      </c>
      <c r="AG158" s="2">
        <v>6</v>
      </c>
      <c r="AH158" s="39">
        <f>AVERAGE(datasets[[#This Row],[G1]:[G3]])</f>
        <v>6.333333333333333</v>
      </c>
      <c r="AI158" s="44" t="str">
        <f>IF(datasets[[#This Row],[G3]]&gt;=15,"Excellent",IF(datasets[[#This Row],[G3]]&gt;=10,"Average","Poor"))</f>
        <v>Poor</v>
      </c>
      <c r="AJ158" s="43" t="str">
        <f t="shared" si="2"/>
        <v>At Risk</v>
      </c>
    </row>
    <row r="159" spans="1:36" x14ac:dyDescent="0.25">
      <c r="A159" t="s">
        <v>33</v>
      </c>
      <c r="B159" t="s">
        <v>34</v>
      </c>
      <c r="C159" s="1">
        <v>16</v>
      </c>
      <c r="D159" t="s">
        <v>35</v>
      </c>
      <c r="E159" t="s">
        <v>36</v>
      </c>
      <c r="F159" t="s">
        <v>44</v>
      </c>
      <c r="G159" s="1">
        <v>4</v>
      </c>
      <c r="H159" s="1">
        <v>2</v>
      </c>
      <c r="I159" t="s">
        <v>39</v>
      </c>
      <c r="J159" t="s">
        <v>48</v>
      </c>
      <c r="K159" t="s">
        <v>49</v>
      </c>
      <c r="L159" t="s">
        <v>41</v>
      </c>
      <c r="M159" s="1">
        <v>2</v>
      </c>
      <c r="N159" s="1">
        <v>2</v>
      </c>
      <c r="O159" s="1">
        <v>0</v>
      </c>
      <c r="P159" t="s">
        <v>43</v>
      </c>
      <c r="Q159" t="s">
        <v>42</v>
      </c>
      <c r="R159" t="s">
        <v>42</v>
      </c>
      <c r="S159" t="s">
        <v>42</v>
      </c>
      <c r="T159" t="s">
        <v>42</v>
      </c>
      <c r="U159" t="s">
        <v>42</v>
      </c>
      <c r="V159" t="s">
        <v>42</v>
      </c>
      <c r="W159" t="s">
        <v>43</v>
      </c>
      <c r="X159" s="2">
        <v>5</v>
      </c>
      <c r="Y159" s="2">
        <v>3</v>
      </c>
      <c r="Z159" s="2">
        <v>3</v>
      </c>
      <c r="AA159" s="2">
        <v>1</v>
      </c>
      <c r="AB159" s="2">
        <v>1</v>
      </c>
      <c r="AC159" s="2">
        <v>1</v>
      </c>
      <c r="AD159" s="2">
        <v>0</v>
      </c>
      <c r="AE159" s="2">
        <v>11</v>
      </c>
      <c r="AF159" s="2">
        <v>10</v>
      </c>
      <c r="AG159" s="2">
        <v>10</v>
      </c>
      <c r="AH159" s="39">
        <f>AVERAGE(datasets[[#This Row],[G1]:[G3]])</f>
        <v>10.333333333333334</v>
      </c>
      <c r="AI159" s="44" t="str">
        <f>IF(datasets[[#This Row],[G3]]&gt;=15,"Excellent",IF(datasets[[#This Row],[G3]]&gt;=10,"Average","Poor"))</f>
        <v>Average</v>
      </c>
      <c r="AJ159" s="43" t="str">
        <f t="shared" si="2"/>
        <v>Safe</v>
      </c>
    </row>
    <row r="160" spans="1:36" x14ac:dyDescent="0.25">
      <c r="A160" t="s">
        <v>33</v>
      </c>
      <c r="B160" t="s">
        <v>34</v>
      </c>
      <c r="C160" s="1">
        <v>16</v>
      </c>
      <c r="D160" t="s">
        <v>35</v>
      </c>
      <c r="E160" t="s">
        <v>36</v>
      </c>
      <c r="F160" t="s">
        <v>44</v>
      </c>
      <c r="G160" s="1">
        <v>2</v>
      </c>
      <c r="H160" s="1">
        <v>1</v>
      </c>
      <c r="I160" t="s">
        <v>45</v>
      </c>
      <c r="J160" t="s">
        <v>45</v>
      </c>
      <c r="K160" t="s">
        <v>40</v>
      </c>
      <c r="L160" t="s">
        <v>41</v>
      </c>
      <c r="M160" s="1">
        <v>1</v>
      </c>
      <c r="N160" s="1">
        <v>2</v>
      </c>
      <c r="O160" s="1">
        <v>0</v>
      </c>
      <c r="P160" t="s">
        <v>43</v>
      </c>
      <c r="Q160" t="s">
        <v>42</v>
      </c>
      <c r="R160" t="s">
        <v>42</v>
      </c>
      <c r="S160" t="s">
        <v>43</v>
      </c>
      <c r="T160" t="s">
        <v>42</v>
      </c>
      <c r="U160" t="s">
        <v>42</v>
      </c>
      <c r="V160" t="s">
        <v>43</v>
      </c>
      <c r="W160" t="s">
        <v>42</v>
      </c>
      <c r="X160" s="2">
        <v>4</v>
      </c>
      <c r="Y160" s="2">
        <v>3</v>
      </c>
      <c r="Z160" s="2">
        <v>5</v>
      </c>
      <c r="AA160" s="2">
        <v>1</v>
      </c>
      <c r="AB160" s="2">
        <v>1</v>
      </c>
      <c r="AC160" s="2">
        <v>5</v>
      </c>
      <c r="AD160" s="2">
        <v>2</v>
      </c>
      <c r="AE160" s="2">
        <v>8</v>
      </c>
      <c r="AF160" s="2">
        <v>9</v>
      </c>
      <c r="AG160" s="2">
        <v>10</v>
      </c>
      <c r="AH160" s="39">
        <f>AVERAGE(datasets[[#This Row],[G1]:[G3]])</f>
        <v>9</v>
      </c>
      <c r="AI160" s="44" t="str">
        <f>IF(datasets[[#This Row],[G3]]&gt;=15,"Excellent",IF(datasets[[#This Row],[G3]]&gt;=10,"Average","Poor"))</f>
        <v>Average</v>
      </c>
      <c r="AJ160" s="43" t="str">
        <f t="shared" si="2"/>
        <v>Safe</v>
      </c>
    </row>
    <row r="161" spans="1:36" x14ac:dyDescent="0.25">
      <c r="A161" t="s">
        <v>33</v>
      </c>
      <c r="B161" t="s">
        <v>34</v>
      </c>
      <c r="C161" s="1">
        <v>15</v>
      </c>
      <c r="D161" t="s">
        <v>35</v>
      </c>
      <c r="E161" t="s">
        <v>36</v>
      </c>
      <c r="F161" t="s">
        <v>44</v>
      </c>
      <c r="G161" s="1">
        <v>3</v>
      </c>
      <c r="H161" s="1">
        <v>2</v>
      </c>
      <c r="I161" t="s">
        <v>48</v>
      </c>
      <c r="J161" t="s">
        <v>45</v>
      </c>
      <c r="K161" t="s">
        <v>49</v>
      </c>
      <c r="L161" t="s">
        <v>41</v>
      </c>
      <c r="M161" s="1">
        <v>2</v>
      </c>
      <c r="N161" s="1">
        <v>2</v>
      </c>
      <c r="O161" s="1">
        <v>0</v>
      </c>
      <c r="P161" t="s">
        <v>42</v>
      </c>
      <c r="Q161" t="s">
        <v>42</v>
      </c>
      <c r="R161" t="s">
        <v>42</v>
      </c>
      <c r="S161" t="s">
        <v>43</v>
      </c>
      <c r="T161" t="s">
        <v>42</v>
      </c>
      <c r="U161" t="s">
        <v>42</v>
      </c>
      <c r="V161" t="s">
        <v>42</v>
      </c>
      <c r="W161" t="s">
        <v>43</v>
      </c>
      <c r="X161" s="2">
        <v>4</v>
      </c>
      <c r="Y161" s="2">
        <v>3</v>
      </c>
      <c r="Z161" s="2">
        <v>5</v>
      </c>
      <c r="AA161" s="2">
        <v>1</v>
      </c>
      <c r="AB161" s="2">
        <v>1</v>
      </c>
      <c r="AC161" s="2">
        <v>2</v>
      </c>
      <c r="AD161" s="2">
        <v>26</v>
      </c>
      <c r="AE161" s="2">
        <v>7</v>
      </c>
      <c r="AF161" s="2">
        <v>6</v>
      </c>
      <c r="AG161" s="2">
        <v>6</v>
      </c>
      <c r="AH161" s="39">
        <f>AVERAGE(datasets[[#This Row],[G1]:[G3]])</f>
        <v>6.333333333333333</v>
      </c>
      <c r="AI161" s="44" t="str">
        <f>IF(datasets[[#This Row],[G3]]&gt;=15,"Excellent",IF(datasets[[#This Row],[G3]]&gt;=10,"Average","Poor"))</f>
        <v>Poor</v>
      </c>
      <c r="AJ161" s="43" t="str">
        <f t="shared" si="2"/>
        <v>At Risk</v>
      </c>
    </row>
    <row r="162" spans="1:36" x14ac:dyDescent="0.25">
      <c r="A162" t="s">
        <v>33</v>
      </c>
      <c r="B162" t="s">
        <v>50</v>
      </c>
      <c r="C162" s="1">
        <v>15</v>
      </c>
      <c r="D162" t="s">
        <v>35</v>
      </c>
      <c r="E162" t="s">
        <v>36</v>
      </c>
      <c r="F162" t="s">
        <v>37</v>
      </c>
      <c r="G162" s="1">
        <v>3</v>
      </c>
      <c r="H162" s="1">
        <v>4</v>
      </c>
      <c r="I162" t="s">
        <v>48</v>
      </c>
      <c r="J162" t="s">
        <v>45</v>
      </c>
      <c r="K162" t="s">
        <v>40</v>
      </c>
      <c r="L162" t="s">
        <v>41</v>
      </c>
      <c r="M162" s="1">
        <v>1</v>
      </c>
      <c r="N162" s="1">
        <v>2</v>
      </c>
      <c r="O162" s="1">
        <v>0</v>
      </c>
      <c r="P162" t="s">
        <v>43</v>
      </c>
      <c r="Q162" t="s">
        <v>42</v>
      </c>
      <c r="R162" t="s">
        <v>42</v>
      </c>
      <c r="S162" t="s">
        <v>42</v>
      </c>
      <c r="T162" t="s">
        <v>42</v>
      </c>
      <c r="U162" t="s">
        <v>42</v>
      </c>
      <c r="V162" t="s">
        <v>42</v>
      </c>
      <c r="W162" t="s">
        <v>43</v>
      </c>
      <c r="X162" s="2">
        <v>5</v>
      </c>
      <c r="Y162" s="2">
        <v>4</v>
      </c>
      <c r="Z162" s="2">
        <v>4</v>
      </c>
      <c r="AA162" s="2">
        <v>1</v>
      </c>
      <c r="AB162" s="2">
        <v>1</v>
      </c>
      <c r="AC162" s="2">
        <v>1</v>
      </c>
      <c r="AD162" s="2">
        <v>0</v>
      </c>
      <c r="AE162" s="2">
        <v>16</v>
      </c>
      <c r="AF162" s="2">
        <v>18</v>
      </c>
      <c r="AG162" s="2">
        <v>18</v>
      </c>
      <c r="AH162" s="39">
        <f>AVERAGE(datasets[[#This Row],[G1]:[G3]])</f>
        <v>17.333333333333332</v>
      </c>
      <c r="AI162" s="44" t="str">
        <f>IF(datasets[[#This Row],[G3]]&gt;=15,"Excellent",IF(datasets[[#This Row],[G3]]&gt;=10,"Average","Poor"))</f>
        <v>Excellent</v>
      </c>
      <c r="AJ162" s="43" t="str">
        <f t="shared" si="2"/>
        <v>Safe</v>
      </c>
    </row>
    <row r="163" spans="1:36" x14ac:dyDescent="0.25">
      <c r="A163" t="s">
        <v>33</v>
      </c>
      <c r="B163" t="s">
        <v>34</v>
      </c>
      <c r="C163" s="1">
        <v>16</v>
      </c>
      <c r="D163" t="s">
        <v>35</v>
      </c>
      <c r="E163" t="s">
        <v>36</v>
      </c>
      <c r="F163" t="s">
        <v>44</v>
      </c>
      <c r="G163" s="1">
        <v>2</v>
      </c>
      <c r="H163" s="1">
        <v>2</v>
      </c>
      <c r="I163" t="s">
        <v>38</v>
      </c>
      <c r="J163" t="s">
        <v>45</v>
      </c>
      <c r="K163" t="s">
        <v>49</v>
      </c>
      <c r="L163" t="s">
        <v>41</v>
      </c>
      <c r="M163" s="1">
        <v>1</v>
      </c>
      <c r="N163" s="1">
        <v>2</v>
      </c>
      <c r="O163" s="1">
        <v>1</v>
      </c>
      <c r="P163" t="s">
        <v>42</v>
      </c>
      <c r="Q163" t="s">
        <v>43</v>
      </c>
      <c r="R163" t="s">
        <v>43</v>
      </c>
      <c r="S163" t="s">
        <v>42</v>
      </c>
      <c r="T163" t="s">
        <v>42</v>
      </c>
      <c r="U163" t="s">
        <v>42</v>
      </c>
      <c r="V163" t="s">
        <v>42</v>
      </c>
      <c r="W163" t="s">
        <v>43</v>
      </c>
      <c r="X163" s="2">
        <v>3</v>
      </c>
      <c r="Y163" s="2">
        <v>1</v>
      </c>
      <c r="Z163" s="2">
        <v>2</v>
      </c>
      <c r="AA163" s="2">
        <v>1</v>
      </c>
      <c r="AB163" s="2">
        <v>1</v>
      </c>
      <c r="AC163" s="2">
        <v>5</v>
      </c>
      <c r="AD163" s="2">
        <v>6</v>
      </c>
      <c r="AE163" s="2">
        <v>10</v>
      </c>
      <c r="AF163" s="2">
        <v>13</v>
      </c>
      <c r="AG163" s="2">
        <v>13</v>
      </c>
      <c r="AH163" s="39">
        <f>AVERAGE(datasets[[#This Row],[G1]:[G3]])</f>
        <v>12</v>
      </c>
      <c r="AI163" s="44" t="str">
        <f>IF(datasets[[#This Row],[G3]]&gt;=15,"Excellent",IF(datasets[[#This Row],[G3]]&gt;=10,"Average","Poor"))</f>
        <v>Average</v>
      </c>
      <c r="AJ163" s="43" t="str">
        <f t="shared" si="2"/>
        <v>Safe</v>
      </c>
    </row>
    <row r="164" spans="1:36" x14ac:dyDescent="0.25">
      <c r="A164" t="s">
        <v>33</v>
      </c>
      <c r="B164" t="s">
        <v>50</v>
      </c>
      <c r="C164" s="1">
        <v>15</v>
      </c>
      <c r="D164" t="s">
        <v>52</v>
      </c>
      <c r="E164" t="s">
        <v>36</v>
      </c>
      <c r="F164" t="s">
        <v>44</v>
      </c>
      <c r="G164" s="1">
        <v>2</v>
      </c>
      <c r="H164" s="1">
        <v>1</v>
      </c>
      <c r="I164" t="s">
        <v>28</v>
      </c>
      <c r="J164" t="s">
        <v>48</v>
      </c>
      <c r="K164" t="s">
        <v>51</v>
      </c>
      <c r="L164" t="s">
        <v>41</v>
      </c>
      <c r="M164" s="1">
        <v>1</v>
      </c>
      <c r="N164" s="1">
        <v>2</v>
      </c>
      <c r="O164" s="1">
        <v>0</v>
      </c>
      <c r="P164" t="s">
        <v>43</v>
      </c>
      <c r="Q164" t="s">
        <v>43</v>
      </c>
      <c r="R164" t="s">
        <v>43</v>
      </c>
      <c r="S164" t="s">
        <v>42</v>
      </c>
      <c r="T164" t="s">
        <v>42</v>
      </c>
      <c r="U164" t="s">
        <v>42</v>
      </c>
      <c r="V164" t="s">
        <v>42</v>
      </c>
      <c r="W164" t="s">
        <v>42</v>
      </c>
      <c r="X164" s="2">
        <v>5</v>
      </c>
      <c r="Y164" s="2">
        <v>4</v>
      </c>
      <c r="Z164" s="2">
        <v>2</v>
      </c>
      <c r="AA164" s="2">
        <v>1</v>
      </c>
      <c r="AB164" s="2">
        <v>1</v>
      </c>
      <c r="AC164" s="2">
        <v>5</v>
      </c>
      <c r="AD164" s="2">
        <v>8</v>
      </c>
      <c r="AE164" s="2">
        <v>9</v>
      </c>
      <c r="AF164" s="2">
        <v>9</v>
      </c>
      <c r="AG164" s="2">
        <v>9</v>
      </c>
      <c r="AH164" s="39">
        <f>AVERAGE(datasets[[#This Row],[G1]:[G3]])</f>
        <v>9</v>
      </c>
      <c r="AI164" s="44" t="str">
        <f>IF(datasets[[#This Row],[G3]]&gt;=15,"Excellent",IF(datasets[[#This Row],[G3]]&gt;=10,"Average","Poor"))</f>
        <v>Poor</v>
      </c>
      <c r="AJ164" s="43" t="str">
        <f t="shared" si="2"/>
        <v>At Risk</v>
      </c>
    </row>
    <row r="165" spans="1:36" x14ac:dyDescent="0.25">
      <c r="A165" t="s">
        <v>33</v>
      </c>
      <c r="B165" t="s">
        <v>50</v>
      </c>
      <c r="C165" s="1">
        <v>16</v>
      </c>
      <c r="D165" t="s">
        <v>35</v>
      </c>
      <c r="E165" t="s">
        <v>36</v>
      </c>
      <c r="F165" t="s">
        <v>44</v>
      </c>
      <c r="G165" s="1">
        <v>4</v>
      </c>
      <c r="H165" s="1">
        <v>4</v>
      </c>
      <c r="I165" t="s">
        <v>39</v>
      </c>
      <c r="J165" t="s">
        <v>39</v>
      </c>
      <c r="K165" t="s">
        <v>40</v>
      </c>
      <c r="L165" t="s">
        <v>46</v>
      </c>
      <c r="M165" s="1">
        <v>1</v>
      </c>
      <c r="N165" s="1">
        <v>2</v>
      </c>
      <c r="O165" s="1">
        <v>0</v>
      </c>
      <c r="P165" t="s">
        <v>43</v>
      </c>
      <c r="Q165" t="s">
        <v>42</v>
      </c>
      <c r="R165" t="s">
        <v>43</v>
      </c>
      <c r="S165" t="s">
        <v>42</v>
      </c>
      <c r="T165" t="s">
        <v>42</v>
      </c>
      <c r="U165" t="s">
        <v>42</v>
      </c>
      <c r="V165" t="s">
        <v>42</v>
      </c>
      <c r="W165" t="s">
        <v>43</v>
      </c>
      <c r="X165" s="2">
        <v>5</v>
      </c>
      <c r="Y165" s="2">
        <v>4</v>
      </c>
      <c r="Z165" s="2">
        <v>4</v>
      </c>
      <c r="AA165" s="2">
        <v>1</v>
      </c>
      <c r="AB165" s="2">
        <v>2</v>
      </c>
      <c r="AC165" s="2">
        <v>5</v>
      </c>
      <c r="AD165" s="2">
        <v>2</v>
      </c>
      <c r="AE165" s="2">
        <v>15</v>
      </c>
      <c r="AF165" s="2">
        <v>15</v>
      </c>
      <c r="AG165" s="2">
        <v>16</v>
      </c>
      <c r="AH165" s="39">
        <f>AVERAGE(datasets[[#This Row],[G1]:[G3]])</f>
        <v>15.333333333333334</v>
      </c>
      <c r="AI165" s="44" t="str">
        <f>IF(datasets[[#This Row],[G3]]&gt;=15,"Excellent",IF(datasets[[#This Row],[G3]]&gt;=10,"Average","Poor"))</f>
        <v>Excellent</v>
      </c>
      <c r="AJ165" s="43" t="str">
        <f t="shared" si="2"/>
        <v>Safe</v>
      </c>
    </row>
    <row r="166" spans="1:36" x14ac:dyDescent="0.25">
      <c r="A166" t="s">
        <v>33</v>
      </c>
      <c r="B166" t="s">
        <v>50</v>
      </c>
      <c r="C166" s="1">
        <v>15</v>
      </c>
      <c r="D166" t="s">
        <v>35</v>
      </c>
      <c r="E166" t="s">
        <v>36</v>
      </c>
      <c r="F166" t="s">
        <v>44</v>
      </c>
      <c r="G166" s="1">
        <v>4</v>
      </c>
      <c r="H166" s="1">
        <v>4</v>
      </c>
      <c r="I166" t="s">
        <v>45</v>
      </c>
      <c r="J166" t="s">
        <v>39</v>
      </c>
      <c r="K166" t="s">
        <v>51</v>
      </c>
      <c r="L166" t="s">
        <v>46</v>
      </c>
      <c r="M166" s="1">
        <v>2</v>
      </c>
      <c r="N166" s="1">
        <v>2</v>
      </c>
      <c r="O166" s="1">
        <v>0</v>
      </c>
      <c r="P166" t="s">
        <v>43</v>
      </c>
      <c r="Q166" t="s">
        <v>42</v>
      </c>
      <c r="R166" t="s">
        <v>43</v>
      </c>
      <c r="S166" t="s">
        <v>42</v>
      </c>
      <c r="T166" t="s">
        <v>42</v>
      </c>
      <c r="U166" t="s">
        <v>42</v>
      </c>
      <c r="V166" t="s">
        <v>43</v>
      </c>
      <c r="W166" t="s">
        <v>43</v>
      </c>
      <c r="X166" s="2">
        <v>4</v>
      </c>
      <c r="Y166" s="2">
        <v>4</v>
      </c>
      <c r="Z166" s="2">
        <v>3</v>
      </c>
      <c r="AA166" s="2">
        <v>1</v>
      </c>
      <c r="AB166" s="2">
        <v>1</v>
      </c>
      <c r="AC166" s="2">
        <v>2</v>
      </c>
      <c r="AD166" s="2">
        <v>2</v>
      </c>
      <c r="AE166" s="2">
        <v>11</v>
      </c>
      <c r="AF166" s="2">
        <v>13</v>
      </c>
      <c r="AG166" s="2">
        <v>14</v>
      </c>
      <c r="AH166" s="39">
        <f>AVERAGE(datasets[[#This Row],[G1]:[G3]])</f>
        <v>12.666666666666666</v>
      </c>
      <c r="AI166" s="44" t="str">
        <f>IF(datasets[[#This Row],[G3]]&gt;=15,"Excellent",IF(datasets[[#This Row],[G3]]&gt;=10,"Average","Poor"))</f>
        <v>Average</v>
      </c>
      <c r="AJ166" s="43" t="str">
        <f t="shared" si="2"/>
        <v>Safe</v>
      </c>
    </row>
    <row r="167" spans="1:36" x14ac:dyDescent="0.25">
      <c r="A167" t="s">
        <v>33</v>
      </c>
      <c r="B167" t="s">
        <v>50</v>
      </c>
      <c r="C167" s="1">
        <v>17</v>
      </c>
      <c r="D167" t="s">
        <v>52</v>
      </c>
      <c r="E167" t="s">
        <v>36</v>
      </c>
      <c r="F167" t="s">
        <v>44</v>
      </c>
      <c r="G167" s="1">
        <v>1</v>
      </c>
      <c r="H167" s="1">
        <v>3</v>
      </c>
      <c r="I167" t="s">
        <v>45</v>
      </c>
      <c r="J167" t="s">
        <v>45</v>
      </c>
      <c r="K167" t="s">
        <v>40</v>
      </c>
      <c r="L167" t="s">
        <v>46</v>
      </c>
      <c r="M167" s="1">
        <v>3</v>
      </c>
      <c r="N167" s="1">
        <v>2</v>
      </c>
      <c r="O167" s="1">
        <v>1</v>
      </c>
      <c r="P167" t="s">
        <v>43</v>
      </c>
      <c r="Q167" t="s">
        <v>42</v>
      </c>
      <c r="R167" t="s">
        <v>43</v>
      </c>
      <c r="S167" t="s">
        <v>42</v>
      </c>
      <c r="T167" t="s">
        <v>42</v>
      </c>
      <c r="U167" t="s">
        <v>42</v>
      </c>
      <c r="V167" t="s">
        <v>42</v>
      </c>
      <c r="W167" t="s">
        <v>43</v>
      </c>
      <c r="X167" s="2">
        <v>5</v>
      </c>
      <c r="Y167" s="2">
        <v>2</v>
      </c>
      <c r="Z167" s="2">
        <v>4</v>
      </c>
      <c r="AA167" s="2">
        <v>1</v>
      </c>
      <c r="AB167" s="2">
        <v>4</v>
      </c>
      <c r="AC167" s="2">
        <v>5</v>
      </c>
      <c r="AD167" s="2">
        <v>20</v>
      </c>
      <c r="AE167" s="2">
        <v>9</v>
      </c>
      <c r="AF167" s="2">
        <v>7</v>
      </c>
      <c r="AG167" s="2">
        <v>8</v>
      </c>
      <c r="AH167" s="39">
        <f>AVERAGE(datasets[[#This Row],[G1]:[G3]])</f>
        <v>8</v>
      </c>
      <c r="AI167" s="44" t="str">
        <f>IF(datasets[[#This Row],[G3]]&gt;=15,"Excellent",IF(datasets[[#This Row],[G3]]&gt;=10,"Average","Poor"))</f>
        <v>Poor</v>
      </c>
      <c r="AJ167" s="43" t="str">
        <f t="shared" si="2"/>
        <v>At Risk</v>
      </c>
    </row>
    <row r="168" spans="1:36" x14ac:dyDescent="0.25">
      <c r="A168" t="s">
        <v>33</v>
      </c>
      <c r="B168" t="s">
        <v>34</v>
      </c>
      <c r="C168" s="1">
        <v>15</v>
      </c>
      <c r="D168" t="s">
        <v>35</v>
      </c>
      <c r="E168" t="s">
        <v>36</v>
      </c>
      <c r="F168" t="s">
        <v>44</v>
      </c>
      <c r="G168" s="1">
        <v>1</v>
      </c>
      <c r="H168" s="1">
        <v>2</v>
      </c>
      <c r="I168" t="s">
        <v>38</v>
      </c>
      <c r="J168" t="s">
        <v>48</v>
      </c>
      <c r="K168" t="s">
        <v>40</v>
      </c>
      <c r="L168" t="s">
        <v>41</v>
      </c>
      <c r="M168" s="1">
        <v>1</v>
      </c>
      <c r="N168" s="1">
        <v>2</v>
      </c>
      <c r="O168" s="1">
        <v>0</v>
      </c>
      <c r="P168" t="s">
        <v>43</v>
      </c>
      <c r="Q168" t="s">
        <v>43</v>
      </c>
      <c r="R168" t="s">
        <v>43</v>
      </c>
      <c r="S168" t="s">
        <v>43</v>
      </c>
      <c r="T168" t="s">
        <v>43</v>
      </c>
      <c r="U168" t="s">
        <v>42</v>
      </c>
      <c r="V168" t="s">
        <v>42</v>
      </c>
      <c r="W168" t="s">
        <v>43</v>
      </c>
      <c r="X168" s="2">
        <v>3</v>
      </c>
      <c r="Y168" s="2">
        <v>2</v>
      </c>
      <c r="Z168" s="2">
        <v>3</v>
      </c>
      <c r="AA168" s="2">
        <v>1</v>
      </c>
      <c r="AB168" s="2">
        <v>2</v>
      </c>
      <c r="AC168" s="2">
        <v>1</v>
      </c>
      <c r="AD168" s="2">
        <v>2</v>
      </c>
      <c r="AE168" s="2">
        <v>16</v>
      </c>
      <c r="AF168" s="2">
        <v>15</v>
      </c>
      <c r="AG168" s="2">
        <v>15</v>
      </c>
      <c r="AH168" s="39">
        <f>AVERAGE(datasets[[#This Row],[G1]:[G3]])</f>
        <v>15.333333333333334</v>
      </c>
      <c r="AI168" s="44" t="str">
        <f>IF(datasets[[#This Row],[G3]]&gt;=15,"Excellent",IF(datasets[[#This Row],[G3]]&gt;=10,"Average","Poor"))</f>
        <v>Excellent</v>
      </c>
      <c r="AJ168" s="43" t="str">
        <f t="shared" si="2"/>
        <v>Safe</v>
      </c>
    </row>
    <row r="169" spans="1:36" x14ac:dyDescent="0.25">
      <c r="A169" t="s">
        <v>33</v>
      </c>
      <c r="B169" t="s">
        <v>34</v>
      </c>
      <c r="C169" s="1">
        <v>16</v>
      </c>
      <c r="D169" t="s">
        <v>35</v>
      </c>
      <c r="E169" t="s">
        <v>47</v>
      </c>
      <c r="F169" t="s">
        <v>44</v>
      </c>
      <c r="G169" s="1">
        <v>2</v>
      </c>
      <c r="H169" s="1">
        <v>4</v>
      </c>
      <c r="I169" t="s">
        <v>45</v>
      </c>
      <c r="J169" t="s">
        <v>28</v>
      </c>
      <c r="K169" t="s">
        <v>40</v>
      </c>
      <c r="L169" t="s">
        <v>46</v>
      </c>
      <c r="M169" s="1">
        <v>2</v>
      </c>
      <c r="N169" s="1">
        <v>2</v>
      </c>
      <c r="O169" s="1">
        <v>0</v>
      </c>
      <c r="P169" t="s">
        <v>43</v>
      </c>
      <c r="Q169" t="s">
        <v>42</v>
      </c>
      <c r="R169" t="s">
        <v>42</v>
      </c>
      <c r="S169" t="s">
        <v>42</v>
      </c>
      <c r="T169" t="s">
        <v>42</v>
      </c>
      <c r="U169" t="s">
        <v>42</v>
      </c>
      <c r="V169" t="s">
        <v>42</v>
      </c>
      <c r="W169" t="s">
        <v>42</v>
      </c>
      <c r="X169" s="2">
        <v>4</v>
      </c>
      <c r="Y169" s="2">
        <v>2</v>
      </c>
      <c r="Z169" s="2">
        <v>2</v>
      </c>
      <c r="AA169" s="2">
        <v>1</v>
      </c>
      <c r="AB169" s="2">
        <v>2</v>
      </c>
      <c r="AC169" s="2">
        <v>5</v>
      </c>
      <c r="AD169" s="2">
        <v>2</v>
      </c>
      <c r="AE169" s="2">
        <v>13</v>
      </c>
      <c r="AF169" s="2">
        <v>13</v>
      </c>
      <c r="AG169" s="2">
        <v>13</v>
      </c>
      <c r="AH169" s="39">
        <f>AVERAGE(datasets[[#This Row],[G1]:[G3]])</f>
        <v>13</v>
      </c>
      <c r="AI169" s="44" t="str">
        <f>IF(datasets[[#This Row],[G3]]&gt;=15,"Excellent",IF(datasets[[#This Row],[G3]]&gt;=10,"Average","Poor"))</f>
        <v>Average</v>
      </c>
      <c r="AJ169" s="43" t="str">
        <f t="shared" si="2"/>
        <v>Safe</v>
      </c>
    </row>
    <row r="170" spans="1:36" x14ac:dyDescent="0.25">
      <c r="A170" t="s">
        <v>33</v>
      </c>
      <c r="B170" t="s">
        <v>34</v>
      </c>
      <c r="C170" s="1">
        <v>16</v>
      </c>
      <c r="D170" t="s">
        <v>35</v>
      </c>
      <c r="E170" t="s">
        <v>36</v>
      </c>
      <c r="F170" t="s">
        <v>44</v>
      </c>
      <c r="G170" s="1">
        <v>2</v>
      </c>
      <c r="H170" s="1">
        <v>2</v>
      </c>
      <c r="I170" t="s">
        <v>45</v>
      </c>
      <c r="J170" t="s">
        <v>45</v>
      </c>
      <c r="K170" t="s">
        <v>49</v>
      </c>
      <c r="L170" t="s">
        <v>41</v>
      </c>
      <c r="M170" s="1">
        <v>1</v>
      </c>
      <c r="N170" s="1">
        <v>2</v>
      </c>
      <c r="O170" s="1">
        <v>0</v>
      </c>
      <c r="P170" t="s">
        <v>43</v>
      </c>
      <c r="Q170" t="s">
        <v>43</v>
      </c>
      <c r="R170" t="s">
        <v>42</v>
      </c>
      <c r="S170" t="s">
        <v>43</v>
      </c>
      <c r="T170" t="s">
        <v>42</v>
      </c>
      <c r="U170" t="s">
        <v>42</v>
      </c>
      <c r="V170" t="s">
        <v>42</v>
      </c>
      <c r="W170" t="s">
        <v>42</v>
      </c>
      <c r="X170" s="2">
        <v>5</v>
      </c>
      <c r="Y170" s="2">
        <v>4</v>
      </c>
      <c r="Z170" s="2">
        <v>4</v>
      </c>
      <c r="AA170" s="2">
        <v>1</v>
      </c>
      <c r="AB170" s="2">
        <v>1</v>
      </c>
      <c r="AC170" s="2">
        <v>5</v>
      </c>
      <c r="AD170" s="2">
        <v>0</v>
      </c>
      <c r="AE170" s="2">
        <v>8</v>
      </c>
      <c r="AF170" s="2">
        <v>7</v>
      </c>
      <c r="AG170" s="2">
        <v>8</v>
      </c>
      <c r="AH170" s="39">
        <f>AVERAGE(datasets[[#This Row],[G1]:[G3]])</f>
        <v>7.666666666666667</v>
      </c>
      <c r="AI170" s="44" t="str">
        <f>IF(datasets[[#This Row],[G3]]&gt;=15,"Excellent",IF(datasets[[#This Row],[G3]]&gt;=10,"Average","Poor"))</f>
        <v>Poor</v>
      </c>
      <c r="AJ170" s="43" t="str">
        <f t="shared" si="2"/>
        <v>At Risk</v>
      </c>
    </row>
    <row r="171" spans="1:36" x14ac:dyDescent="0.25">
      <c r="A171" t="s">
        <v>33</v>
      </c>
      <c r="B171" t="s">
        <v>34</v>
      </c>
      <c r="C171" s="1">
        <v>15</v>
      </c>
      <c r="D171" t="s">
        <v>35</v>
      </c>
      <c r="E171" t="s">
        <v>47</v>
      </c>
      <c r="F171" t="s">
        <v>37</v>
      </c>
      <c r="G171" s="1">
        <v>3</v>
      </c>
      <c r="H171" s="1">
        <v>4</v>
      </c>
      <c r="I171" t="s">
        <v>45</v>
      </c>
      <c r="J171" t="s">
        <v>45</v>
      </c>
      <c r="K171" t="s">
        <v>49</v>
      </c>
      <c r="L171" t="s">
        <v>41</v>
      </c>
      <c r="M171" s="1">
        <v>1</v>
      </c>
      <c r="N171" s="1">
        <v>2</v>
      </c>
      <c r="O171" s="1">
        <v>0</v>
      </c>
      <c r="P171" t="s">
        <v>42</v>
      </c>
      <c r="Q171" t="s">
        <v>43</v>
      </c>
      <c r="R171" t="s">
        <v>43</v>
      </c>
      <c r="S171" t="s">
        <v>42</v>
      </c>
      <c r="T171" t="s">
        <v>42</v>
      </c>
      <c r="U171" t="s">
        <v>42</v>
      </c>
      <c r="V171" t="s">
        <v>42</v>
      </c>
      <c r="W171" t="s">
        <v>42</v>
      </c>
      <c r="X171" s="2">
        <v>5</v>
      </c>
      <c r="Y171" s="2">
        <v>3</v>
      </c>
      <c r="Z171" s="2">
        <v>2</v>
      </c>
      <c r="AA171" s="2">
        <v>1</v>
      </c>
      <c r="AB171" s="2">
        <v>1</v>
      </c>
      <c r="AC171" s="2">
        <v>1</v>
      </c>
      <c r="AD171" s="2">
        <v>0</v>
      </c>
      <c r="AE171" s="2">
        <v>7</v>
      </c>
      <c r="AF171" s="2">
        <v>10</v>
      </c>
      <c r="AG171" s="2">
        <v>11</v>
      </c>
      <c r="AH171" s="39">
        <f>AVERAGE(datasets[[#This Row],[G1]:[G3]])</f>
        <v>9.3333333333333339</v>
      </c>
      <c r="AI171" s="44" t="str">
        <f>IF(datasets[[#This Row],[G3]]&gt;=15,"Excellent",IF(datasets[[#This Row],[G3]]&gt;=10,"Average","Poor"))</f>
        <v>Average</v>
      </c>
      <c r="AJ171" s="43" t="str">
        <f t="shared" si="2"/>
        <v>Safe</v>
      </c>
    </row>
    <row r="172" spans="1:36" x14ac:dyDescent="0.25">
      <c r="A172" t="s">
        <v>33</v>
      </c>
      <c r="B172" t="s">
        <v>34</v>
      </c>
      <c r="C172" s="1">
        <v>19</v>
      </c>
      <c r="D172" t="s">
        <v>35</v>
      </c>
      <c r="E172" t="s">
        <v>36</v>
      </c>
      <c r="F172" t="s">
        <v>44</v>
      </c>
      <c r="G172" s="1">
        <v>0</v>
      </c>
      <c r="H172" s="1">
        <v>1</v>
      </c>
      <c r="I172" t="s">
        <v>38</v>
      </c>
      <c r="J172" t="s">
        <v>45</v>
      </c>
      <c r="K172" t="s">
        <v>40</v>
      </c>
      <c r="L172" t="s">
        <v>45</v>
      </c>
      <c r="M172" s="1">
        <v>1</v>
      </c>
      <c r="N172" s="1">
        <v>2</v>
      </c>
      <c r="O172" s="1">
        <v>3</v>
      </c>
      <c r="P172" t="s">
        <v>43</v>
      </c>
      <c r="Q172" t="s">
        <v>42</v>
      </c>
      <c r="R172" t="s">
        <v>43</v>
      </c>
      <c r="S172" t="s">
        <v>43</v>
      </c>
      <c r="T172" t="s">
        <v>43</v>
      </c>
      <c r="U172" t="s">
        <v>43</v>
      </c>
      <c r="V172" t="s">
        <v>43</v>
      </c>
      <c r="W172" t="s">
        <v>43</v>
      </c>
      <c r="X172" s="2">
        <v>3</v>
      </c>
      <c r="Y172" s="2">
        <v>4</v>
      </c>
      <c r="Z172" s="2">
        <v>2</v>
      </c>
      <c r="AA172" s="2">
        <v>1</v>
      </c>
      <c r="AB172" s="2">
        <v>1</v>
      </c>
      <c r="AC172" s="2">
        <v>5</v>
      </c>
      <c r="AD172" s="2">
        <v>2</v>
      </c>
      <c r="AE172" s="2">
        <v>7</v>
      </c>
      <c r="AF172" s="2">
        <v>8</v>
      </c>
      <c r="AG172" s="2">
        <v>9</v>
      </c>
      <c r="AH172" s="39">
        <f>AVERAGE(datasets[[#This Row],[G1]:[G3]])</f>
        <v>8</v>
      </c>
      <c r="AI172" s="44" t="str">
        <f>IF(datasets[[#This Row],[G3]]&gt;=15,"Excellent",IF(datasets[[#This Row],[G3]]&gt;=10,"Average","Poor"))</f>
        <v>Poor</v>
      </c>
      <c r="AJ172" s="43" t="str">
        <f t="shared" si="2"/>
        <v>At Risk</v>
      </c>
    </row>
    <row r="173" spans="1:36" x14ac:dyDescent="0.25">
      <c r="A173" t="s">
        <v>33</v>
      </c>
      <c r="B173" t="s">
        <v>50</v>
      </c>
      <c r="C173" s="1">
        <v>15</v>
      </c>
      <c r="D173" t="s">
        <v>52</v>
      </c>
      <c r="E173" t="s">
        <v>36</v>
      </c>
      <c r="F173" t="s">
        <v>44</v>
      </c>
      <c r="G173" s="1">
        <v>3</v>
      </c>
      <c r="H173" s="1">
        <v>4</v>
      </c>
      <c r="I173" t="s">
        <v>38</v>
      </c>
      <c r="J173" t="s">
        <v>39</v>
      </c>
      <c r="K173" t="s">
        <v>40</v>
      </c>
      <c r="L173" t="s">
        <v>41</v>
      </c>
      <c r="M173" s="1">
        <v>4</v>
      </c>
      <c r="N173" s="1">
        <v>2</v>
      </c>
      <c r="O173" s="1">
        <v>0</v>
      </c>
      <c r="P173" t="s">
        <v>43</v>
      </c>
      <c r="Q173" t="s">
        <v>42</v>
      </c>
      <c r="R173" t="s">
        <v>43</v>
      </c>
      <c r="S173" t="s">
        <v>43</v>
      </c>
      <c r="T173" t="s">
        <v>42</v>
      </c>
      <c r="U173" t="s">
        <v>42</v>
      </c>
      <c r="V173" t="s">
        <v>43</v>
      </c>
      <c r="W173" t="s">
        <v>42</v>
      </c>
      <c r="X173" s="2">
        <v>5</v>
      </c>
      <c r="Y173" s="2">
        <v>3</v>
      </c>
      <c r="Z173" s="2">
        <v>3</v>
      </c>
      <c r="AA173" s="2">
        <v>1</v>
      </c>
      <c r="AB173" s="2">
        <v>1</v>
      </c>
      <c r="AC173" s="2">
        <v>5</v>
      </c>
      <c r="AD173" s="2">
        <v>0</v>
      </c>
      <c r="AE173" s="2">
        <v>9</v>
      </c>
      <c r="AF173" s="2">
        <v>0</v>
      </c>
      <c r="AG173" s="2">
        <v>0</v>
      </c>
      <c r="AH173" s="39">
        <f>AVERAGE(datasets[[#This Row],[G1]:[G3]])</f>
        <v>3</v>
      </c>
      <c r="AI173" s="44" t="str">
        <f>IF(datasets[[#This Row],[G3]]&gt;=15,"Excellent",IF(datasets[[#This Row],[G3]]&gt;=10,"Average","Poor"))</f>
        <v>Poor</v>
      </c>
      <c r="AJ173" s="43" t="str">
        <f t="shared" si="2"/>
        <v>At Risk</v>
      </c>
    </row>
    <row r="174" spans="1:36" x14ac:dyDescent="0.25">
      <c r="A174" t="s">
        <v>33</v>
      </c>
      <c r="B174" t="s">
        <v>50</v>
      </c>
      <c r="C174" s="1">
        <v>17</v>
      </c>
      <c r="D174" t="s">
        <v>52</v>
      </c>
      <c r="E174" t="s">
        <v>36</v>
      </c>
      <c r="F174" t="s">
        <v>44</v>
      </c>
      <c r="G174" s="1">
        <v>3</v>
      </c>
      <c r="H174" s="1">
        <v>4</v>
      </c>
      <c r="I174" t="s">
        <v>38</v>
      </c>
      <c r="J174" t="s">
        <v>45</v>
      </c>
      <c r="K174" t="s">
        <v>40</v>
      </c>
      <c r="L174" t="s">
        <v>41</v>
      </c>
      <c r="M174" s="1">
        <v>3</v>
      </c>
      <c r="N174" s="1">
        <v>2</v>
      </c>
      <c r="O174" s="1">
        <v>0</v>
      </c>
      <c r="P174" t="s">
        <v>43</v>
      </c>
      <c r="Q174" t="s">
        <v>43</v>
      </c>
      <c r="R174" t="s">
        <v>43</v>
      </c>
      <c r="S174" t="s">
        <v>43</v>
      </c>
      <c r="T174" t="s">
        <v>42</v>
      </c>
      <c r="U174" t="s">
        <v>42</v>
      </c>
      <c r="V174" t="s">
        <v>43</v>
      </c>
      <c r="W174" t="s">
        <v>43</v>
      </c>
      <c r="X174" s="2">
        <v>5</v>
      </c>
      <c r="Y174" s="2">
        <v>4</v>
      </c>
      <c r="Z174" s="2">
        <v>5</v>
      </c>
      <c r="AA174" s="2">
        <v>2</v>
      </c>
      <c r="AB174" s="2">
        <v>4</v>
      </c>
      <c r="AC174" s="2">
        <v>5</v>
      </c>
      <c r="AD174" s="2">
        <v>0</v>
      </c>
      <c r="AE174" s="2">
        <v>10</v>
      </c>
      <c r="AF174" s="2">
        <v>0</v>
      </c>
      <c r="AG174" s="2">
        <v>0</v>
      </c>
      <c r="AH174" s="39">
        <f>AVERAGE(datasets[[#This Row],[G1]:[G3]])</f>
        <v>3.3333333333333335</v>
      </c>
      <c r="AI174" s="44" t="str">
        <f>IF(datasets[[#This Row],[G3]]&gt;=15,"Excellent",IF(datasets[[#This Row],[G3]]&gt;=10,"Average","Poor"))</f>
        <v>Poor</v>
      </c>
      <c r="AJ174" s="43" t="str">
        <f t="shared" si="2"/>
        <v>At Risk</v>
      </c>
    </row>
    <row r="175" spans="1:36" x14ac:dyDescent="0.25">
      <c r="A175" t="s">
        <v>33</v>
      </c>
      <c r="B175" t="s">
        <v>50</v>
      </c>
      <c r="C175" s="1">
        <v>16</v>
      </c>
      <c r="D175" t="s">
        <v>35</v>
      </c>
      <c r="E175" t="s">
        <v>47</v>
      </c>
      <c r="F175" t="s">
        <v>44</v>
      </c>
      <c r="G175" s="1">
        <v>1</v>
      </c>
      <c r="H175" s="1">
        <v>1</v>
      </c>
      <c r="I175" t="s">
        <v>48</v>
      </c>
      <c r="J175" t="s">
        <v>45</v>
      </c>
      <c r="K175" t="s">
        <v>40</v>
      </c>
      <c r="L175" t="s">
        <v>41</v>
      </c>
      <c r="M175" s="1">
        <v>1</v>
      </c>
      <c r="N175" s="1">
        <v>2</v>
      </c>
      <c r="O175" s="1">
        <v>1</v>
      </c>
      <c r="P175" t="s">
        <v>43</v>
      </c>
      <c r="Q175" t="s">
        <v>43</v>
      </c>
      <c r="R175" t="s">
        <v>43</v>
      </c>
      <c r="S175" t="s">
        <v>43</v>
      </c>
      <c r="T175" t="s">
        <v>42</v>
      </c>
      <c r="U175" t="s">
        <v>42</v>
      </c>
      <c r="V175" t="s">
        <v>43</v>
      </c>
      <c r="W175" t="s">
        <v>42</v>
      </c>
      <c r="X175" s="2">
        <v>4</v>
      </c>
      <c r="Y175" s="2">
        <v>4</v>
      </c>
      <c r="Z175" s="2">
        <v>4</v>
      </c>
      <c r="AA175" s="2">
        <v>1</v>
      </c>
      <c r="AB175" s="2">
        <v>3</v>
      </c>
      <c r="AC175" s="2">
        <v>5</v>
      </c>
      <c r="AD175" s="2">
        <v>0</v>
      </c>
      <c r="AE175" s="2">
        <v>14</v>
      </c>
      <c r="AF175" s="2">
        <v>12</v>
      </c>
      <c r="AG175" s="2">
        <v>12</v>
      </c>
      <c r="AH175" s="39">
        <f>AVERAGE(datasets[[#This Row],[G1]:[G3]])</f>
        <v>12.666666666666666</v>
      </c>
      <c r="AI175" s="44" t="str">
        <f>IF(datasets[[#This Row],[G3]]&gt;=15,"Excellent",IF(datasets[[#This Row],[G3]]&gt;=10,"Average","Poor"))</f>
        <v>Average</v>
      </c>
      <c r="AJ175" s="43" t="str">
        <f t="shared" si="2"/>
        <v>Safe</v>
      </c>
    </row>
    <row r="176" spans="1:36" x14ac:dyDescent="0.25">
      <c r="A176" t="s">
        <v>33</v>
      </c>
      <c r="B176" t="s">
        <v>34</v>
      </c>
      <c r="C176" s="1">
        <v>15</v>
      </c>
      <c r="D176" t="s">
        <v>35</v>
      </c>
      <c r="E176" t="s">
        <v>36</v>
      </c>
      <c r="F176" t="s">
        <v>44</v>
      </c>
      <c r="G176" s="1">
        <v>1</v>
      </c>
      <c r="H176" s="1">
        <v>1</v>
      </c>
      <c r="I176" t="s">
        <v>45</v>
      </c>
      <c r="J176" t="s">
        <v>48</v>
      </c>
      <c r="K176" t="s">
        <v>40</v>
      </c>
      <c r="L176" t="s">
        <v>46</v>
      </c>
      <c r="M176" s="1">
        <v>1</v>
      </c>
      <c r="N176" s="1">
        <v>2</v>
      </c>
      <c r="O176" s="1">
        <v>0</v>
      </c>
      <c r="P176" t="s">
        <v>43</v>
      </c>
      <c r="Q176" t="s">
        <v>42</v>
      </c>
      <c r="R176" t="s">
        <v>42</v>
      </c>
      <c r="S176" t="s">
        <v>43</v>
      </c>
      <c r="T176" t="s">
        <v>42</v>
      </c>
      <c r="U176" t="s">
        <v>42</v>
      </c>
      <c r="V176" t="s">
        <v>42</v>
      </c>
      <c r="W176" t="s">
        <v>43</v>
      </c>
      <c r="X176" s="2">
        <v>4</v>
      </c>
      <c r="Y176" s="2">
        <v>4</v>
      </c>
      <c r="Z176" s="2">
        <v>2</v>
      </c>
      <c r="AA176" s="2">
        <v>1</v>
      </c>
      <c r="AB176" s="2">
        <v>2</v>
      </c>
      <c r="AC176" s="2">
        <v>5</v>
      </c>
      <c r="AD176" s="2">
        <v>0</v>
      </c>
      <c r="AE176" s="2">
        <v>8</v>
      </c>
      <c r="AF176" s="2">
        <v>11</v>
      </c>
      <c r="AG176" s="2">
        <v>11</v>
      </c>
      <c r="AH176" s="39">
        <f>AVERAGE(datasets[[#This Row],[G1]:[G3]])</f>
        <v>10</v>
      </c>
      <c r="AI176" s="44" t="str">
        <f>IF(datasets[[#This Row],[G3]]&gt;=15,"Excellent",IF(datasets[[#This Row],[G3]]&gt;=10,"Average","Poor"))</f>
        <v>Average</v>
      </c>
      <c r="AJ176" s="43" t="str">
        <f t="shared" si="2"/>
        <v>Safe</v>
      </c>
    </row>
    <row r="177" spans="1:36" x14ac:dyDescent="0.25">
      <c r="A177" t="s">
        <v>33</v>
      </c>
      <c r="B177" t="s">
        <v>34</v>
      </c>
      <c r="C177" s="1">
        <v>15</v>
      </c>
      <c r="D177" t="s">
        <v>35</v>
      </c>
      <c r="E177" t="s">
        <v>36</v>
      </c>
      <c r="F177" t="s">
        <v>44</v>
      </c>
      <c r="G177" s="1">
        <v>3</v>
      </c>
      <c r="H177" s="1">
        <v>2</v>
      </c>
      <c r="I177" t="s">
        <v>28</v>
      </c>
      <c r="J177" t="s">
        <v>48</v>
      </c>
      <c r="K177" t="s">
        <v>49</v>
      </c>
      <c r="L177" t="s">
        <v>46</v>
      </c>
      <c r="M177" s="1">
        <v>1</v>
      </c>
      <c r="N177" s="1">
        <v>2</v>
      </c>
      <c r="O177" s="1">
        <v>3</v>
      </c>
      <c r="P177" t="s">
        <v>43</v>
      </c>
      <c r="Q177" t="s">
        <v>42</v>
      </c>
      <c r="R177" t="s">
        <v>43</v>
      </c>
      <c r="S177" t="s">
        <v>43</v>
      </c>
      <c r="T177" t="s">
        <v>42</v>
      </c>
      <c r="U177" t="s">
        <v>42</v>
      </c>
      <c r="V177" t="s">
        <v>42</v>
      </c>
      <c r="W177" t="s">
        <v>43</v>
      </c>
      <c r="X177" s="2">
        <v>3</v>
      </c>
      <c r="Y177" s="2">
        <v>3</v>
      </c>
      <c r="Z177" s="2">
        <v>2</v>
      </c>
      <c r="AA177" s="2">
        <v>1</v>
      </c>
      <c r="AB177" s="2">
        <v>1</v>
      </c>
      <c r="AC177" s="2">
        <v>3</v>
      </c>
      <c r="AD177" s="2">
        <v>0</v>
      </c>
      <c r="AE177" s="2">
        <v>6</v>
      </c>
      <c r="AF177" s="2">
        <v>7</v>
      </c>
      <c r="AG177" s="2">
        <v>0</v>
      </c>
      <c r="AH177" s="39">
        <f>AVERAGE(datasets[[#This Row],[G1]:[G3]])</f>
        <v>4.333333333333333</v>
      </c>
      <c r="AI177" s="44" t="str">
        <f>IF(datasets[[#This Row],[G3]]&gt;=15,"Excellent",IF(datasets[[#This Row],[G3]]&gt;=10,"Average","Poor"))</f>
        <v>Poor</v>
      </c>
      <c r="AJ177" s="43" t="str">
        <f t="shared" si="2"/>
        <v>At Risk</v>
      </c>
    </row>
    <row r="178" spans="1:36" x14ac:dyDescent="0.25">
      <c r="A178" t="s">
        <v>33</v>
      </c>
      <c r="B178" t="s">
        <v>34</v>
      </c>
      <c r="C178" s="1">
        <v>15</v>
      </c>
      <c r="D178" t="s">
        <v>35</v>
      </c>
      <c r="E178" t="s">
        <v>36</v>
      </c>
      <c r="F178" t="s">
        <v>44</v>
      </c>
      <c r="G178" s="1">
        <v>1</v>
      </c>
      <c r="H178" s="1">
        <v>2</v>
      </c>
      <c r="I178" t="s">
        <v>38</v>
      </c>
      <c r="J178" t="s">
        <v>45</v>
      </c>
      <c r="K178" t="s">
        <v>40</v>
      </c>
      <c r="L178" t="s">
        <v>41</v>
      </c>
      <c r="M178" s="1">
        <v>1</v>
      </c>
      <c r="N178" s="1">
        <v>2</v>
      </c>
      <c r="O178" s="1">
        <v>0</v>
      </c>
      <c r="P178" t="s">
        <v>43</v>
      </c>
      <c r="Q178" t="s">
        <v>42</v>
      </c>
      <c r="R178" t="s">
        <v>42</v>
      </c>
      <c r="S178" t="s">
        <v>43</v>
      </c>
      <c r="T178" t="s">
        <v>43</v>
      </c>
      <c r="U178" t="s">
        <v>42</v>
      </c>
      <c r="V178" t="s">
        <v>42</v>
      </c>
      <c r="W178" t="s">
        <v>43</v>
      </c>
      <c r="X178" s="2">
        <v>4</v>
      </c>
      <c r="Y178" s="2">
        <v>3</v>
      </c>
      <c r="Z178" s="2">
        <v>2</v>
      </c>
      <c r="AA178" s="2">
        <v>1</v>
      </c>
      <c r="AB178" s="2">
        <v>1</v>
      </c>
      <c r="AC178" s="2">
        <v>5</v>
      </c>
      <c r="AD178" s="2">
        <v>2</v>
      </c>
      <c r="AE178" s="2">
        <v>10</v>
      </c>
      <c r="AF178" s="2">
        <v>11</v>
      </c>
      <c r="AG178" s="2">
        <v>11</v>
      </c>
      <c r="AH178" s="39">
        <f>AVERAGE(datasets[[#This Row],[G1]:[G3]])</f>
        <v>10.666666666666666</v>
      </c>
      <c r="AI178" s="44" t="str">
        <f>IF(datasets[[#This Row],[G3]]&gt;=15,"Excellent",IF(datasets[[#This Row],[G3]]&gt;=10,"Average","Poor"))</f>
        <v>Average</v>
      </c>
      <c r="AJ178" s="43" t="str">
        <f t="shared" si="2"/>
        <v>Safe</v>
      </c>
    </row>
    <row r="179" spans="1:36" x14ac:dyDescent="0.25">
      <c r="A179" t="s">
        <v>33</v>
      </c>
      <c r="B179" t="s">
        <v>50</v>
      </c>
      <c r="C179" s="1">
        <v>15</v>
      </c>
      <c r="D179" t="s">
        <v>52</v>
      </c>
      <c r="E179" t="s">
        <v>36</v>
      </c>
      <c r="F179" t="s">
        <v>44</v>
      </c>
      <c r="G179" s="1">
        <v>2</v>
      </c>
      <c r="H179" s="1">
        <v>3</v>
      </c>
      <c r="I179" t="s">
        <v>38</v>
      </c>
      <c r="J179" t="s">
        <v>48</v>
      </c>
      <c r="K179" t="s">
        <v>40</v>
      </c>
      <c r="L179" t="s">
        <v>41</v>
      </c>
      <c r="M179" s="1">
        <v>1</v>
      </c>
      <c r="N179" s="1">
        <v>2</v>
      </c>
      <c r="O179" s="1">
        <v>0</v>
      </c>
      <c r="P179" t="s">
        <v>42</v>
      </c>
      <c r="Q179" t="s">
        <v>43</v>
      </c>
      <c r="R179" t="s">
        <v>42</v>
      </c>
      <c r="S179" t="s">
        <v>42</v>
      </c>
      <c r="T179" t="s">
        <v>42</v>
      </c>
      <c r="U179" t="s">
        <v>42</v>
      </c>
      <c r="V179" t="s">
        <v>43</v>
      </c>
      <c r="W179" t="s">
        <v>43</v>
      </c>
      <c r="X179" s="2">
        <v>4</v>
      </c>
      <c r="Y179" s="2">
        <v>4</v>
      </c>
      <c r="Z179" s="2">
        <v>4</v>
      </c>
      <c r="AA179" s="2">
        <v>1</v>
      </c>
      <c r="AB179" s="2">
        <v>1</v>
      </c>
      <c r="AC179" s="2">
        <v>1</v>
      </c>
      <c r="AD179" s="2">
        <v>2</v>
      </c>
      <c r="AE179" s="2">
        <v>11</v>
      </c>
      <c r="AF179" s="2">
        <v>8</v>
      </c>
      <c r="AG179" s="2">
        <v>8</v>
      </c>
      <c r="AH179" s="39">
        <f>AVERAGE(datasets[[#This Row],[G1]:[G3]])</f>
        <v>9</v>
      </c>
      <c r="AI179" s="44" t="str">
        <f>IF(datasets[[#This Row],[G3]]&gt;=15,"Excellent",IF(datasets[[#This Row],[G3]]&gt;=10,"Average","Poor"))</f>
        <v>Poor</v>
      </c>
      <c r="AJ179" s="43" t="str">
        <f t="shared" si="2"/>
        <v>At Risk</v>
      </c>
    </row>
    <row r="180" spans="1:36" x14ac:dyDescent="0.25">
      <c r="A180" t="s">
        <v>33</v>
      </c>
      <c r="B180" t="s">
        <v>50</v>
      </c>
      <c r="C180" s="1">
        <v>16</v>
      </c>
      <c r="D180" t="s">
        <v>35</v>
      </c>
      <c r="E180" t="s">
        <v>36</v>
      </c>
      <c r="F180" t="s">
        <v>44</v>
      </c>
      <c r="G180" s="1">
        <v>3</v>
      </c>
      <c r="H180" s="1">
        <v>3</v>
      </c>
      <c r="I180" t="s">
        <v>45</v>
      </c>
      <c r="J180" t="s">
        <v>48</v>
      </c>
      <c r="K180" t="s">
        <v>40</v>
      </c>
      <c r="L180" t="s">
        <v>46</v>
      </c>
      <c r="M180" s="1">
        <v>1</v>
      </c>
      <c r="N180" s="1">
        <v>2</v>
      </c>
      <c r="O180" s="1">
        <v>1</v>
      </c>
      <c r="P180" t="s">
        <v>43</v>
      </c>
      <c r="Q180" t="s">
        <v>42</v>
      </c>
      <c r="R180" t="s">
        <v>42</v>
      </c>
      <c r="S180" t="s">
        <v>43</v>
      </c>
      <c r="T180" t="s">
        <v>42</v>
      </c>
      <c r="U180" t="s">
        <v>42</v>
      </c>
      <c r="V180" t="s">
        <v>42</v>
      </c>
      <c r="W180" t="s">
        <v>42</v>
      </c>
      <c r="X180" s="2">
        <v>4</v>
      </c>
      <c r="Y180" s="2">
        <v>5</v>
      </c>
      <c r="Z180" s="2">
        <v>5</v>
      </c>
      <c r="AA180" s="2">
        <v>4</v>
      </c>
      <c r="AB180" s="2">
        <v>4</v>
      </c>
      <c r="AC180" s="2">
        <v>5</v>
      </c>
      <c r="AD180" s="2">
        <v>4</v>
      </c>
      <c r="AE180" s="2">
        <v>10</v>
      </c>
      <c r="AF180" s="2">
        <v>12</v>
      </c>
      <c r="AG180" s="2">
        <v>12</v>
      </c>
      <c r="AH180" s="39">
        <f>AVERAGE(datasets[[#This Row],[G1]:[G3]])</f>
        <v>11.333333333333334</v>
      </c>
      <c r="AI180" s="44" t="str">
        <f>IF(datasets[[#This Row],[G3]]&gt;=15,"Excellent",IF(datasets[[#This Row],[G3]]&gt;=10,"Average","Poor"))</f>
        <v>Average</v>
      </c>
      <c r="AJ180" s="43" t="str">
        <f t="shared" si="2"/>
        <v>Safe</v>
      </c>
    </row>
    <row r="181" spans="1:36" x14ac:dyDescent="0.25">
      <c r="A181" t="s">
        <v>33</v>
      </c>
      <c r="B181" t="s">
        <v>50</v>
      </c>
      <c r="C181" s="1">
        <v>15</v>
      </c>
      <c r="D181" t="s">
        <v>52</v>
      </c>
      <c r="E181" t="s">
        <v>36</v>
      </c>
      <c r="F181" t="s">
        <v>44</v>
      </c>
      <c r="G181" s="1">
        <v>3</v>
      </c>
      <c r="H181" s="1">
        <v>2</v>
      </c>
      <c r="I181" t="s">
        <v>45</v>
      </c>
      <c r="J181" t="s">
        <v>45</v>
      </c>
      <c r="K181" t="s">
        <v>40</v>
      </c>
      <c r="L181" t="s">
        <v>41</v>
      </c>
      <c r="M181" s="1">
        <v>2</v>
      </c>
      <c r="N181" s="1">
        <v>2</v>
      </c>
      <c r="O181" s="1">
        <v>2</v>
      </c>
      <c r="P181" t="s">
        <v>42</v>
      </c>
      <c r="Q181" t="s">
        <v>42</v>
      </c>
      <c r="R181" t="s">
        <v>43</v>
      </c>
      <c r="S181" t="s">
        <v>43</v>
      </c>
      <c r="T181" t="s">
        <v>42</v>
      </c>
      <c r="U181" t="s">
        <v>42</v>
      </c>
      <c r="V181" t="s">
        <v>42</v>
      </c>
      <c r="W181" t="s">
        <v>42</v>
      </c>
      <c r="X181" s="2">
        <v>4</v>
      </c>
      <c r="Y181" s="2">
        <v>4</v>
      </c>
      <c r="Z181" s="2">
        <v>4</v>
      </c>
      <c r="AA181" s="2">
        <v>1</v>
      </c>
      <c r="AB181" s="2">
        <v>4</v>
      </c>
      <c r="AC181" s="2">
        <v>3</v>
      </c>
      <c r="AD181" s="2">
        <v>6</v>
      </c>
      <c r="AE181" s="2">
        <v>5</v>
      </c>
      <c r="AF181" s="2">
        <v>9</v>
      </c>
      <c r="AG181" s="2">
        <v>7</v>
      </c>
      <c r="AH181" s="39">
        <f>AVERAGE(datasets[[#This Row],[G1]:[G3]])</f>
        <v>7</v>
      </c>
      <c r="AI181" s="44" t="str">
        <f>IF(datasets[[#This Row],[G3]]&gt;=15,"Excellent",IF(datasets[[#This Row],[G3]]&gt;=10,"Average","Poor"))</f>
        <v>Poor</v>
      </c>
      <c r="AJ181" s="43" t="str">
        <f t="shared" si="2"/>
        <v>At Risk</v>
      </c>
    </row>
    <row r="182" spans="1:36" x14ac:dyDescent="0.25">
      <c r="A182" t="s">
        <v>33</v>
      </c>
      <c r="B182" t="s">
        <v>50</v>
      </c>
      <c r="C182" s="1">
        <v>17</v>
      </c>
      <c r="D182" t="s">
        <v>52</v>
      </c>
      <c r="E182" t="s">
        <v>47</v>
      </c>
      <c r="F182" t="s">
        <v>44</v>
      </c>
      <c r="G182" s="1">
        <v>1</v>
      </c>
      <c r="H182" s="1">
        <v>1</v>
      </c>
      <c r="I182" t="s">
        <v>45</v>
      </c>
      <c r="J182" t="s">
        <v>48</v>
      </c>
      <c r="K182" t="s">
        <v>40</v>
      </c>
      <c r="L182" t="s">
        <v>41</v>
      </c>
      <c r="M182" s="1">
        <v>4</v>
      </c>
      <c r="N182" s="1">
        <v>2</v>
      </c>
      <c r="O182" s="1">
        <v>3</v>
      </c>
      <c r="P182" t="s">
        <v>43</v>
      </c>
      <c r="Q182" t="s">
        <v>43</v>
      </c>
      <c r="R182" t="s">
        <v>43</v>
      </c>
      <c r="S182" t="s">
        <v>42</v>
      </c>
      <c r="T182" t="s">
        <v>42</v>
      </c>
      <c r="U182" t="s">
        <v>43</v>
      </c>
      <c r="V182" t="s">
        <v>43</v>
      </c>
      <c r="W182" t="s">
        <v>42</v>
      </c>
      <c r="X182" s="2">
        <v>5</v>
      </c>
      <c r="Y182" s="2">
        <v>3</v>
      </c>
      <c r="Z182" s="2">
        <v>5</v>
      </c>
      <c r="AA182" s="2">
        <v>1</v>
      </c>
      <c r="AB182" s="2">
        <v>5</v>
      </c>
      <c r="AC182" s="2">
        <v>5</v>
      </c>
      <c r="AD182" s="2">
        <v>0</v>
      </c>
      <c r="AE182" s="2">
        <v>5</v>
      </c>
      <c r="AF182" s="2">
        <v>8</v>
      </c>
      <c r="AG182" s="2">
        <v>7</v>
      </c>
      <c r="AH182" s="39">
        <f>AVERAGE(datasets[[#This Row],[G1]:[G3]])</f>
        <v>6.666666666666667</v>
      </c>
      <c r="AI182" s="44" t="str">
        <f>IF(datasets[[#This Row],[G3]]&gt;=15,"Excellent",IF(datasets[[#This Row],[G3]]&gt;=10,"Average","Poor"))</f>
        <v>Poor</v>
      </c>
      <c r="AJ182" s="43" t="str">
        <f t="shared" si="2"/>
        <v>At Risk</v>
      </c>
    </row>
    <row r="183" spans="1:36" x14ac:dyDescent="0.25">
      <c r="A183" t="s">
        <v>33</v>
      </c>
      <c r="B183" t="s">
        <v>50</v>
      </c>
      <c r="C183" s="1">
        <v>16</v>
      </c>
      <c r="D183" t="s">
        <v>35</v>
      </c>
      <c r="E183" t="s">
        <v>36</v>
      </c>
      <c r="F183" t="s">
        <v>44</v>
      </c>
      <c r="G183" s="1">
        <v>2</v>
      </c>
      <c r="H183" s="1">
        <v>2</v>
      </c>
      <c r="I183" t="s">
        <v>45</v>
      </c>
      <c r="J183" t="s">
        <v>45</v>
      </c>
      <c r="K183" t="s">
        <v>40</v>
      </c>
      <c r="L183" t="s">
        <v>46</v>
      </c>
      <c r="M183" s="1">
        <v>1</v>
      </c>
      <c r="N183" s="1">
        <v>2</v>
      </c>
      <c r="O183" s="1">
        <v>0</v>
      </c>
      <c r="P183" t="s">
        <v>43</v>
      </c>
      <c r="Q183" t="s">
        <v>43</v>
      </c>
      <c r="R183" t="s">
        <v>43</v>
      </c>
      <c r="S183" t="s">
        <v>43</v>
      </c>
      <c r="T183" t="s">
        <v>42</v>
      </c>
      <c r="U183" t="s">
        <v>43</v>
      </c>
      <c r="V183" t="s">
        <v>42</v>
      </c>
      <c r="W183" t="s">
        <v>43</v>
      </c>
      <c r="X183" s="2">
        <v>4</v>
      </c>
      <c r="Y183" s="2">
        <v>3</v>
      </c>
      <c r="Z183" s="2">
        <v>5</v>
      </c>
      <c r="AA183" s="2">
        <v>2</v>
      </c>
      <c r="AB183" s="2">
        <v>4</v>
      </c>
      <c r="AC183" s="2">
        <v>4</v>
      </c>
      <c r="AD183" s="2">
        <v>4</v>
      </c>
      <c r="AE183" s="2">
        <v>10</v>
      </c>
      <c r="AF183" s="2">
        <v>10</v>
      </c>
      <c r="AG183" s="2">
        <v>10</v>
      </c>
      <c r="AH183" s="39">
        <f>AVERAGE(datasets[[#This Row],[G1]:[G3]])</f>
        <v>10</v>
      </c>
      <c r="AI183" s="44" t="str">
        <f>IF(datasets[[#This Row],[G3]]&gt;=15,"Excellent",IF(datasets[[#This Row],[G3]]&gt;=10,"Average","Poor"))</f>
        <v>Average</v>
      </c>
      <c r="AJ183" s="43" t="str">
        <f t="shared" si="2"/>
        <v>Safe</v>
      </c>
    </row>
    <row r="184" spans="1:36" x14ac:dyDescent="0.25">
      <c r="A184" t="s">
        <v>33</v>
      </c>
      <c r="B184" t="s">
        <v>34</v>
      </c>
      <c r="C184" s="1">
        <v>16</v>
      </c>
      <c r="D184" t="s">
        <v>35</v>
      </c>
      <c r="E184" t="s">
        <v>36</v>
      </c>
      <c r="F184" t="s">
        <v>44</v>
      </c>
      <c r="G184" s="1">
        <v>4</v>
      </c>
      <c r="H184" s="1">
        <v>2</v>
      </c>
      <c r="I184" t="s">
        <v>28</v>
      </c>
      <c r="J184" t="s">
        <v>48</v>
      </c>
      <c r="K184" t="s">
        <v>49</v>
      </c>
      <c r="L184" t="s">
        <v>46</v>
      </c>
      <c r="M184" s="1">
        <v>1</v>
      </c>
      <c r="N184" s="1">
        <v>2</v>
      </c>
      <c r="O184" s="1">
        <v>0</v>
      </c>
      <c r="P184" t="s">
        <v>43</v>
      </c>
      <c r="Q184" t="s">
        <v>43</v>
      </c>
      <c r="R184" t="s">
        <v>42</v>
      </c>
      <c r="S184" t="s">
        <v>43</v>
      </c>
      <c r="T184" t="s">
        <v>42</v>
      </c>
      <c r="U184" t="s">
        <v>42</v>
      </c>
      <c r="V184" t="s">
        <v>42</v>
      </c>
      <c r="W184" t="s">
        <v>42</v>
      </c>
      <c r="X184" s="2">
        <v>4</v>
      </c>
      <c r="Y184" s="2">
        <v>2</v>
      </c>
      <c r="Z184" s="2">
        <v>3</v>
      </c>
      <c r="AA184" s="2">
        <v>1</v>
      </c>
      <c r="AB184" s="2">
        <v>1</v>
      </c>
      <c r="AC184" s="2">
        <v>3</v>
      </c>
      <c r="AD184" s="2">
        <v>0</v>
      </c>
      <c r="AE184" s="2">
        <v>14</v>
      </c>
      <c r="AF184" s="2">
        <v>15</v>
      </c>
      <c r="AG184" s="2">
        <v>16</v>
      </c>
      <c r="AH184" s="39">
        <f>AVERAGE(datasets[[#This Row],[G1]:[G3]])</f>
        <v>15</v>
      </c>
      <c r="AI184" s="44" t="str">
        <f>IF(datasets[[#This Row],[G3]]&gt;=15,"Excellent",IF(datasets[[#This Row],[G3]]&gt;=10,"Average","Poor"))</f>
        <v>Excellent</v>
      </c>
      <c r="AJ184" s="43" t="str">
        <f t="shared" si="2"/>
        <v>Safe</v>
      </c>
    </row>
    <row r="185" spans="1:36" x14ac:dyDescent="0.25">
      <c r="A185" t="s">
        <v>33</v>
      </c>
      <c r="B185" t="s">
        <v>34</v>
      </c>
      <c r="C185" s="1">
        <v>16</v>
      </c>
      <c r="D185" t="s">
        <v>35</v>
      </c>
      <c r="E185" t="s">
        <v>36</v>
      </c>
      <c r="F185" t="s">
        <v>44</v>
      </c>
      <c r="G185" s="1">
        <v>2</v>
      </c>
      <c r="H185" s="1">
        <v>2</v>
      </c>
      <c r="I185" t="s">
        <v>45</v>
      </c>
      <c r="J185" t="s">
        <v>45</v>
      </c>
      <c r="K185" t="s">
        <v>49</v>
      </c>
      <c r="L185" t="s">
        <v>41</v>
      </c>
      <c r="M185" s="1">
        <v>1</v>
      </c>
      <c r="N185" s="1">
        <v>2</v>
      </c>
      <c r="O185" s="1">
        <v>0</v>
      </c>
      <c r="P185" t="s">
        <v>43</v>
      </c>
      <c r="Q185" t="s">
        <v>42</v>
      </c>
      <c r="R185" t="s">
        <v>42</v>
      </c>
      <c r="S185" t="s">
        <v>43</v>
      </c>
      <c r="T185" t="s">
        <v>43</v>
      </c>
      <c r="U185" t="s">
        <v>42</v>
      </c>
      <c r="V185" t="s">
        <v>42</v>
      </c>
      <c r="W185" t="s">
        <v>43</v>
      </c>
      <c r="X185" s="2">
        <v>5</v>
      </c>
      <c r="Y185" s="2">
        <v>1</v>
      </c>
      <c r="Z185" s="2">
        <v>5</v>
      </c>
      <c r="AA185" s="2">
        <v>1</v>
      </c>
      <c r="AB185" s="2">
        <v>1</v>
      </c>
      <c r="AC185" s="2">
        <v>4</v>
      </c>
      <c r="AD185" s="2">
        <v>0</v>
      </c>
      <c r="AE185" s="2">
        <v>6</v>
      </c>
      <c r="AF185" s="2">
        <v>7</v>
      </c>
      <c r="AG185" s="2">
        <v>0</v>
      </c>
      <c r="AH185" s="39">
        <f>AVERAGE(datasets[[#This Row],[G1]:[G3]])</f>
        <v>4.333333333333333</v>
      </c>
      <c r="AI185" s="44" t="str">
        <f>IF(datasets[[#This Row],[G3]]&gt;=15,"Excellent",IF(datasets[[#This Row],[G3]]&gt;=10,"Average","Poor"))</f>
        <v>Poor</v>
      </c>
      <c r="AJ185" s="43" t="str">
        <f t="shared" si="2"/>
        <v>At Risk</v>
      </c>
    </row>
    <row r="186" spans="1:36" x14ac:dyDescent="0.25">
      <c r="A186" t="s">
        <v>33</v>
      </c>
      <c r="B186" t="s">
        <v>34</v>
      </c>
      <c r="C186" s="1">
        <v>16</v>
      </c>
      <c r="D186" t="s">
        <v>35</v>
      </c>
      <c r="E186" t="s">
        <v>36</v>
      </c>
      <c r="F186" t="s">
        <v>44</v>
      </c>
      <c r="G186" s="1">
        <v>4</v>
      </c>
      <c r="H186" s="1">
        <v>4</v>
      </c>
      <c r="I186" t="s">
        <v>28</v>
      </c>
      <c r="J186" t="s">
        <v>28</v>
      </c>
      <c r="K186" t="s">
        <v>51</v>
      </c>
      <c r="L186" t="s">
        <v>41</v>
      </c>
      <c r="M186" s="1">
        <v>1</v>
      </c>
      <c r="N186" s="1">
        <v>2</v>
      </c>
      <c r="O186" s="1">
        <v>0</v>
      </c>
      <c r="P186" t="s">
        <v>43</v>
      </c>
      <c r="Q186" t="s">
        <v>42</v>
      </c>
      <c r="R186" t="s">
        <v>42</v>
      </c>
      <c r="S186" t="s">
        <v>43</v>
      </c>
      <c r="T186" t="s">
        <v>42</v>
      </c>
      <c r="U186" t="s">
        <v>42</v>
      </c>
      <c r="V186" t="s">
        <v>42</v>
      </c>
      <c r="W186" t="s">
        <v>42</v>
      </c>
      <c r="X186" s="2">
        <v>4</v>
      </c>
      <c r="Y186" s="2">
        <v>4</v>
      </c>
      <c r="Z186" s="2">
        <v>2</v>
      </c>
      <c r="AA186" s="2">
        <v>1</v>
      </c>
      <c r="AB186" s="2">
        <v>1</v>
      </c>
      <c r="AC186" s="2">
        <v>3</v>
      </c>
      <c r="AD186" s="2">
        <v>0</v>
      </c>
      <c r="AE186" s="2">
        <v>14</v>
      </c>
      <c r="AF186" s="2">
        <v>14</v>
      </c>
      <c r="AG186" s="2">
        <v>14</v>
      </c>
      <c r="AH186" s="39">
        <f>AVERAGE(datasets[[#This Row],[G1]:[G3]])</f>
        <v>14</v>
      </c>
      <c r="AI186" s="44" t="str">
        <f>IF(datasets[[#This Row],[G3]]&gt;=15,"Excellent",IF(datasets[[#This Row],[G3]]&gt;=10,"Average","Poor"))</f>
        <v>Average</v>
      </c>
      <c r="AJ186" s="43" t="str">
        <f t="shared" si="2"/>
        <v>Safe</v>
      </c>
    </row>
    <row r="187" spans="1:36" x14ac:dyDescent="0.25">
      <c r="A187" t="s">
        <v>33</v>
      </c>
      <c r="B187" t="s">
        <v>50</v>
      </c>
      <c r="C187" s="1">
        <v>16</v>
      </c>
      <c r="D187" t="s">
        <v>35</v>
      </c>
      <c r="E187" t="s">
        <v>36</v>
      </c>
      <c r="F187" t="s">
        <v>44</v>
      </c>
      <c r="G187" s="1">
        <v>1</v>
      </c>
      <c r="H187" s="1">
        <v>0</v>
      </c>
      <c r="I187" t="s">
        <v>45</v>
      </c>
      <c r="J187" t="s">
        <v>45</v>
      </c>
      <c r="K187" t="s">
        <v>51</v>
      </c>
      <c r="L187" t="s">
        <v>41</v>
      </c>
      <c r="M187" s="1">
        <v>2</v>
      </c>
      <c r="N187" s="1">
        <v>2</v>
      </c>
      <c r="O187" s="1">
        <v>0</v>
      </c>
      <c r="P187" t="s">
        <v>43</v>
      </c>
      <c r="Q187" t="s">
        <v>42</v>
      </c>
      <c r="R187" t="s">
        <v>42</v>
      </c>
      <c r="S187" t="s">
        <v>42</v>
      </c>
      <c r="T187" t="s">
        <v>42</v>
      </c>
      <c r="U187" t="s">
        <v>42</v>
      </c>
      <c r="V187" t="s">
        <v>42</v>
      </c>
      <c r="W187" t="s">
        <v>42</v>
      </c>
      <c r="X187" s="2">
        <v>4</v>
      </c>
      <c r="Y187" s="2">
        <v>3</v>
      </c>
      <c r="Z187" s="2">
        <v>2</v>
      </c>
      <c r="AA187" s="2">
        <v>1</v>
      </c>
      <c r="AB187" s="2">
        <v>1</v>
      </c>
      <c r="AC187" s="2">
        <v>3</v>
      </c>
      <c r="AD187" s="2">
        <v>2</v>
      </c>
      <c r="AE187" s="2">
        <v>13</v>
      </c>
      <c r="AF187" s="2">
        <v>15</v>
      </c>
      <c r="AG187" s="2">
        <v>16</v>
      </c>
      <c r="AH187" s="39">
        <f>AVERAGE(datasets[[#This Row],[G1]:[G3]])</f>
        <v>14.666666666666666</v>
      </c>
      <c r="AI187" s="44" t="str">
        <f>IF(datasets[[#This Row],[G3]]&gt;=15,"Excellent",IF(datasets[[#This Row],[G3]]&gt;=10,"Average","Poor"))</f>
        <v>Excellent</v>
      </c>
      <c r="AJ187" s="43" t="str">
        <f t="shared" si="2"/>
        <v>Safe</v>
      </c>
    </row>
    <row r="188" spans="1:36" x14ac:dyDescent="0.25">
      <c r="A188" t="s">
        <v>33</v>
      </c>
      <c r="B188" t="s">
        <v>50</v>
      </c>
      <c r="C188" s="1">
        <v>17</v>
      </c>
      <c r="D188" t="s">
        <v>35</v>
      </c>
      <c r="E188" t="s">
        <v>47</v>
      </c>
      <c r="F188" t="s">
        <v>44</v>
      </c>
      <c r="G188" s="1">
        <v>4</v>
      </c>
      <c r="H188" s="1">
        <v>4</v>
      </c>
      <c r="I188" t="s">
        <v>39</v>
      </c>
      <c r="J188" t="s">
        <v>45</v>
      </c>
      <c r="K188" t="s">
        <v>51</v>
      </c>
      <c r="L188" t="s">
        <v>41</v>
      </c>
      <c r="M188" s="1">
        <v>1</v>
      </c>
      <c r="N188" s="1">
        <v>2</v>
      </c>
      <c r="O188" s="1">
        <v>0</v>
      </c>
      <c r="P188" t="s">
        <v>43</v>
      </c>
      <c r="Q188" t="s">
        <v>42</v>
      </c>
      <c r="R188" t="s">
        <v>42</v>
      </c>
      <c r="S188" t="s">
        <v>42</v>
      </c>
      <c r="T188" t="s">
        <v>42</v>
      </c>
      <c r="U188" t="s">
        <v>42</v>
      </c>
      <c r="V188" t="s">
        <v>42</v>
      </c>
      <c r="W188" t="s">
        <v>43</v>
      </c>
      <c r="X188" s="2">
        <v>4</v>
      </c>
      <c r="Y188" s="2">
        <v>4</v>
      </c>
      <c r="Z188" s="2">
        <v>4</v>
      </c>
      <c r="AA188" s="2">
        <v>1</v>
      </c>
      <c r="AB188" s="2">
        <v>3</v>
      </c>
      <c r="AC188" s="2">
        <v>5</v>
      </c>
      <c r="AD188" s="2">
        <v>0</v>
      </c>
      <c r="AE188" s="2">
        <v>13</v>
      </c>
      <c r="AF188" s="2">
        <v>11</v>
      </c>
      <c r="AG188" s="2">
        <v>10</v>
      </c>
      <c r="AH188" s="39">
        <f>AVERAGE(datasets[[#This Row],[G1]:[G3]])</f>
        <v>11.333333333333334</v>
      </c>
      <c r="AI188" s="44" t="str">
        <f>IF(datasets[[#This Row],[G3]]&gt;=15,"Excellent",IF(datasets[[#This Row],[G3]]&gt;=10,"Average","Poor"))</f>
        <v>Average</v>
      </c>
      <c r="AJ188" s="43" t="str">
        <f t="shared" si="2"/>
        <v>Safe</v>
      </c>
    </row>
    <row r="189" spans="1:36" x14ac:dyDescent="0.25">
      <c r="A189" t="s">
        <v>33</v>
      </c>
      <c r="B189" t="s">
        <v>34</v>
      </c>
      <c r="C189" s="1">
        <v>16</v>
      </c>
      <c r="D189" t="s">
        <v>35</v>
      </c>
      <c r="E189" t="s">
        <v>36</v>
      </c>
      <c r="F189" t="s">
        <v>44</v>
      </c>
      <c r="G189" s="1">
        <v>1</v>
      </c>
      <c r="H189" s="1">
        <v>3</v>
      </c>
      <c r="I189" t="s">
        <v>38</v>
      </c>
      <c r="J189" t="s">
        <v>48</v>
      </c>
      <c r="K189" t="s">
        <v>49</v>
      </c>
      <c r="L189" t="s">
        <v>41</v>
      </c>
      <c r="M189" s="1">
        <v>1</v>
      </c>
      <c r="N189" s="1">
        <v>2</v>
      </c>
      <c r="O189" s="1">
        <v>3</v>
      </c>
      <c r="P189" t="s">
        <v>43</v>
      </c>
      <c r="Q189" t="s">
        <v>43</v>
      </c>
      <c r="R189" t="s">
        <v>43</v>
      </c>
      <c r="S189" t="s">
        <v>42</v>
      </c>
      <c r="T189" t="s">
        <v>43</v>
      </c>
      <c r="U189" t="s">
        <v>42</v>
      </c>
      <c r="V189" t="s">
        <v>42</v>
      </c>
      <c r="W189" t="s">
        <v>42</v>
      </c>
      <c r="X189" s="2">
        <v>4</v>
      </c>
      <c r="Y189" s="2">
        <v>3</v>
      </c>
      <c r="Z189" s="2">
        <v>5</v>
      </c>
      <c r="AA189" s="2">
        <v>1</v>
      </c>
      <c r="AB189" s="2">
        <v>1</v>
      </c>
      <c r="AC189" s="2">
        <v>3</v>
      </c>
      <c r="AD189" s="2">
        <v>0</v>
      </c>
      <c r="AE189" s="2">
        <v>8</v>
      </c>
      <c r="AF189" s="2">
        <v>7</v>
      </c>
      <c r="AG189" s="2">
        <v>0</v>
      </c>
      <c r="AH189" s="39">
        <f>AVERAGE(datasets[[#This Row],[G1]:[G3]])</f>
        <v>5</v>
      </c>
      <c r="AI189" s="44" t="str">
        <f>IF(datasets[[#This Row],[G3]]&gt;=15,"Excellent",IF(datasets[[#This Row],[G3]]&gt;=10,"Average","Poor"))</f>
        <v>Poor</v>
      </c>
      <c r="AJ189" s="43" t="str">
        <f t="shared" si="2"/>
        <v>At Risk</v>
      </c>
    </row>
    <row r="190" spans="1:36" x14ac:dyDescent="0.25">
      <c r="A190" t="s">
        <v>33</v>
      </c>
      <c r="B190" t="s">
        <v>34</v>
      </c>
      <c r="C190" s="1">
        <v>16</v>
      </c>
      <c r="D190" t="s">
        <v>35</v>
      </c>
      <c r="E190" t="s">
        <v>47</v>
      </c>
      <c r="F190" t="s">
        <v>44</v>
      </c>
      <c r="G190" s="1">
        <v>3</v>
      </c>
      <c r="H190" s="1">
        <v>3</v>
      </c>
      <c r="I190" t="s">
        <v>45</v>
      </c>
      <c r="J190" t="s">
        <v>45</v>
      </c>
      <c r="K190" t="s">
        <v>51</v>
      </c>
      <c r="L190" t="s">
        <v>41</v>
      </c>
      <c r="M190" s="1">
        <v>2</v>
      </c>
      <c r="N190" s="1">
        <v>2</v>
      </c>
      <c r="O190" s="1">
        <v>0</v>
      </c>
      <c r="P190" t="s">
        <v>43</v>
      </c>
      <c r="Q190" t="s">
        <v>42</v>
      </c>
      <c r="R190" t="s">
        <v>42</v>
      </c>
      <c r="S190" t="s">
        <v>42</v>
      </c>
      <c r="T190" t="s">
        <v>42</v>
      </c>
      <c r="U190" t="s">
        <v>42</v>
      </c>
      <c r="V190" t="s">
        <v>42</v>
      </c>
      <c r="W190" t="s">
        <v>43</v>
      </c>
      <c r="X190" s="2">
        <v>4</v>
      </c>
      <c r="Y190" s="2">
        <v>4</v>
      </c>
      <c r="Z190" s="2">
        <v>5</v>
      </c>
      <c r="AA190" s="2">
        <v>1</v>
      </c>
      <c r="AB190" s="2">
        <v>1</v>
      </c>
      <c r="AC190" s="2">
        <v>4</v>
      </c>
      <c r="AD190" s="2">
        <v>4</v>
      </c>
      <c r="AE190" s="2">
        <v>10</v>
      </c>
      <c r="AF190" s="2">
        <v>11</v>
      </c>
      <c r="AG190" s="2">
        <v>9</v>
      </c>
      <c r="AH190" s="39">
        <f>AVERAGE(datasets[[#This Row],[G1]:[G3]])</f>
        <v>10</v>
      </c>
      <c r="AI190" s="44" t="str">
        <f>IF(datasets[[#This Row],[G3]]&gt;=15,"Excellent",IF(datasets[[#This Row],[G3]]&gt;=10,"Average","Poor"))</f>
        <v>Poor</v>
      </c>
      <c r="AJ190" s="43" t="str">
        <f t="shared" si="2"/>
        <v>At Risk</v>
      </c>
    </row>
    <row r="191" spans="1:36" x14ac:dyDescent="0.25">
      <c r="A191" t="s">
        <v>33</v>
      </c>
      <c r="B191" t="s">
        <v>50</v>
      </c>
      <c r="C191" s="1">
        <v>17</v>
      </c>
      <c r="D191" t="s">
        <v>35</v>
      </c>
      <c r="E191" t="s">
        <v>47</v>
      </c>
      <c r="F191" t="s">
        <v>44</v>
      </c>
      <c r="G191" s="1">
        <v>4</v>
      </c>
      <c r="H191" s="1">
        <v>3</v>
      </c>
      <c r="I191" t="s">
        <v>39</v>
      </c>
      <c r="J191" t="s">
        <v>45</v>
      </c>
      <c r="K191" t="s">
        <v>40</v>
      </c>
      <c r="L191" t="s">
        <v>41</v>
      </c>
      <c r="M191" s="1">
        <v>2</v>
      </c>
      <c r="N191" s="1">
        <v>2</v>
      </c>
      <c r="O191" s="1">
        <v>0</v>
      </c>
      <c r="P191" t="s">
        <v>43</v>
      </c>
      <c r="Q191" t="s">
        <v>43</v>
      </c>
      <c r="R191" t="s">
        <v>42</v>
      </c>
      <c r="S191" t="s">
        <v>42</v>
      </c>
      <c r="T191" t="s">
        <v>42</v>
      </c>
      <c r="U191" t="s">
        <v>42</v>
      </c>
      <c r="V191" t="s">
        <v>42</v>
      </c>
      <c r="W191" t="s">
        <v>43</v>
      </c>
      <c r="X191" s="2">
        <v>4</v>
      </c>
      <c r="Y191" s="2">
        <v>4</v>
      </c>
      <c r="Z191" s="2">
        <v>4</v>
      </c>
      <c r="AA191" s="2">
        <v>4</v>
      </c>
      <c r="AB191" s="2">
        <v>4</v>
      </c>
      <c r="AC191" s="2">
        <v>4</v>
      </c>
      <c r="AD191" s="2">
        <v>4</v>
      </c>
      <c r="AE191" s="2">
        <v>10</v>
      </c>
      <c r="AF191" s="2">
        <v>9</v>
      </c>
      <c r="AG191" s="2">
        <v>9</v>
      </c>
      <c r="AH191" s="39">
        <f>AVERAGE(datasets[[#This Row],[G1]:[G3]])</f>
        <v>9.3333333333333339</v>
      </c>
      <c r="AI191" s="44" t="str">
        <f>IF(datasets[[#This Row],[G3]]&gt;=15,"Excellent",IF(datasets[[#This Row],[G3]]&gt;=10,"Average","Poor"))</f>
        <v>Poor</v>
      </c>
      <c r="AJ191" s="43" t="str">
        <f t="shared" si="2"/>
        <v>At Risk</v>
      </c>
    </row>
    <row r="192" spans="1:36" x14ac:dyDescent="0.25">
      <c r="A192" t="s">
        <v>33</v>
      </c>
      <c r="B192" t="s">
        <v>34</v>
      </c>
      <c r="C192" s="1">
        <v>16</v>
      </c>
      <c r="D192" t="s">
        <v>35</v>
      </c>
      <c r="E192" t="s">
        <v>36</v>
      </c>
      <c r="F192" t="s">
        <v>44</v>
      </c>
      <c r="G192" s="1">
        <v>2</v>
      </c>
      <c r="H192" s="1">
        <v>2</v>
      </c>
      <c r="I192" t="s">
        <v>48</v>
      </c>
      <c r="J192" t="s">
        <v>45</v>
      </c>
      <c r="K192" t="s">
        <v>51</v>
      </c>
      <c r="L192" t="s">
        <v>41</v>
      </c>
      <c r="M192" s="1">
        <v>2</v>
      </c>
      <c r="N192" s="1">
        <v>2</v>
      </c>
      <c r="O192" s="1">
        <v>0</v>
      </c>
      <c r="P192" t="s">
        <v>43</v>
      </c>
      <c r="Q192" t="s">
        <v>43</v>
      </c>
      <c r="R192" t="s">
        <v>42</v>
      </c>
      <c r="S192" t="s">
        <v>42</v>
      </c>
      <c r="T192" t="s">
        <v>43</v>
      </c>
      <c r="U192" t="s">
        <v>42</v>
      </c>
      <c r="V192" t="s">
        <v>42</v>
      </c>
      <c r="W192" t="s">
        <v>43</v>
      </c>
      <c r="X192" s="2">
        <v>3</v>
      </c>
      <c r="Y192" s="2">
        <v>4</v>
      </c>
      <c r="Z192" s="2">
        <v>4</v>
      </c>
      <c r="AA192" s="2">
        <v>1</v>
      </c>
      <c r="AB192" s="2">
        <v>4</v>
      </c>
      <c r="AC192" s="2">
        <v>5</v>
      </c>
      <c r="AD192" s="2">
        <v>2</v>
      </c>
      <c r="AE192" s="2">
        <v>13</v>
      </c>
      <c r="AF192" s="2">
        <v>13</v>
      </c>
      <c r="AG192" s="2">
        <v>11</v>
      </c>
      <c r="AH192" s="39">
        <f>AVERAGE(datasets[[#This Row],[G1]:[G3]])</f>
        <v>12.333333333333334</v>
      </c>
      <c r="AI192" s="44" t="str">
        <f>IF(datasets[[#This Row],[G3]]&gt;=15,"Excellent",IF(datasets[[#This Row],[G3]]&gt;=10,"Average","Poor"))</f>
        <v>Average</v>
      </c>
      <c r="AJ192" s="43" t="str">
        <f t="shared" si="2"/>
        <v>Safe</v>
      </c>
    </row>
    <row r="193" spans="1:36" x14ac:dyDescent="0.25">
      <c r="A193" t="s">
        <v>33</v>
      </c>
      <c r="B193" t="s">
        <v>50</v>
      </c>
      <c r="C193" s="1">
        <v>17</v>
      </c>
      <c r="D193" t="s">
        <v>35</v>
      </c>
      <c r="E193" t="s">
        <v>36</v>
      </c>
      <c r="F193" t="s">
        <v>44</v>
      </c>
      <c r="G193" s="1">
        <v>3</v>
      </c>
      <c r="H193" s="1">
        <v>3</v>
      </c>
      <c r="I193" t="s">
        <v>45</v>
      </c>
      <c r="J193" t="s">
        <v>45</v>
      </c>
      <c r="K193" t="s">
        <v>51</v>
      </c>
      <c r="L193" t="s">
        <v>46</v>
      </c>
      <c r="M193" s="1">
        <v>1</v>
      </c>
      <c r="N193" s="1">
        <v>2</v>
      </c>
      <c r="O193" s="1">
        <v>0</v>
      </c>
      <c r="P193" t="s">
        <v>43</v>
      </c>
      <c r="Q193" t="s">
        <v>43</v>
      </c>
      <c r="R193" t="s">
        <v>43</v>
      </c>
      <c r="S193" t="s">
        <v>42</v>
      </c>
      <c r="T193" t="s">
        <v>43</v>
      </c>
      <c r="U193" t="s">
        <v>42</v>
      </c>
      <c r="V193" t="s">
        <v>42</v>
      </c>
      <c r="W193" t="s">
        <v>43</v>
      </c>
      <c r="X193" s="2">
        <v>4</v>
      </c>
      <c r="Y193" s="2">
        <v>3</v>
      </c>
      <c r="Z193" s="2">
        <v>4</v>
      </c>
      <c r="AA193" s="2">
        <v>1</v>
      </c>
      <c r="AB193" s="2">
        <v>4</v>
      </c>
      <c r="AC193" s="2">
        <v>4</v>
      </c>
      <c r="AD193" s="2">
        <v>4</v>
      </c>
      <c r="AE193" s="2">
        <v>6</v>
      </c>
      <c r="AF193" s="2">
        <v>5</v>
      </c>
      <c r="AG193" s="2">
        <v>6</v>
      </c>
      <c r="AH193" s="39">
        <f>AVERAGE(datasets[[#This Row],[G1]:[G3]])</f>
        <v>5.666666666666667</v>
      </c>
      <c r="AI193" s="44" t="str">
        <f>IF(datasets[[#This Row],[G3]]&gt;=15,"Excellent",IF(datasets[[#This Row],[G3]]&gt;=10,"Average","Poor"))</f>
        <v>Poor</v>
      </c>
      <c r="AJ193" s="43" t="str">
        <f t="shared" si="2"/>
        <v>At Risk</v>
      </c>
    </row>
    <row r="194" spans="1:36" x14ac:dyDescent="0.25">
      <c r="A194" t="s">
        <v>33</v>
      </c>
      <c r="B194" t="s">
        <v>50</v>
      </c>
      <c r="C194" s="1">
        <v>17</v>
      </c>
      <c r="D194" t="s">
        <v>35</v>
      </c>
      <c r="E194" t="s">
        <v>36</v>
      </c>
      <c r="F194" t="s">
        <v>44</v>
      </c>
      <c r="G194" s="1">
        <v>4</v>
      </c>
      <c r="H194" s="1">
        <v>3</v>
      </c>
      <c r="I194" t="s">
        <v>45</v>
      </c>
      <c r="J194" t="s">
        <v>45</v>
      </c>
      <c r="K194" t="s">
        <v>40</v>
      </c>
      <c r="L194" t="s">
        <v>41</v>
      </c>
      <c r="M194" s="1">
        <v>1</v>
      </c>
      <c r="N194" s="1">
        <v>2</v>
      </c>
      <c r="O194" s="1">
        <v>0</v>
      </c>
      <c r="P194" t="s">
        <v>43</v>
      </c>
      <c r="Q194" t="s">
        <v>42</v>
      </c>
      <c r="R194" t="s">
        <v>43</v>
      </c>
      <c r="S194" t="s">
        <v>42</v>
      </c>
      <c r="T194" t="s">
        <v>42</v>
      </c>
      <c r="U194" t="s">
        <v>42</v>
      </c>
      <c r="V194" t="s">
        <v>42</v>
      </c>
      <c r="W194" t="s">
        <v>42</v>
      </c>
      <c r="X194" s="2">
        <v>5</v>
      </c>
      <c r="Y194" s="2">
        <v>2</v>
      </c>
      <c r="Z194" s="2">
        <v>3</v>
      </c>
      <c r="AA194" s="2">
        <v>1</v>
      </c>
      <c r="AB194" s="2">
        <v>1</v>
      </c>
      <c r="AC194" s="2">
        <v>2</v>
      </c>
      <c r="AD194" s="2">
        <v>4</v>
      </c>
      <c r="AE194" s="2">
        <v>10</v>
      </c>
      <c r="AF194" s="2">
        <v>10</v>
      </c>
      <c r="AG194" s="2">
        <v>11</v>
      </c>
      <c r="AH194" s="39">
        <f>AVERAGE(datasets[[#This Row],[G1]:[G3]])</f>
        <v>10.333333333333334</v>
      </c>
      <c r="AI194" s="44" t="str">
        <f>IF(datasets[[#This Row],[G3]]&gt;=15,"Excellent",IF(datasets[[#This Row],[G3]]&gt;=10,"Average","Poor"))</f>
        <v>Average</v>
      </c>
      <c r="AJ194" s="43" t="str">
        <f t="shared" si="2"/>
        <v>Safe</v>
      </c>
    </row>
    <row r="195" spans="1:36" x14ac:dyDescent="0.25">
      <c r="A195" t="s">
        <v>33</v>
      </c>
      <c r="B195" t="s">
        <v>50</v>
      </c>
      <c r="C195" s="1">
        <v>16</v>
      </c>
      <c r="D195" t="s">
        <v>35</v>
      </c>
      <c r="E195" t="s">
        <v>36</v>
      </c>
      <c r="F195" t="s">
        <v>44</v>
      </c>
      <c r="G195" s="1">
        <v>4</v>
      </c>
      <c r="H195" s="1">
        <v>3</v>
      </c>
      <c r="I195" t="s">
        <v>39</v>
      </c>
      <c r="J195" t="s">
        <v>45</v>
      </c>
      <c r="K195" t="s">
        <v>49</v>
      </c>
      <c r="L195" t="s">
        <v>41</v>
      </c>
      <c r="M195" s="1">
        <v>1</v>
      </c>
      <c r="N195" s="1">
        <v>2</v>
      </c>
      <c r="O195" s="1">
        <v>0</v>
      </c>
      <c r="P195" t="s">
        <v>43</v>
      </c>
      <c r="Q195" t="s">
        <v>42</v>
      </c>
      <c r="R195" t="s">
        <v>42</v>
      </c>
      <c r="S195" t="s">
        <v>42</v>
      </c>
      <c r="T195" t="s">
        <v>42</v>
      </c>
      <c r="U195" t="s">
        <v>42</v>
      </c>
      <c r="V195" t="s">
        <v>42</v>
      </c>
      <c r="W195" t="s">
        <v>43</v>
      </c>
      <c r="X195" s="2">
        <v>3</v>
      </c>
      <c r="Y195" s="2">
        <v>4</v>
      </c>
      <c r="Z195" s="2">
        <v>3</v>
      </c>
      <c r="AA195" s="2">
        <v>2</v>
      </c>
      <c r="AB195" s="2">
        <v>3</v>
      </c>
      <c r="AC195" s="2">
        <v>3</v>
      </c>
      <c r="AD195" s="2">
        <v>10</v>
      </c>
      <c r="AE195" s="2">
        <v>9</v>
      </c>
      <c r="AF195" s="2">
        <v>8</v>
      </c>
      <c r="AG195" s="2">
        <v>8</v>
      </c>
      <c r="AH195" s="39">
        <f>AVERAGE(datasets[[#This Row],[G1]:[G3]])</f>
        <v>8.3333333333333339</v>
      </c>
      <c r="AI195" s="44" t="str">
        <f>IF(datasets[[#This Row],[G3]]&gt;=15,"Excellent",IF(datasets[[#This Row],[G3]]&gt;=10,"Average","Poor"))</f>
        <v>Poor</v>
      </c>
      <c r="AJ195" s="43" t="str">
        <f t="shared" ref="AJ195:AJ258" si="3">IF(AI195="Poor","At Risk","Safe")</f>
        <v>At Risk</v>
      </c>
    </row>
    <row r="196" spans="1:36" x14ac:dyDescent="0.25">
      <c r="A196" t="s">
        <v>33</v>
      </c>
      <c r="B196" t="s">
        <v>50</v>
      </c>
      <c r="C196" s="1">
        <v>16</v>
      </c>
      <c r="D196" t="s">
        <v>35</v>
      </c>
      <c r="E196" t="s">
        <v>36</v>
      </c>
      <c r="F196" t="s">
        <v>44</v>
      </c>
      <c r="G196" s="1">
        <v>3</v>
      </c>
      <c r="H196" s="1">
        <v>3</v>
      </c>
      <c r="I196" t="s">
        <v>48</v>
      </c>
      <c r="J196" t="s">
        <v>45</v>
      </c>
      <c r="K196" t="s">
        <v>49</v>
      </c>
      <c r="L196" t="s">
        <v>41</v>
      </c>
      <c r="M196" s="1">
        <v>1</v>
      </c>
      <c r="N196" s="1">
        <v>2</v>
      </c>
      <c r="O196" s="1">
        <v>0</v>
      </c>
      <c r="P196" t="s">
        <v>43</v>
      </c>
      <c r="Q196" t="s">
        <v>43</v>
      </c>
      <c r="R196" t="s">
        <v>42</v>
      </c>
      <c r="S196" t="s">
        <v>42</v>
      </c>
      <c r="T196" t="s">
        <v>42</v>
      </c>
      <c r="U196" t="s">
        <v>42</v>
      </c>
      <c r="V196" t="s">
        <v>42</v>
      </c>
      <c r="W196" t="s">
        <v>42</v>
      </c>
      <c r="X196" s="2">
        <v>4</v>
      </c>
      <c r="Y196" s="2">
        <v>2</v>
      </c>
      <c r="Z196" s="2">
        <v>3</v>
      </c>
      <c r="AA196" s="2">
        <v>1</v>
      </c>
      <c r="AB196" s="2">
        <v>2</v>
      </c>
      <c r="AC196" s="2">
        <v>3</v>
      </c>
      <c r="AD196" s="2">
        <v>2</v>
      </c>
      <c r="AE196" s="2">
        <v>12</v>
      </c>
      <c r="AF196" s="2">
        <v>13</v>
      </c>
      <c r="AG196" s="2">
        <v>12</v>
      </c>
      <c r="AH196" s="39">
        <f>AVERAGE(datasets[[#This Row],[G1]:[G3]])</f>
        <v>12.333333333333334</v>
      </c>
      <c r="AI196" s="44" t="str">
        <f>IF(datasets[[#This Row],[G3]]&gt;=15,"Excellent",IF(datasets[[#This Row],[G3]]&gt;=10,"Average","Poor"))</f>
        <v>Average</v>
      </c>
      <c r="AJ196" s="43" t="str">
        <f t="shared" si="3"/>
        <v>Safe</v>
      </c>
    </row>
    <row r="197" spans="1:36" x14ac:dyDescent="0.25">
      <c r="A197" t="s">
        <v>33</v>
      </c>
      <c r="B197" t="s">
        <v>34</v>
      </c>
      <c r="C197" s="1">
        <v>17</v>
      </c>
      <c r="D197" t="s">
        <v>35</v>
      </c>
      <c r="E197" t="s">
        <v>36</v>
      </c>
      <c r="F197" t="s">
        <v>44</v>
      </c>
      <c r="G197" s="1">
        <v>2</v>
      </c>
      <c r="H197" s="1">
        <v>4</v>
      </c>
      <c r="I197" t="s">
        <v>48</v>
      </c>
      <c r="J197" t="s">
        <v>48</v>
      </c>
      <c r="K197" t="s">
        <v>51</v>
      </c>
      <c r="L197" t="s">
        <v>46</v>
      </c>
      <c r="M197" s="1">
        <v>1</v>
      </c>
      <c r="N197" s="1">
        <v>2</v>
      </c>
      <c r="O197" s="1">
        <v>0</v>
      </c>
      <c r="P197" t="s">
        <v>43</v>
      </c>
      <c r="Q197" t="s">
        <v>42</v>
      </c>
      <c r="R197" t="s">
        <v>43</v>
      </c>
      <c r="S197" t="s">
        <v>42</v>
      </c>
      <c r="T197" t="s">
        <v>42</v>
      </c>
      <c r="U197" t="s">
        <v>42</v>
      </c>
      <c r="V197" t="s">
        <v>43</v>
      </c>
      <c r="W197" t="s">
        <v>43</v>
      </c>
      <c r="X197" s="2">
        <v>5</v>
      </c>
      <c r="Y197" s="2">
        <v>4</v>
      </c>
      <c r="Z197" s="2">
        <v>2</v>
      </c>
      <c r="AA197" s="2">
        <v>2</v>
      </c>
      <c r="AB197" s="2">
        <v>3</v>
      </c>
      <c r="AC197" s="2">
        <v>5</v>
      </c>
      <c r="AD197" s="2">
        <v>0</v>
      </c>
      <c r="AE197" s="2">
        <v>16</v>
      </c>
      <c r="AF197" s="2">
        <v>17</v>
      </c>
      <c r="AG197" s="2">
        <v>17</v>
      </c>
      <c r="AH197" s="39">
        <f>AVERAGE(datasets[[#This Row],[G1]:[G3]])</f>
        <v>16.666666666666668</v>
      </c>
      <c r="AI197" s="44" t="str">
        <f>IF(datasets[[#This Row],[G3]]&gt;=15,"Excellent",IF(datasets[[#This Row],[G3]]&gt;=10,"Average","Poor"))</f>
        <v>Excellent</v>
      </c>
      <c r="AJ197" s="43" t="str">
        <f t="shared" si="3"/>
        <v>Safe</v>
      </c>
    </row>
    <row r="198" spans="1:36" x14ac:dyDescent="0.25">
      <c r="A198" t="s">
        <v>33</v>
      </c>
      <c r="B198" t="s">
        <v>34</v>
      </c>
      <c r="C198" s="1">
        <v>17</v>
      </c>
      <c r="D198" t="s">
        <v>35</v>
      </c>
      <c r="E198" t="s">
        <v>47</v>
      </c>
      <c r="F198" t="s">
        <v>44</v>
      </c>
      <c r="G198" s="1">
        <v>3</v>
      </c>
      <c r="H198" s="1">
        <v>3</v>
      </c>
      <c r="I198" t="s">
        <v>45</v>
      </c>
      <c r="J198" t="s">
        <v>45</v>
      </c>
      <c r="K198" t="s">
        <v>51</v>
      </c>
      <c r="L198" t="s">
        <v>41</v>
      </c>
      <c r="M198" s="1">
        <v>1</v>
      </c>
      <c r="N198" s="1">
        <v>2</v>
      </c>
      <c r="O198" s="1">
        <v>0</v>
      </c>
      <c r="P198" t="s">
        <v>43</v>
      </c>
      <c r="Q198" t="s">
        <v>42</v>
      </c>
      <c r="R198" t="s">
        <v>43</v>
      </c>
      <c r="S198" t="s">
        <v>42</v>
      </c>
      <c r="T198" t="s">
        <v>42</v>
      </c>
      <c r="U198" t="s">
        <v>42</v>
      </c>
      <c r="V198" t="s">
        <v>42</v>
      </c>
      <c r="W198" t="s">
        <v>42</v>
      </c>
      <c r="X198" s="2">
        <v>5</v>
      </c>
      <c r="Y198" s="2">
        <v>3</v>
      </c>
      <c r="Z198" s="2">
        <v>3</v>
      </c>
      <c r="AA198" s="2">
        <v>2</v>
      </c>
      <c r="AB198" s="2">
        <v>3</v>
      </c>
      <c r="AC198" s="2">
        <v>1</v>
      </c>
      <c r="AD198" s="2">
        <v>56</v>
      </c>
      <c r="AE198" s="2">
        <v>9</v>
      </c>
      <c r="AF198" s="2">
        <v>9</v>
      </c>
      <c r="AG198" s="2">
        <v>8</v>
      </c>
      <c r="AH198" s="39">
        <f>AVERAGE(datasets[[#This Row],[G1]:[G3]])</f>
        <v>8.6666666666666661</v>
      </c>
      <c r="AI198" s="44" t="str">
        <f>IF(datasets[[#This Row],[G3]]&gt;=15,"Excellent",IF(datasets[[#This Row],[G3]]&gt;=10,"Average","Poor"))</f>
        <v>Poor</v>
      </c>
      <c r="AJ198" s="43" t="str">
        <f t="shared" si="3"/>
        <v>At Risk</v>
      </c>
    </row>
    <row r="199" spans="1:36" x14ac:dyDescent="0.25">
      <c r="A199" t="s">
        <v>33</v>
      </c>
      <c r="B199" t="s">
        <v>34</v>
      </c>
      <c r="C199" s="1">
        <v>16</v>
      </c>
      <c r="D199" t="s">
        <v>35</v>
      </c>
      <c r="E199" t="s">
        <v>36</v>
      </c>
      <c r="F199" t="s">
        <v>44</v>
      </c>
      <c r="G199" s="1">
        <v>3</v>
      </c>
      <c r="H199" s="1">
        <v>2</v>
      </c>
      <c r="I199" t="s">
        <v>45</v>
      </c>
      <c r="J199" t="s">
        <v>45</v>
      </c>
      <c r="K199" t="s">
        <v>51</v>
      </c>
      <c r="L199" t="s">
        <v>41</v>
      </c>
      <c r="M199" s="1">
        <v>1</v>
      </c>
      <c r="N199" s="1">
        <v>2</v>
      </c>
      <c r="O199" s="1">
        <v>0</v>
      </c>
      <c r="P199" t="s">
        <v>43</v>
      </c>
      <c r="Q199" t="s">
        <v>42</v>
      </c>
      <c r="R199" t="s">
        <v>42</v>
      </c>
      <c r="S199" t="s">
        <v>43</v>
      </c>
      <c r="T199" t="s">
        <v>42</v>
      </c>
      <c r="U199" t="s">
        <v>42</v>
      </c>
      <c r="V199" t="s">
        <v>42</v>
      </c>
      <c r="W199" t="s">
        <v>43</v>
      </c>
      <c r="X199" s="2">
        <v>1</v>
      </c>
      <c r="Y199" s="2">
        <v>2</v>
      </c>
      <c r="Z199" s="2">
        <v>2</v>
      </c>
      <c r="AA199" s="2">
        <v>1</v>
      </c>
      <c r="AB199" s="2">
        <v>2</v>
      </c>
      <c r="AC199" s="2">
        <v>1</v>
      </c>
      <c r="AD199" s="2">
        <v>14</v>
      </c>
      <c r="AE199" s="2">
        <v>12</v>
      </c>
      <c r="AF199" s="2">
        <v>13</v>
      </c>
      <c r="AG199" s="2">
        <v>12</v>
      </c>
      <c r="AH199" s="39">
        <f>AVERAGE(datasets[[#This Row],[G1]:[G3]])</f>
        <v>12.333333333333334</v>
      </c>
      <c r="AI199" s="44" t="str">
        <f>IF(datasets[[#This Row],[G3]]&gt;=15,"Excellent",IF(datasets[[#This Row],[G3]]&gt;=10,"Average","Poor"))</f>
        <v>Average</v>
      </c>
      <c r="AJ199" s="43" t="str">
        <f t="shared" si="3"/>
        <v>Safe</v>
      </c>
    </row>
    <row r="200" spans="1:36" x14ac:dyDescent="0.25">
      <c r="A200" t="s">
        <v>33</v>
      </c>
      <c r="B200" t="s">
        <v>50</v>
      </c>
      <c r="C200" s="1">
        <v>17</v>
      </c>
      <c r="D200" t="s">
        <v>35</v>
      </c>
      <c r="E200" t="s">
        <v>36</v>
      </c>
      <c r="F200" t="s">
        <v>44</v>
      </c>
      <c r="G200" s="1">
        <v>3</v>
      </c>
      <c r="H200" s="1">
        <v>3</v>
      </c>
      <c r="I200" t="s">
        <v>48</v>
      </c>
      <c r="J200" t="s">
        <v>48</v>
      </c>
      <c r="K200" t="s">
        <v>45</v>
      </c>
      <c r="L200" t="s">
        <v>41</v>
      </c>
      <c r="M200" s="1">
        <v>1</v>
      </c>
      <c r="N200" s="1">
        <v>2</v>
      </c>
      <c r="O200" s="1">
        <v>0</v>
      </c>
      <c r="P200" t="s">
        <v>43</v>
      </c>
      <c r="Q200" t="s">
        <v>42</v>
      </c>
      <c r="R200" t="s">
        <v>43</v>
      </c>
      <c r="S200" t="s">
        <v>42</v>
      </c>
      <c r="T200" t="s">
        <v>42</v>
      </c>
      <c r="U200" t="s">
        <v>42</v>
      </c>
      <c r="V200" t="s">
        <v>42</v>
      </c>
      <c r="W200" t="s">
        <v>42</v>
      </c>
      <c r="X200" s="2">
        <v>4</v>
      </c>
      <c r="Y200" s="2">
        <v>3</v>
      </c>
      <c r="Z200" s="2">
        <v>4</v>
      </c>
      <c r="AA200" s="2">
        <v>2</v>
      </c>
      <c r="AB200" s="2">
        <v>3</v>
      </c>
      <c r="AC200" s="2">
        <v>4</v>
      </c>
      <c r="AD200" s="2">
        <v>12</v>
      </c>
      <c r="AE200" s="2">
        <v>12</v>
      </c>
      <c r="AF200" s="2">
        <v>12</v>
      </c>
      <c r="AG200" s="2">
        <v>11</v>
      </c>
      <c r="AH200" s="39">
        <f>AVERAGE(datasets[[#This Row],[G1]:[G3]])</f>
        <v>11.666666666666666</v>
      </c>
      <c r="AI200" s="44" t="str">
        <f>IF(datasets[[#This Row],[G3]]&gt;=15,"Excellent",IF(datasets[[#This Row],[G3]]&gt;=10,"Average","Poor"))</f>
        <v>Average</v>
      </c>
      <c r="AJ200" s="43" t="str">
        <f t="shared" si="3"/>
        <v>Safe</v>
      </c>
    </row>
    <row r="201" spans="1:36" x14ac:dyDescent="0.25">
      <c r="A201" t="s">
        <v>33</v>
      </c>
      <c r="B201" t="s">
        <v>50</v>
      </c>
      <c r="C201" s="1">
        <v>16</v>
      </c>
      <c r="D201" t="s">
        <v>35</v>
      </c>
      <c r="E201" t="s">
        <v>47</v>
      </c>
      <c r="F201" t="s">
        <v>44</v>
      </c>
      <c r="G201" s="1">
        <v>2</v>
      </c>
      <c r="H201" s="1">
        <v>1</v>
      </c>
      <c r="I201" t="s">
        <v>45</v>
      </c>
      <c r="J201" t="s">
        <v>45</v>
      </c>
      <c r="K201" t="s">
        <v>40</v>
      </c>
      <c r="L201" t="s">
        <v>41</v>
      </c>
      <c r="M201" s="1">
        <v>1</v>
      </c>
      <c r="N201" s="1">
        <v>2</v>
      </c>
      <c r="O201" s="1">
        <v>0</v>
      </c>
      <c r="P201" t="s">
        <v>43</v>
      </c>
      <c r="Q201" t="s">
        <v>43</v>
      </c>
      <c r="R201" t="s">
        <v>42</v>
      </c>
      <c r="S201" t="s">
        <v>42</v>
      </c>
      <c r="T201" t="s">
        <v>42</v>
      </c>
      <c r="U201" t="s">
        <v>42</v>
      </c>
      <c r="V201" t="s">
        <v>42</v>
      </c>
      <c r="W201" t="s">
        <v>42</v>
      </c>
      <c r="X201" s="2">
        <v>4</v>
      </c>
      <c r="Y201" s="2">
        <v>2</v>
      </c>
      <c r="Z201" s="2">
        <v>3</v>
      </c>
      <c r="AA201" s="2">
        <v>1</v>
      </c>
      <c r="AB201" s="2">
        <v>2</v>
      </c>
      <c r="AC201" s="2">
        <v>5</v>
      </c>
      <c r="AD201" s="2">
        <v>0</v>
      </c>
      <c r="AE201" s="2">
        <v>15</v>
      </c>
      <c r="AF201" s="2">
        <v>15</v>
      </c>
      <c r="AG201" s="2">
        <v>15</v>
      </c>
      <c r="AH201" s="39">
        <f>AVERAGE(datasets[[#This Row],[G1]:[G3]])</f>
        <v>15</v>
      </c>
      <c r="AI201" s="44" t="str">
        <f>IF(datasets[[#This Row],[G3]]&gt;=15,"Excellent",IF(datasets[[#This Row],[G3]]&gt;=10,"Average","Poor"))</f>
        <v>Excellent</v>
      </c>
      <c r="AJ201" s="43" t="str">
        <f t="shared" si="3"/>
        <v>Safe</v>
      </c>
    </row>
    <row r="202" spans="1:36" x14ac:dyDescent="0.25">
      <c r="A202" t="s">
        <v>33</v>
      </c>
      <c r="B202" t="s">
        <v>34</v>
      </c>
      <c r="C202" s="1">
        <v>17</v>
      </c>
      <c r="D202" t="s">
        <v>35</v>
      </c>
      <c r="E202" t="s">
        <v>36</v>
      </c>
      <c r="F202" t="s">
        <v>37</v>
      </c>
      <c r="G202" s="1">
        <v>3</v>
      </c>
      <c r="H202" s="1">
        <v>3</v>
      </c>
      <c r="I202" t="s">
        <v>28</v>
      </c>
      <c r="J202" t="s">
        <v>45</v>
      </c>
      <c r="K202" t="s">
        <v>51</v>
      </c>
      <c r="L202" t="s">
        <v>41</v>
      </c>
      <c r="M202" s="1">
        <v>1</v>
      </c>
      <c r="N202" s="1">
        <v>2</v>
      </c>
      <c r="O202" s="1">
        <v>0</v>
      </c>
      <c r="P202" t="s">
        <v>43</v>
      </c>
      <c r="Q202" t="s">
        <v>42</v>
      </c>
      <c r="R202" t="s">
        <v>43</v>
      </c>
      <c r="S202" t="s">
        <v>43</v>
      </c>
      <c r="T202" t="s">
        <v>43</v>
      </c>
      <c r="U202" t="s">
        <v>42</v>
      </c>
      <c r="V202" t="s">
        <v>42</v>
      </c>
      <c r="W202" t="s">
        <v>42</v>
      </c>
      <c r="X202" s="2">
        <v>3</v>
      </c>
      <c r="Y202" s="2">
        <v>3</v>
      </c>
      <c r="Z202" s="2">
        <v>3</v>
      </c>
      <c r="AA202" s="2">
        <v>1</v>
      </c>
      <c r="AB202" s="2">
        <v>3</v>
      </c>
      <c r="AC202" s="2">
        <v>3</v>
      </c>
      <c r="AD202" s="2">
        <v>6</v>
      </c>
      <c r="AE202" s="2">
        <v>8</v>
      </c>
      <c r="AF202" s="2">
        <v>7</v>
      </c>
      <c r="AG202" s="2">
        <v>9</v>
      </c>
      <c r="AH202" s="39">
        <f>AVERAGE(datasets[[#This Row],[G1]:[G3]])</f>
        <v>8</v>
      </c>
      <c r="AI202" s="44" t="str">
        <f>IF(datasets[[#This Row],[G3]]&gt;=15,"Excellent",IF(datasets[[#This Row],[G3]]&gt;=10,"Average","Poor"))</f>
        <v>Poor</v>
      </c>
      <c r="AJ202" s="43" t="str">
        <f t="shared" si="3"/>
        <v>At Risk</v>
      </c>
    </row>
    <row r="203" spans="1:36" x14ac:dyDescent="0.25">
      <c r="A203" t="s">
        <v>33</v>
      </c>
      <c r="B203" t="s">
        <v>50</v>
      </c>
      <c r="C203" s="1">
        <v>17</v>
      </c>
      <c r="D203" t="s">
        <v>52</v>
      </c>
      <c r="E203" t="s">
        <v>36</v>
      </c>
      <c r="F203" t="s">
        <v>44</v>
      </c>
      <c r="G203" s="1">
        <v>1</v>
      </c>
      <c r="H203" s="1">
        <v>2</v>
      </c>
      <c r="I203" t="s">
        <v>38</v>
      </c>
      <c r="J203" t="s">
        <v>45</v>
      </c>
      <c r="K203" t="s">
        <v>49</v>
      </c>
      <c r="L203" t="s">
        <v>41</v>
      </c>
      <c r="M203" s="1">
        <v>1</v>
      </c>
      <c r="N203" s="1">
        <v>2</v>
      </c>
      <c r="O203" s="1">
        <v>0</v>
      </c>
      <c r="P203" t="s">
        <v>43</v>
      </c>
      <c r="Q203" t="s">
        <v>43</v>
      </c>
      <c r="R203" t="s">
        <v>43</v>
      </c>
      <c r="S203" t="s">
        <v>43</v>
      </c>
      <c r="T203" t="s">
        <v>42</v>
      </c>
      <c r="U203" t="s">
        <v>42</v>
      </c>
      <c r="V203" t="s">
        <v>43</v>
      </c>
      <c r="W203" t="s">
        <v>43</v>
      </c>
      <c r="X203" s="2">
        <v>3</v>
      </c>
      <c r="Y203" s="2">
        <v>1</v>
      </c>
      <c r="Z203" s="2">
        <v>3</v>
      </c>
      <c r="AA203" s="2">
        <v>1</v>
      </c>
      <c r="AB203" s="2">
        <v>5</v>
      </c>
      <c r="AC203" s="2">
        <v>3</v>
      </c>
      <c r="AD203" s="2">
        <v>4</v>
      </c>
      <c r="AE203" s="2">
        <v>8</v>
      </c>
      <c r="AF203" s="2">
        <v>9</v>
      </c>
      <c r="AG203" s="2">
        <v>10</v>
      </c>
      <c r="AH203" s="39">
        <f>AVERAGE(datasets[[#This Row],[G1]:[G3]])</f>
        <v>9</v>
      </c>
      <c r="AI203" s="44" t="str">
        <f>IF(datasets[[#This Row],[G3]]&gt;=15,"Excellent",IF(datasets[[#This Row],[G3]]&gt;=10,"Average","Poor"))</f>
        <v>Average</v>
      </c>
      <c r="AJ203" s="43" t="str">
        <f t="shared" si="3"/>
        <v>Safe</v>
      </c>
    </row>
    <row r="204" spans="1:36" x14ac:dyDescent="0.25">
      <c r="A204" t="s">
        <v>33</v>
      </c>
      <c r="B204" t="s">
        <v>34</v>
      </c>
      <c r="C204" s="1">
        <v>16</v>
      </c>
      <c r="D204" t="s">
        <v>35</v>
      </c>
      <c r="E204" t="s">
        <v>36</v>
      </c>
      <c r="F204" t="s">
        <v>44</v>
      </c>
      <c r="G204" s="1">
        <v>2</v>
      </c>
      <c r="H204" s="1">
        <v>3</v>
      </c>
      <c r="I204" t="s">
        <v>48</v>
      </c>
      <c r="J204" t="s">
        <v>48</v>
      </c>
      <c r="K204" t="s">
        <v>40</v>
      </c>
      <c r="L204" t="s">
        <v>41</v>
      </c>
      <c r="M204" s="1">
        <v>1</v>
      </c>
      <c r="N204" s="1">
        <v>2</v>
      </c>
      <c r="O204" s="1">
        <v>0</v>
      </c>
      <c r="P204" t="s">
        <v>43</v>
      </c>
      <c r="Q204" t="s">
        <v>43</v>
      </c>
      <c r="R204" t="s">
        <v>43</v>
      </c>
      <c r="S204" t="s">
        <v>43</v>
      </c>
      <c r="T204" t="s">
        <v>42</v>
      </c>
      <c r="U204" t="s">
        <v>42</v>
      </c>
      <c r="V204" t="s">
        <v>42</v>
      </c>
      <c r="W204" t="s">
        <v>43</v>
      </c>
      <c r="X204" s="2">
        <v>4</v>
      </c>
      <c r="Y204" s="2">
        <v>3</v>
      </c>
      <c r="Z204" s="2">
        <v>3</v>
      </c>
      <c r="AA204" s="2">
        <v>1</v>
      </c>
      <c r="AB204" s="2">
        <v>1</v>
      </c>
      <c r="AC204" s="2">
        <v>2</v>
      </c>
      <c r="AD204" s="2">
        <v>10</v>
      </c>
      <c r="AE204" s="2">
        <v>11</v>
      </c>
      <c r="AF204" s="2">
        <v>12</v>
      </c>
      <c r="AG204" s="2">
        <v>13</v>
      </c>
      <c r="AH204" s="39">
        <f>AVERAGE(datasets[[#This Row],[G1]:[G3]])</f>
        <v>12</v>
      </c>
      <c r="AI204" s="44" t="str">
        <f>IF(datasets[[#This Row],[G3]]&gt;=15,"Excellent",IF(datasets[[#This Row],[G3]]&gt;=10,"Average","Poor"))</f>
        <v>Average</v>
      </c>
      <c r="AJ204" s="43" t="str">
        <f t="shared" si="3"/>
        <v>Safe</v>
      </c>
    </row>
    <row r="205" spans="1:36" x14ac:dyDescent="0.25">
      <c r="A205" t="s">
        <v>33</v>
      </c>
      <c r="B205" t="s">
        <v>34</v>
      </c>
      <c r="C205" s="1">
        <v>17</v>
      </c>
      <c r="D205" t="s">
        <v>35</v>
      </c>
      <c r="E205" t="s">
        <v>36</v>
      </c>
      <c r="F205" t="s">
        <v>44</v>
      </c>
      <c r="G205" s="1">
        <v>1</v>
      </c>
      <c r="H205" s="1">
        <v>1</v>
      </c>
      <c r="I205" t="s">
        <v>38</v>
      </c>
      <c r="J205" t="s">
        <v>48</v>
      </c>
      <c r="K205" t="s">
        <v>40</v>
      </c>
      <c r="L205" t="s">
        <v>41</v>
      </c>
      <c r="M205" s="1">
        <v>1</v>
      </c>
      <c r="N205" s="1">
        <v>2</v>
      </c>
      <c r="O205" s="1">
        <v>0</v>
      </c>
      <c r="P205" t="s">
        <v>43</v>
      </c>
      <c r="Q205" t="s">
        <v>43</v>
      </c>
      <c r="R205" t="s">
        <v>43</v>
      </c>
      <c r="S205" t="s">
        <v>42</v>
      </c>
      <c r="T205" t="s">
        <v>42</v>
      </c>
      <c r="U205" t="s">
        <v>42</v>
      </c>
      <c r="V205" t="s">
        <v>42</v>
      </c>
      <c r="W205" t="s">
        <v>43</v>
      </c>
      <c r="X205" s="2">
        <v>5</v>
      </c>
      <c r="Y205" s="2">
        <v>3</v>
      </c>
      <c r="Z205" s="2">
        <v>3</v>
      </c>
      <c r="AA205" s="2">
        <v>1</v>
      </c>
      <c r="AB205" s="2">
        <v>1</v>
      </c>
      <c r="AC205" s="2">
        <v>3</v>
      </c>
      <c r="AD205" s="2">
        <v>0</v>
      </c>
      <c r="AE205" s="2">
        <v>8</v>
      </c>
      <c r="AF205" s="2">
        <v>8</v>
      </c>
      <c r="AG205" s="2">
        <v>9</v>
      </c>
      <c r="AH205" s="39">
        <f>AVERAGE(datasets[[#This Row],[G1]:[G3]])</f>
        <v>8.3333333333333339</v>
      </c>
      <c r="AI205" s="44" t="str">
        <f>IF(datasets[[#This Row],[G3]]&gt;=15,"Excellent",IF(datasets[[#This Row],[G3]]&gt;=10,"Average","Poor"))</f>
        <v>Poor</v>
      </c>
      <c r="AJ205" s="43" t="str">
        <f t="shared" si="3"/>
        <v>At Risk</v>
      </c>
    </row>
    <row r="206" spans="1:36" x14ac:dyDescent="0.25">
      <c r="A206" t="s">
        <v>33</v>
      </c>
      <c r="B206" t="s">
        <v>50</v>
      </c>
      <c r="C206" s="1">
        <v>17</v>
      </c>
      <c r="D206" t="s">
        <v>35</v>
      </c>
      <c r="E206" t="s">
        <v>36</v>
      </c>
      <c r="F206" t="s">
        <v>44</v>
      </c>
      <c r="G206" s="1">
        <v>1</v>
      </c>
      <c r="H206" s="1">
        <v>2</v>
      </c>
      <c r="I206" t="s">
        <v>38</v>
      </c>
      <c r="J206" t="s">
        <v>48</v>
      </c>
      <c r="K206" t="s">
        <v>45</v>
      </c>
      <c r="L206" t="s">
        <v>45</v>
      </c>
      <c r="M206" s="1">
        <v>2</v>
      </c>
      <c r="N206" s="1">
        <v>2</v>
      </c>
      <c r="O206" s="1">
        <v>0</v>
      </c>
      <c r="P206" t="s">
        <v>43</v>
      </c>
      <c r="Q206" t="s">
        <v>43</v>
      </c>
      <c r="R206" t="s">
        <v>42</v>
      </c>
      <c r="S206" t="s">
        <v>42</v>
      </c>
      <c r="T206" t="s">
        <v>43</v>
      </c>
      <c r="U206" t="s">
        <v>42</v>
      </c>
      <c r="V206" t="s">
        <v>42</v>
      </c>
      <c r="W206" t="s">
        <v>43</v>
      </c>
      <c r="X206" s="2">
        <v>4</v>
      </c>
      <c r="Y206" s="2">
        <v>4</v>
      </c>
      <c r="Z206" s="2">
        <v>4</v>
      </c>
      <c r="AA206" s="2">
        <v>4</v>
      </c>
      <c r="AB206" s="2">
        <v>5</v>
      </c>
      <c r="AC206" s="2">
        <v>5</v>
      </c>
      <c r="AD206" s="2">
        <v>12</v>
      </c>
      <c r="AE206" s="2">
        <v>7</v>
      </c>
      <c r="AF206" s="2">
        <v>8</v>
      </c>
      <c r="AG206" s="2">
        <v>8</v>
      </c>
      <c r="AH206" s="39">
        <f>AVERAGE(datasets[[#This Row],[G1]:[G3]])</f>
        <v>7.666666666666667</v>
      </c>
      <c r="AI206" s="44" t="str">
        <f>IF(datasets[[#This Row],[G3]]&gt;=15,"Excellent",IF(datasets[[#This Row],[G3]]&gt;=10,"Average","Poor"))</f>
        <v>Poor</v>
      </c>
      <c r="AJ206" s="43" t="str">
        <f t="shared" si="3"/>
        <v>At Risk</v>
      </c>
    </row>
    <row r="207" spans="1:36" x14ac:dyDescent="0.25">
      <c r="A207" t="s">
        <v>33</v>
      </c>
      <c r="B207" t="s">
        <v>34</v>
      </c>
      <c r="C207" s="1">
        <v>17</v>
      </c>
      <c r="D207" t="s">
        <v>35</v>
      </c>
      <c r="E207" t="s">
        <v>47</v>
      </c>
      <c r="F207" t="s">
        <v>44</v>
      </c>
      <c r="G207" s="1">
        <v>2</v>
      </c>
      <c r="H207" s="1">
        <v>4</v>
      </c>
      <c r="I207" t="s">
        <v>48</v>
      </c>
      <c r="J207" t="s">
        <v>48</v>
      </c>
      <c r="K207" t="s">
        <v>40</v>
      </c>
      <c r="L207" t="s">
        <v>46</v>
      </c>
      <c r="M207" s="1">
        <v>1</v>
      </c>
      <c r="N207" s="1">
        <v>2</v>
      </c>
      <c r="O207" s="1">
        <v>0</v>
      </c>
      <c r="P207" t="s">
        <v>43</v>
      </c>
      <c r="Q207" t="s">
        <v>43</v>
      </c>
      <c r="R207" t="s">
        <v>43</v>
      </c>
      <c r="S207" t="s">
        <v>42</v>
      </c>
      <c r="T207" t="s">
        <v>42</v>
      </c>
      <c r="U207" t="s">
        <v>42</v>
      </c>
      <c r="V207" t="s">
        <v>42</v>
      </c>
      <c r="W207" t="s">
        <v>42</v>
      </c>
      <c r="X207" s="2">
        <v>4</v>
      </c>
      <c r="Y207" s="2">
        <v>3</v>
      </c>
      <c r="Z207" s="2">
        <v>2</v>
      </c>
      <c r="AA207" s="2">
        <v>1</v>
      </c>
      <c r="AB207" s="2">
        <v>1</v>
      </c>
      <c r="AC207" s="2">
        <v>5</v>
      </c>
      <c r="AD207" s="2">
        <v>0</v>
      </c>
      <c r="AE207" s="2">
        <v>14</v>
      </c>
      <c r="AF207" s="2">
        <v>15</v>
      </c>
      <c r="AG207" s="2">
        <v>15</v>
      </c>
      <c r="AH207" s="39">
        <f>AVERAGE(datasets[[#This Row],[G1]:[G3]])</f>
        <v>14.666666666666666</v>
      </c>
      <c r="AI207" s="44" t="str">
        <f>IF(datasets[[#This Row],[G3]]&gt;=15,"Excellent",IF(datasets[[#This Row],[G3]]&gt;=10,"Average","Poor"))</f>
        <v>Excellent</v>
      </c>
      <c r="AJ207" s="43" t="str">
        <f t="shared" si="3"/>
        <v>Safe</v>
      </c>
    </row>
    <row r="208" spans="1:36" x14ac:dyDescent="0.25">
      <c r="A208" t="s">
        <v>33</v>
      </c>
      <c r="B208" t="s">
        <v>34</v>
      </c>
      <c r="C208" s="1">
        <v>16</v>
      </c>
      <c r="D208" t="s">
        <v>35</v>
      </c>
      <c r="E208" t="s">
        <v>47</v>
      </c>
      <c r="F208" t="s">
        <v>44</v>
      </c>
      <c r="G208" s="1">
        <v>4</v>
      </c>
      <c r="H208" s="1">
        <v>4</v>
      </c>
      <c r="I208" t="s">
        <v>39</v>
      </c>
      <c r="J208" t="s">
        <v>39</v>
      </c>
      <c r="K208" t="s">
        <v>51</v>
      </c>
      <c r="L208" t="s">
        <v>41</v>
      </c>
      <c r="M208" s="1">
        <v>1</v>
      </c>
      <c r="N208" s="1">
        <v>2</v>
      </c>
      <c r="O208" s="1">
        <v>0</v>
      </c>
      <c r="P208" t="s">
        <v>43</v>
      </c>
      <c r="Q208" t="s">
        <v>42</v>
      </c>
      <c r="R208" t="s">
        <v>42</v>
      </c>
      <c r="S208" t="s">
        <v>43</v>
      </c>
      <c r="T208" t="s">
        <v>42</v>
      </c>
      <c r="U208" t="s">
        <v>42</v>
      </c>
      <c r="V208" t="s">
        <v>42</v>
      </c>
      <c r="W208" t="s">
        <v>43</v>
      </c>
      <c r="X208" s="2">
        <v>4</v>
      </c>
      <c r="Y208" s="2">
        <v>5</v>
      </c>
      <c r="Z208" s="2">
        <v>2</v>
      </c>
      <c r="AA208" s="2">
        <v>1</v>
      </c>
      <c r="AB208" s="2">
        <v>2</v>
      </c>
      <c r="AC208" s="2">
        <v>3</v>
      </c>
      <c r="AD208" s="2">
        <v>0</v>
      </c>
      <c r="AE208" s="2">
        <v>9</v>
      </c>
      <c r="AF208" s="2">
        <v>9</v>
      </c>
      <c r="AG208" s="2">
        <v>10</v>
      </c>
      <c r="AH208" s="39">
        <f>AVERAGE(datasets[[#This Row],[G1]:[G3]])</f>
        <v>9.3333333333333339</v>
      </c>
      <c r="AI208" s="44" t="str">
        <f>IF(datasets[[#This Row],[G3]]&gt;=15,"Excellent",IF(datasets[[#This Row],[G3]]&gt;=10,"Average","Poor"))</f>
        <v>Average</v>
      </c>
      <c r="AJ208" s="43" t="str">
        <f t="shared" si="3"/>
        <v>Safe</v>
      </c>
    </row>
    <row r="209" spans="1:36" x14ac:dyDescent="0.25">
      <c r="A209" t="s">
        <v>33</v>
      </c>
      <c r="B209" t="s">
        <v>34</v>
      </c>
      <c r="C209" s="1">
        <v>16</v>
      </c>
      <c r="D209" t="s">
        <v>35</v>
      </c>
      <c r="E209" t="s">
        <v>36</v>
      </c>
      <c r="F209" t="s">
        <v>44</v>
      </c>
      <c r="G209" s="1">
        <v>4</v>
      </c>
      <c r="H209" s="1">
        <v>3</v>
      </c>
      <c r="I209" t="s">
        <v>28</v>
      </c>
      <c r="J209" t="s">
        <v>45</v>
      </c>
      <c r="K209" t="s">
        <v>49</v>
      </c>
      <c r="L209" t="s">
        <v>41</v>
      </c>
      <c r="M209" s="1">
        <v>1</v>
      </c>
      <c r="N209" s="1">
        <v>2</v>
      </c>
      <c r="O209" s="1">
        <v>0</v>
      </c>
      <c r="P209" t="s">
        <v>43</v>
      </c>
      <c r="Q209" t="s">
        <v>42</v>
      </c>
      <c r="R209" t="s">
        <v>43</v>
      </c>
      <c r="S209" t="s">
        <v>42</v>
      </c>
      <c r="T209" t="s">
        <v>42</v>
      </c>
      <c r="U209" t="s">
        <v>42</v>
      </c>
      <c r="V209" t="s">
        <v>42</v>
      </c>
      <c r="W209" t="s">
        <v>43</v>
      </c>
      <c r="X209" s="2">
        <v>4</v>
      </c>
      <c r="Y209" s="2">
        <v>3</v>
      </c>
      <c r="Z209" s="2">
        <v>5</v>
      </c>
      <c r="AA209" s="2">
        <v>1</v>
      </c>
      <c r="AB209" s="2">
        <v>5</v>
      </c>
      <c r="AC209" s="2">
        <v>2</v>
      </c>
      <c r="AD209" s="2">
        <v>2</v>
      </c>
      <c r="AE209" s="2">
        <v>16</v>
      </c>
      <c r="AF209" s="2">
        <v>16</v>
      </c>
      <c r="AG209" s="2">
        <v>16</v>
      </c>
      <c r="AH209" s="39">
        <f>AVERAGE(datasets[[#This Row],[G1]:[G3]])</f>
        <v>16</v>
      </c>
      <c r="AI209" s="44" t="str">
        <f>IF(datasets[[#This Row],[G3]]&gt;=15,"Excellent",IF(datasets[[#This Row],[G3]]&gt;=10,"Average","Poor"))</f>
        <v>Excellent</v>
      </c>
      <c r="AJ209" s="43" t="str">
        <f t="shared" si="3"/>
        <v>Safe</v>
      </c>
    </row>
    <row r="210" spans="1:36" x14ac:dyDescent="0.25">
      <c r="A210" t="s">
        <v>33</v>
      </c>
      <c r="B210" t="s">
        <v>34</v>
      </c>
      <c r="C210" s="1">
        <v>16</v>
      </c>
      <c r="D210" t="s">
        <v>35</v>
      </c>
      <c r="E210" t="s">
        <v>36</v>
      </c>
      <c r="F210" t="s">
        <v>44</v>
      </c>
      <c r="G210" s="1">
        <v>2</v>
      </c>
      <c r="H210" s="1">
        <v>3</v>
      </c>
      <c r="I210" t="s">
        <v>45</v>
      </c>
      <c r="J210" t="s">
        <v>45</v>
      </c>
      <c r="K210" t="s">
        <v>51</v>
      </c>
      <c r="L210" t="s">
        <v>41</v>
      </c>
      <c r="M210" s="1">
        <v>1</v>
      </c>
      <c r="N210" s="1">
        <v>2</v>
      </c>
      <c r="O210" s="1">
        <v>0</v>
      </c>
      <c r="P210" t="s">
        <v>42</v>
      </c>
      <c r="Q210" t="s">
        <v>42</v>
      </c>
      <c r="R210" t="s">
        <v>42</v>
      </c>
      <c r="S210" t="s">
        <v>42</v>
      </c>
      <c r="T210" t="s">
        <v>42</v>
      </c>
      <c r="U210" t="s">
        <v>42</v>
      </c>
      <c r="V210" t="s">
        <v>43</v>
      </c>
      <c r="W210" t="s">
        <v>43</v>
      </c>
      <c r="X210" s="2">
        <v>4</v>
      </c>
      <c r="Y210" s="2">
        <v>4</v>
      </c>
      <c r="Z210" s="2">
        <v>3</v>
      </c>
      <c r="AA210" s="2">
        <v>1</v>
      </c>
      <c r="AB210" s="2">
        <v>3</v>
      </c>
      <c r="AC210" s="2">
        <v>4</v>
      </c>
      <c r="AD210" s="2">
        <v>6</v>
      </c>
      <c r="AE210" s="2">
        <v>8</v>
      </c>
      <c r="AF210" s="2">
        <v>10</v>
      </c>
      <c r="AG210" s="2">
        <v>10</v>
      </c>
      <c r="AH210" s="39">
        <f>AVERAGE(datasets[[#This Row],[G1]:[G3]])</f>
        <v>9.3333333333333339</v>
      </c>
      <c r="AI210" s="44" t="str">
        <f>IF(datasets[[#This Row],[G3]]&gt;=15,"Excellent",IF(datasets[[#This Row],[G3]]&gt;=10,"Average","Poor"))</f>
        <v>Average</v>
      </c>
      <c r="AJ210" s="43" t="str">
        <f t="shared" si="3"/>
        <v>Safe</v>
      </c>
    </row>
    <row r="211" spans="1:36" x14ac:dyDescent="0.25">
      <c r="A211" t="s">
        <v>33</v>
      </c>
      <c r="B211" t="s">
        <v>34</v>
      </c>
      <c r="C211" s="1">
        <v>17</v>
      </c>
      <c r="D211" t="s">
        <v>35</v>
      </c>
      <c r="E211" t="s">
        <v>36</v>
      </c>
      <c r="F211" t="s">
        <v>44</v>
      </c>
      <c r="G211" s="1">
        <v>1</v>
      </c>
      <c r="H211" s="1">
        <v>1</v>
      </c>
      <c r="I211" t="s">
        <v>45</v>
      </c>
      <c r="J211" t="s">
        <v>45</v>
      </c>
      <c r="K211" t="s">
        <v>40</v>
      </c>
      <c r="L211" t="s">
        <v>41</v>
      </c>
      <c r="M211" s="1">
        <v>1</v>
      </c>
      <c r="N211" s="1">
        <v>2</v>
      </c>
      <c r="O211" s="1">
        <v>0</v>
      </c>
      <c r="P211" t="s">
        <v>43</v>
      </c>
      <c r="Q211" t="s">
        <v>42</v>
      </c>
      <c r="R211" t="s">
        <v>42</v>
      </c>
      <c r="S211" t="s">
        <v>43</v>
      </c>
      <c r="T211" t="s">
        <v>43</v>
      </c>
      <c r="U211" t="s">
        <v>42</v>
      </c>
      <c r="V211" t="s">
        <v>43</v>
      </c>
      <c r="W211" t="s">
        <v>43</v>
      </c>
      <c r="X211" s="2">
        <v>4</v>
      </c>
      <c r="Y211" s="2">
        <v>4</v>
      </c>
      <c r="Z211" s="2">
        <v>4</v>
      </c>
      <c r="AA211" s="2">
        <v>1</v>
      </c>
      <c r="AB211" s="2">
        <v>3</v>
      </c>
      <c r="AC211" s="2">
        <v>1</v>
      </c>
      <c r="AD211" s="2">
        <v>4</v>
      </c>
      <c r="AE211" s="2">
        <v>9</v>
      </c>
      <c r="AF211" s="2">
        <v>9</v>
      </c>
      <c r="AG211" s="2">
        <v>10</v>
      </c>
      <c r="AH211" s="39">
        <f>AVERAGE(datasets[[#This Row],[G1]:[G3]])</f>
        <v>9.3333333333333339</v>
      </c>
      <c r="AI211" s="44" t="str">
        <f>IF(datasets[[#This Row],[G3]]&gt;=15,"Excellent",IF(datasets[[#This Row],[G3]]&gt;=10,"Average","Poor"))</f>
        <v>Average</v>
      </c>
      <c r="AJ211" s="43" t="str">
        <f t="shared" si="3"/>
        <v>Safe</v>
      </c>
    </row>
    <row r="212" spans="1:36" x14ac:dyDescent="0.25">
      <c r="A212" t="s">
        <v>33</v>
      </c>
      <c r="B212" t="s">
        <v>34</v>
      </c>
      <c r="C212" s="1">
        <v>16</v>
      </c>
      <c r="D212" t="s">
        <v>35</v>
      </c>
      <c r="E212" t="s">
        <v>36</v>
      </c>
      <c r="F212" t="s">
        <v>37</v>
      </c>
      <c r="G212" s="1">
        <v>3</v>
      </c>
      <c r="H212" s="1">
        <v>1</v>
      </c>
      <c r="I212" t="s">
        <v>48</v>
      </c>
      <c r="J212" t="s">
        <v>45</v>
      </c>
      <c r="K212" t="s">
        <v>40</v>
      </c>
      <c r="L212" t="s">
        <v>41</v>
      </c>
      <c r="M212" s="1">
        <v>1</v>
      </c>
      <c r="N212" s="1">
        <v>2</v>
      </c>
      <c r="O212" s="1">
        <v>3</v>
      </c>
      <c r="P212" t="s">
        <v>43</v>
      </c>
      <c r="Q212" t="s">
        <v>42</v>
      </c>
      <c r="R212" t="s">
        <v>42</v>
      </c>
      <c r="S212" t="s">
        <v>43</v>
      </c>
      <c r="T212" t="s">
        <v>42</v>
      </c>
      <c r="U212" t="s">
        <v>42</v>
      </c>
      <c r="V212" t="s">
        <v>42</v>
      </c>
      <c r="W212" t="s">
        <v>43</v>
      </c>
      <c r="X212" s="2">
        <v>2</v>
      </c>
      <c r="Y212" s="2">
        <v>3</v>
      </c>
      <c r="Z212" s="2">
        <v>3</v>
      </c>
      <c r="AA212" s="2">
        <v>2</v>
      </c>
      <c r="AB212" s="2">
        <v>2</v>
      </c>
      <c r="AC212" s="2">
        <v>4</v>
      </c>
      <c r="AD212" s="2">
        <v>5</v>
      </c>
      <c r="AE212" s="2">
        <v>7</v>
      </c>
      <c r="AF212" s="2">
        <v>7</v>
      </c>
      <c r="AG212" s="2">
        <v>7</v>
      </c>
      <c r="AH212" s="39">
        <f>AVERAGE(datasets[[#This Row],[G1]:[G3]])</f>
        <v>7</v>
      </c>
      <c r="AI212" s="44" t="str">
        <f>IF(datasets[[#This Row],[G3]]&gt;=15,"Excellent",IF(datasets[[#This Row],[G3]]&gt;=10,"Average","Poor"))</f>
        <v>Poor</v>
      </c>
      <c r="AJ212" s="43" t="str">
        <f t="shared" si="3"/>
        <v>At Risk</v>
      </c>
    </row>
    <row r="213" spans="1:36" x14ac:dyDescent="0.25">
      <c r="A213" t="s">
        <v>33</v>
      </c>
      <c r="B213" t="s">
        <v>34</v>
      </c>
      <c r="C213" s="1">
        <v>16</v>
      </c>
      <c r="D213" t="s">
        <v>35</v>
      </c>
      <c r="E213" t="s">
        <v>36</v>
      </c>
      <c r="F213" t="s">
        <v>44</v>
      </c>
      <c r="G213" s="1">
        <v>4</v>
      </c>
      <c r="H213" s="1">
        <v>3</v>
      </c>
      <c r="I213" t="s">
        <v>39</v>
      </c>
      <c r="J213" t="s">
        <v>45</v>
      </c>
      <c r="K213" t="s">
        <v>45</v>
      </c>
      <c r="L213" t="s">
        <v>41</v>
      </c>
      <c r="M213" s="1">
        <v>1</v>
      </c>
      <c r="N213" s="1">
        <v>2</v>
      </c>
      <c r="O213" s="1">
        <v>0</v>
      </c>
      <c r="P213" t="s">
        <v>43</v>
      </c>
      <c r="Q213" t="s">
        <v>43</v>
      </c>
      <c r="R213" t="s">
        <v>42</v>
      </c>
      <c r="S213" t="s">
        <v>42</v>
      </c>
      <c r="T213" t="s">
        <v>42</v>
      </c>
      <c r="U213" t="s">
        <v>42</v>
      </c>
      <c r="V213" t="s">
        <v>42</v>
      </c>
      <c r="W213" t="s">
        <v>42</v>
      </c>
      <c r="X213" s="2">
        <v>1</v>
      </c>
      <c r="Y213" s="2">
        <v>3</v>
      </c>
      <c r="Z213" s="2">
        <v>2</v>
      </c>
      <c r="AA213" s="2">
        <v>1</v>
      </c>
      <c r="AB213" s="2">
        <v>1</v>
      </c>
      <c r="AC213" s="2">
        <v>1</v>
      </c>
      <c r="AD213" s="2">
        <v>10</v>
      </c>
      <c r="AE213" s="2">
        <v>11</v>
      </c>
      <c r="AF213" s="2">
        <v>12</v>
      </c>
      <c r="AG213" s="2">
        <v>13</v>
      </c>
      <c r="AH213" s="39">
        <f>AVERAGE(datasets[[#This Row],[G1]:[G3]])</f>
        <v>12</v>
      </c>
      <c r="AI213" s="44" t="str">
        <f>IF(datasets[[#This Row],[G3]]&gt;=15,"Excellent",IF(datasets[[#This Row],[G3]]&gt;=10,"Average","Poor"))</f>
        <v>Average</v>
      </c>
      <c r="AJ213" s="43" t="str">
        <f t="shared" si="3"/>
        <v>Safe</v>
      </c>
    </row>
    <row r="214" spans="1:36" x14ac:dyDescent="0.25">
      <c r="A214" t="s">
        <v>33</v>
      </c>
      <c r="B214" t="s">
        <v>50</v>
      </c>
      <c r="C214" s="1">
        <v>17</v>
      </c>
      <c r="D214" t="s">
        <v>35</v>
      </c>
      <c r="E214" t="s">
        <v>47</v>
      </c>
      <c r="F214" t="s">
        <v>44</v>
      </c>
      <c r="G214" s="1">
        <v>4</v>
      </c>
      <c r="H214" s="1">
        <v>4</v>
      </c>
      <c r="I214" t="s">
        <v>48</v>
      </c>
      <c r="J214" t="s">
        <v>45</v>
      </c>
      <c r="K214" t="s">
        <v>49</v>
      </c>
      <c r="L214" t="s">
        <v>41</v>
      </c>
      <c r="M214" s="1">
        <v>1</v>
      </c>
      <c r="N214" s="1">
        <v>2</v>
      </c>
      <c r="O214" s="1">
        <v>0</v>
      </c>
      <c r="P214" t="s">
        <v>43</v>
      </c>
      <c r="Q214" t="s">
        <v>42</v>
      </c>
      <c r="R214" t="s">
        <v>42</v>
      </c>
      <c r="S214" t="s">
        <v>43</v>
      </c>
      <c r="T214" t="s">
        <v>42</v>
      </c>
      <c r="U214" t="s">
        <v>42</v>
      </c>
      <c r="V214" t="s">
        <v>42</v>
      </c>
      <c r="W214" t="s">
        <v>42</v>
      </c>
      <c r="X214" s="2">
        <v>5</v>
      </c>
      <c r="Y214" s="2">
        <v>3</v>
      </c>
      <c r="Z214" s="2">
        <v>5</v>
      </c>
      <c r="AA214" s="2">
        <v>4</v>
      </c>
      <c r="AB214" s="2">
        <v>5</v>
      </c>
      <c r="AC214" s="2">
        <v>3</v>
      </c>
      <c r="AD214" s="2">
        <v>13</v>
      </c>
      <c r="AE214" s="2">
        <v>12</v>
      </c>
      <c r="AF214" s="2">
        <v>12</v>
      </c>
      <c r="AG214" s="2">
        <v>13</v>
      </c>
      <c r="AH214" s="39">
        <f>AVERAGE(datasets[[#This Row],[G1]:[G3]])</f>
        <v>12.333333333333334</v>
      </c>
      <c r="AI214" s="44" t="str">
        <f>IF(datasets[[#This Row],[G3]]&gt;=15,"Excellent",IF(datasets[[#This Row],[G3]]&gt;=10,"Average","Poor"))</f>
        <v>Average</v>
      </c>
      <c r="AJ214" s="43" t="str">
        <f t="shared" si="3"/>
        <v>Safe</v>
      </c>
    </row>
    <row r="215" spans="1:36" x14ac:dyDescent="0.25">
      <c r="A215" t="s">
        <v>33</v>
      </c>
      <c r="B215" t="s">
        <v>34</v>
      </c>
      <c r="C215" s="1">
        <v>16</v>
      </c>
      <c r="D215" t="s">
        <v>35</v>
      </c>
      <c r="E215" t="s">
        <v>36</v>
      </c>
      <c r="F215" t="s">
        <v>37</v>
      </c>
      <c r="G215" s="1">
        <v>2</v>
      </c>
      <c r="H215" s="1">
        <v>2</v>
      </c>
      <c r="I215" t="s">
        <v>45</v>
      </c>
      <c r="J215" t="s">
        <v>45</v>
      </c>
      <c r="K215" t="s">
        <v>51</v>
      </c>
      <c r="L215" t="s">
        <v>41</v>
      </c>
      <c r="M215" s="1">
        <v>1</v>
      </c>
      <c r="N215" s="1">
        <v>2</v>
      </c>
      <c r="O215" s="1">
        <v>0</v>
      </c>
      <c r="P215" t="s">
        <v>42</v>
      </c>
      <c r="Q215" t="s">
        <v>42</v>
      </c>
      <c r="R215" t="s">
        <v>42</v>
      </c>
      <c r="S215" t="s">
        <v>43</v>
      </c>
      <c r="T215" t="s">
        <v>42</v>
      </c>
      <c r="U215" t="s">
        <v>42</v>
      </c>
      <c r="V215" t="s">
        <v>42</v>
      </c>
      <c r="W215" t="s">
        <v>43</v>
      </c>
      <c r="X215" s="2">
        <v>3</v>
      </c>
      <c r="Y215" s="2">
        <v>3</v>
      </c>
      <c r="Z215" s="2">
        <v>4</v>
      </c>
      <c r="AA215" s="2">
        <v>1</v>
      </c>
      <c r="AB215" s="2">
        <v>1</v>
      </c>
      <c r="AC215" s="2">
        <v>4</v>
      </c>
      <c r="AD215" s="2">
        <v>0</v>
      </c>
      <c r="AE215" s="2">
        <v>12</v>
      </c>
      <c r="AF215" s="2">
        <v>13</v>
      </c>
      <c r="AG215" s="2">
        <v>14</v>
      </c>
      <c r="AH215" s="39">
        <f>AVERAGE(datasets[[#This Row],[G1]:[G3]])</f>
        <v>13</v>
      </c>
      <c r="AI215" s="44" t="str">
        <f>IF(datasets[[#This Row],[G3]]&gt;=15,"Excellent",IF(datasets[[#This Row],[G3]]&gt;=10,"Average","Poor"))</f>
        <v>Average</v>
      </c>
      <c r="AJ215" s="43" t="str">
        <f t="shared" si="3"/>
        <v>Safe</v>
      </c>
    </row>
    <row r="216" spans="1:36" x14ac:dyDescent="0.25">
      <c r="A216" t="s">
        <v>33</v>
      </c>
      <c r="B216" t="s">
        <v>50</v>
      </c>
      <c r="C216" s="1">
        <v>18</v>
      </c>
      <c r="D216" t="s">
        <v>35</v>
      </c>
      <c r="E216" t="s">
        <v>36</v>
      </c>
      <c r="F216" t="s">
        <v>44</v>
      </c>
      <c r="G216" s="1">
        <v>2</v>
      </c>
      <c r="H216" s="1">
        <v>2</v>
      </c>
      <c r="I216" t="s">
        <v>48</v>
      </c>
      <c r="J216" t="s">
        <v>45</v>
      </c>
      <c r="K216" t="s">
        <v>49</v>
      </c>
      <c r="L216" t="s">
        <v>41</v>
      </c>
      <c r="M216" s="1">
        <v>1</v>
      </c>
      <c r="N216" s="1">
        <v>2</v>
      </c>
      <c r="O216" s="1">
        <v>1</v>
      </c>
      <c r="P216" t="s">
        <v>43</v>
      </c>
      <c r="Q216" t="s">
        <v>42</v>
      </c>
      <c r="R216" t="s">
        <v>42</v>
      </c>
      <c r="S216" t="s">
        <v>42</v>
      </c>
      <c r="T216" t="s">
        <v>42</v>
      </c>
      <c r="U216" t="s">
        <v>42</v>
      </c>
      <c r="V216" t="s">
        <v>42</v>
      </c>
      <c r="W216" t="s">
        <v>43</v>
      </c>
      <c r="X216" s="2">
        <v>4</v>
      </c>
      <c r="Y216" s="2">
        <v>4</v>
      </c>
      <c r="Z216" s="2">
        <v>4</v>
      </c>
      <c r="AA216" s="2">
        <v>2</v>
      </c>
      <c r="AB216" s="2">
        <v>4</v>
      </c>
      <c r="AC216" s="2">
        <v>5</v>
      </c>
      <c r="AD216" s="2">
        <v>15</v>
      </c>
      <c r="AE216" s="2">
        <v>6</v>
      </c>
      <c r="AF216" s="2">
        <v>7</v>
      </c>
      <c r="AG216" s="2">
        <v>8</v>
      </c>
      <c r="AH216" s="39">
        <f>AVERAGE(datasets[[#This Row],[G1]:[G3]])</f>
        <v>7</v>
      </c>
      <c r="AI216" s="44" t="str">
        <f>IF(datasets[[#This Row],[G3]]&gt;=15,"Excellent",IF(datasets[[#This Row],[G3]]&gt;=10,"Average","Poor"))</f>
        <v>Poor</v>
      </c>
      <c r="AJ216" s="43" t="str">
        <f t="shared" si="3"/>
        <v>At Risk</v>
      </c>
    </row>
    <row r="217" spans="1:36" x14ac:dyDescent="0.25">
      <c r="A217" t="s">
        <v>33</v>
      </c>
      <c r="B217" t="s">
        <v>34</v>
      </c>
      <c r="C217" s="1">
        <v>17</v>
      </c>
      <c r="D217" t="s">
        <v>35</v>
      </c>
      <c r="E217" t="s">
        <v>47</v>
      </c>
      <c r="F217" t="s">
        <v>44</v>
      </c>
      <c r="G217" s="1">
        <v>3</v>
      </c>
      <c r="H217" s="1">
        <v>2</v>
      </c>
      <c r="I217" t="s">
        <v>45</v>
      </c>
      <c r="J217" t="s">
        <v>45</v>
      </c>
      <c r="K217" t="s">
        <v>51</v>
      </c>
      <c r="L217" t="s">
        <v>41</v>
      </c>
      <c r="M217" s="1">
        <v>2</v>
      </c>
      <c r="N217" s="1">
        <v>2</v>
      </c>
      <c r="O217" s="1">
        <v>0</v>
      </c>
      <c r="P217" t="s">
        <v>43</v>
      </c>
      <c r="Q217" t="s">
        <v>43</v>
      </c>
      <c r="R217" t="s">
        <v>42</v>
      </c>
      <c r="S217" t="s">
        <v>43</v>
      </c>
      <c r="T217" t="s">
        <v>42</v>
      </c>
      <c r="U217" t="s">
        <v>42</v>
      </c>
      <c r="V217" t="s">
        <v>42</v>
      </c>
      <c r="W217" t="s">
        <v>43</v>
      </c>
      <c r="X217" s="2">
        <v>4</v>
      </c>
      <c r="Y217" s="2">
        <v>4</v>
      </c>
      <c r="Z217" s="2">
        <v>4</v>
      </c>
      <c r="AA217" s="2">
        <v>1</v>
      </c>
      <c r="AB217" s="2">
        <v>3</v>
      </c>
      <c r="AC217" s="2">
        <v>1</v>
      </c>
      <c r="AD217" s="2">
        <v>2</v>
      </c>
      <c r="AE217" s="2">
        <v>14</v>
      </c>
      <c r="AF217" s="2">
        <v>15</v>
      </c>
      <c r="AG217" s="2">
        <v>15</v>
      </c>
      <c r="AH217" s="39">
        <f>AVERAGE(datasets[[#This Row],[G1]:[G3]])</f>
        <v>14.666666666666666</v>
      </c>
      <c r="AI217" s="44" t="str">
        <f>IF(datasets[[#This Row],[G3]]&gt;=15,"Excellent",IF(datasets[[#This Row],[G3]]&gt;=10,"Average","Poor"))</f>
        <v>Excellent</v>
      </c>
      <c r="AJ217" s="43" t="str">
        <f t="shared" si="3"/>
        <v>Safe</v>
      </c>
    </row>
    <row r="218" spans="1:36" x14ac:dyDescent="0.25">
      <c r="A218" t="s">
        <v>33</v>
      </c>
      <c r="B218" t="s">
        <v>34</v>
      </c>
      <c r="C218" s="1">
        <v>17</v>
      </c>
      <c r="D218" t="s">
        <v>35</v>
      </c>
      <c r="E218" t="s">
        <v>36</v>
      </c>
      <c r="F218" t="s">
        <v>44</v>
      </c>
      <c r="G218" s="1">
        <v>4</v>
      </c>
      <c r="H218" s="1">
        <v>3</v>
      </c>
      <c r="I218" t="s">
        <v>45</v>
      </c>
      <c r="J218" t="s">
        <v>45</v>
      </c>
      <c r="K218" t="s">
        <v>51</v>
      </c>
      <c r="L218" t="s">
        <v>41</v>
      </c>
      <c r="M218" s="1">
        <v>1</v>
      </c>
      <c r="N218" s="1">
        <v>2</v>
      </c>
      <c r="O218" s="1">
        <v>2</v>
      </c>
      <c r="P218" t="s">
        <v>43</v>
      </c>
      <c r="Q218" t="s">
        <v>43</v>
      </c>
      <c r="R218" t="s">
        <v>42</v>
      </c>
      <c r="S218" t="s">
        <v>43</v>
      </c>
      <c r="T218" t="s">
        <v>42</v>
      </c>
      <c r="U218" t="s">
        <v>42</v>
      </c>
      <c r="V218" t="s">
        <v>42</v>
      </c>
      <c r="W218" t="s">
        <v>42</v>
      </c>
      <c r="X218" s="2">
        <v>3</v>
      </c>
      <c r="Y218" s="2">
        <v>4</v>
      </c>
      <c r="Z218" s="2">
        <v>5</v>
      </c>
      <c r="AA218" s="2">
        <v>2</v>
      </c>
      <c r="AB218" s="2">
        <v>4</v>
      </c>
      <c r="AC218" s="2">
        <v>1</v>
      </c>
      <c r="AD218" s="2">
        <v>22</v>
      </c>
      <c r="AE218" s="2">
        <v>6</v>
      </c>
      <c r="AF218" s="2">
        <v>6</v>
      </c>
      <c r="AG218" s="2">
        <v>4</v>
      </c>
      <c r="AH218" s="39">
        <f>AVERAGE(datasets[[#This Row],[G1]:[G3]])</f>
        <v>5.333333333333333</v>
      </c>
      <c r="AI218" s="44" t="str">
        <f>IF(datasets[[#This Row],[G3]]&gt;=15,"Excellent",IF(datasets[[#This Row],[G3]]&gt;=10,"Average","Poor"))</f>
        <v>Poor</v>
      </c>
      <c r="AJ218" s="43" t="str">
        <f t="shared" si="3"/>
        <v>At Risk</v>
      </c>
    </row>
    <row r="219" spans="1:36" x14ac:dyDescent="0.25">
      <c r="A219" t="s">
        <v>33</v>
      </c>
      <c r="B219" t="s">
        <v>50</v>
      </c>
      <c r="C219" s="1">
        <v>18</v>
      </c>
      <c r="D219" t="s">
        <v>35</v>
      </c>
      <c r="E219" t="s">
        <v>47</v>
      </c>
      <c r="F219" t="s">
        <v>44</v>
      </c>
      <c r="G219" s="1">
        <v>3</v>
      </c>
      <c r="H219" s="1">
        <v>3</v>
      </c>
      <c r="I219" t="s">
        <v>48</v>
      </c>
      <c r="J219" t="s">
        <v>28</v>
      </c>
      <c r="K219" t="s">
        <v>49</v>
      </c>
      <c r="L219" t="s">
        <v>46</v>
      </c>
      <c r="M219" s="1">
        <v>1</v>
      </c>
      <c r="N219" s="1">
        <v>2</v>
      </c>
      <c r="O219" s="1">
        <v>1</v>
      </c>
      <c r="P219" t="s">
        <v>43</v>
      </c>
      <c r="Q219" t="s">
        <v>42</v>
      </c>
      <c r="R219" t="s">
        <v>42</v>
      </c>
      <c r="S219" t="s">
        <v>43</v>
      </c>
      <c r="T219" t="s">
        <v>42</v>
      </c>
      <c r="U219" t="s">
        <v>42</v>
      </c>
      <c r="V219" t="s">
        <v>42</v>
      </c>
      <c r="W219" t="s">
        <v>43</v>
      </c>
      <c r="X219" s="2">
        <v>3</v>
      </c>
      <c r="Y219" s="2">
        <v>2</v>
      </c>
      <c r="Z219" s="2">
        <v>4</v>
      </c>
      <c r="AA219" s="2">
        <v>2</v>
      </c>
      <c r="AB219" s="2">
        <v>4</v>
      </c>
      <c r="AC219" s="2">
        <v>4</v>
      </c>
      <c r="AD219" s="2">
        <v>13</v>
      </c>
      <c r="AE219" s="2">
        <v>6</v>
      </c>
      <c r="AF219" s="2">
        <v>6</v>
      </c>
      <c r="AG219" s="2">
        <v>8</v>
      </c>
      <c r="AH219" s="39">
        <f>AVERAGE(datasets[[#This Row],[G1]:[G3]])</f>
        <v>6.666666666666667</v>
      </c>
      <c r="AI219" s="44" t="str">
        <f>IF(datasets[[#This Row],[G3]]&gt;=15,"Excellent",IF(datasets[[#This Row],[G3]]&gt;=10,"Average","Poor"))</f>
        <v>Poor</v>
      </c>
      <c r="AJ219" s="43" t="str">
        <f t="shared" si="3"/>
        <v>At Risk</v>
      </c>
    </row>
    <row r="220" spans="1:36" x14ac:dyDescent="0.25">
      <c r="A220" t="s">
        <v>33</v>
      </c>
      <c r="B220" t="s">
        <v>34</v>
      </c>
      <c r="C220" s="1">
        <v>17</v>
      </c>
      <c r="D220" t="s">
        <v>52</v>
      </c>
      <c r="E220" t="s">
        <v>36</v>
      </c>
      <c r="F220" t="s">
        <v>44</v>
      </c>
      <c r="G220" s="1">
        <v>2</v>
      </c>
      <c r="H220" s="1">
        <v>1</v>
      </c>
      <c r="I220" t="s">
        <v>38</v>
      </c>
      <c r="J220" t="s">
        <v>48</v>
      </c>
      <c r="K220" t="s">
        <v>51</v>
      </c>
      <c r="L220" t="s">
        <v>41</v>
      </c>
      <c r="M220" s="1">
        <v>2</v>
      </c>
      <c r="N220" s="1">
        <v>2</v>
      </c>
      <c r="O220" s="1">
        <v>0</v>
      </c>
      <c r="P220" t="s">
        <v>43</v>
      </c>
      <c r="Q220" t="s">
        <v>42</v>
      </c>
      <c r="R220" t="s">
        <v>43</v>
      </c>
      <c r="S220" t="s">
        <v>42</v>
      </c>
      <c r="T220" t="s">
        <v>42</v>
      </c>
      <c r="U220" t="s">
        <v>42</v>
      </c>
      <c r="V220" t="s">
        <v>42</v>
      </c>
      <c r="W220" t="s">
        <v>43</v>
      </c>
      <c r="X220" s="2">
        <v>4</v>
      </c>
      <c r="Y220" s="2">
        <v>2</v>
      </c>
      <c r="Z220" s="2">
        <v>5</v>
      </c>
      <c r="AA220" s="2">
        <v>1</v>
      </c>
      <c r="AB220" s="2">
        <v>2</v>
      </c>
      <c r="AC220" s="2">
        <v>5</v>
      </c>
      <c r="AD220" s="2">
        <v>2</v>
      </c>
      <c r="AE220" s="2">
        <v>6</v>
      </c>
      <c r="AF220" s="2">
        <v>6</v>
      </c>
      <c r="AG220" s="2">
        <v>6</v>
      </c>
      <c r="AH220" s="39">
        <f>AVERAGE(datasets[[#This Row],[G1]:[G3]])</f>
        <v>6</v>
      </c>
      <c r="AI220" s="44" t="str">
        <f>IF(datasets[[#This Row],[G3]]&gt;=15,"Excellent",IF(datasets[[#This Row],[G3]]&gt;=10,"Average","Poor"))</f>
        <v>Poor</v>
      </c>
      <c r="AJ220" s="43" t="str">
        <f t="shared" si="3"/>
        <v>At Risk</v>
      </c>
    </row>
    <row r="221" spans="1:36" x14ac:dyDescent="0.25">
      <c r="A221" t="s">
        <v>33</v>
      </c>
      <c r="B221" t="s">
        <v>34</v>
      </c>
      <c r="C221" s="1">
        <v>16</v>
      </c>
      <c r="D221" t="s">
        <v>35</v>
      </c>
      <c r="E221" t="s">
        <v>36</v>
      </c>
      <c r="F221" t="s">
        <v>44</v>
      </c>
      <c r="G221" s="1">
        <v>2</v>
      </c>
      <c r="H221" s="1">
        <v>3</v>
      </c>
      <c r="I221" t="s">
        <v>48</v>
      </c>
      <c r="J221" t="s">
        <v>39</v>
      </c>
      <c r="K221" t="s">
        <v>45</v>
      </c>
      <c r="L221" t="s">
        <v>41</v>
      </c>
      <c r="M221" s="1">
        <v>1</v>
      </c>
      <c r="N221" s="1">
        <v>2</v>
      </c>
      <c r="O221" s="1">
        <v>0</v>
      </c>
      <c r="P221" t="s">
        <v>42</v>
      </c>
      <c r="Q221" t="s">
        <v>43</v>
      </c>
      <c r="R221" t="s">
        <v>43</v>
      </c>
      <c r="S221" t="s">
        <v>43</v>
      </c>
      <c r="T221" t="s">
        <v>42</v>
      </c>
      <c r="U221" t="s">
        <v>42</v>
      </c>
      <c r="V221" t="s">
        <v>42</v>
      </c>
      <c r="W221" t="s">
        <v>43</v>
      </c>
      <c r="X221" s="2">
        <v>2</v>
      </c>
      <c r="Y221" s="2">
        <v>3</v>
      </c>
      <c r="Z221" s="2">
        <v>1</v>
      </c>
      <c r="AA221" s="2">
        <v>1</v>
      </c>
      <c r="AB221" s="2">
        <v>1</v>
      </c>
      <c r="AC221" s="2">
        <v>3</v>
      </c>
      <c r="AD221" s="2">
        <v>2</v>
      </c>
      <c r="AE221" s="2">
        <v>16</v>
      </c>
      <c r="AF221" s="2">
        <v>16</v>
      </c>
      <c r="AG221" s="2">
        <v>17</v>
      </c>
      <c r="AH221" s="39">
        <f>AVERAGE(datasets[[#This Row],[G1]:[G3]])</f>
        <v>16.333333333333332</v>
      </c>
      <c r="AI221" s="44" t="str">
        <f>IF(datasets[[#This Row],[G3]]&gt;=15,"Excellent",IF(datasets[[#This Row],[G3]]&gt;=10,"Average","Poor"))</f>
        <v>Excellent</v>
      </c>
      <c r="AJ221" s="43" t="str">
        <f t="shared" si="3"/>
        <v>Safe</v>
      </c>
    </row>
    <row r="222" spans="1:36" x14ac:dyDescent="0.25">
      <c r="A222" t="s">
        <v>33</v>
      </c>
      <c r="B222" t="s">
        <v>50</v>
      </c>
      <c r="C222" s="1">
        <v>18</v>
      </c>
      <c r="D222" t="s">
        <v>35</v>
      </c>
      <c r="E222" t="s">
        <v>36</v>
      </c>
      <c r="F222" t="s">
        <v>44</v>
      </c>
      <c r="G222" s="1">
        <v>2</v>
      </c>
      <c r="H222" s="1">
        <v>2</v>
      </c>
      <c r="I222" t="s">
        <v>45</v>
      </c>
      <c r="J222" t="s">
        <v>45</v>
      </c>
      <c r="K222" t="s">
        <v>49</v>
      </c>
      <c r="L222" t="s">
        <v>41</v>
      </c>
      <c r="M222" s="1">
        <v>2</v>
      </c>
      <c r="N222" s="1">
        <v>2</v>
      </c>
      <c r="O222" s="1">
        <v>0</v>
      </c>
      <c r="P222" t="s">
        <v>43</v>
      </c>
      <c r="Q222" t="s">
        <v>42</v>
      </c>
      <c r="R222" t="s">
        <v>42</v>
      </c>
      <c r="S222" t="s">
        <v>43</v>
      </c>
      <c r="T222" t="s">
        <v>42</v>
      </c>
      <c r="U222" t="s">
        <v>42</v>
      </c>
      <c r="V222" t="s">
        <v>42</v>
      </c>
      <c r="W222" t="s">
        <v>43</v>
      </c>
      <c r="X222" s="2">
        <v>3</v>
      </c>
      <c r="Y222" s="2">
        <v>3</v>
      </c>
      <c r="Z222" s="2">
        <v>3</v>
      </c>
      <c r="AA222" s="2">
        <v>5</v>
      </c>
      <c r="AB222" s="2">
        <v>5</v>
      </c>
      <c r="AC222" s="2">
        <v>4</v>
      </c>
      <c r="AD222" s="2">
        <v>0</v>
      </c>
      <c r="AE222" s="2">
        <v>12</v>
      </c>
      <c r="AF222" s="2">
        <v>13</v>
      </c>
      <c r="AG222" s="2">
        <v>13</v>
      </c>
      <c r="AH222" s="39">
        <f>AVERAGE(datasets[[#This Row],[G1]:[G3]])</f>
        <v>12.666666666666666</v>
      </c>
      <c r="AI222" s="44" t="str">
        <f>IF(datasets[[#This Row],[G3]]&gt;=15,"Excellent",IF(datasets[[#This Row],[G3]]&gt;=10,"Average","Poor"))</f>
        <v>Average</v>
      </c>
      <c r="AJ222" s="43" t="str">
        <f t="shared" si="3"/>
        <v>Safe</v>
      </c>
    </row>
    <row r="223" spans="1:36" x14ac:dyDescent="0.25">
      <c r="A223" t="s">
        <v>33</v>
      </c>
      <c r="B223" t="s">
        <v>34</v>
      </c>
      <c r="C223" s="1">
        <v>18</v>
      </c>
      <c r="D223" t="s">
        <v>52</v>
      </c>
      <c r="E223" t="s">
        <v>36</v>
      </c>
      <c r="F223" t="s">
        <v>44</v>
      </c>
      <c r="G223" s="1">
        <v>3</v>
      </c>
      <c r="H223" s="1">
        <v>1</v>
      </c>
      <c r="I223" t="s">
        <v>45</v>
      </c>
      <c r="J223" t="s">
        <v>45</v>
      </c>
      <c r="K223" t="s">
        <v>51</v>
      </c>
      <c r="L223" t="s">
        <v>41</v>
      </c>
      <c r="M223" s="1">
        <v>1</v>
      </c>
      <c r="N223" s="1">
        <v>2</v>
      </c>
      <c r="O223" s="1">
        <v>1</v>
      </c>
      <c r="P223" t="s">
        <v>43</v>
      </c>
      <c r="Q223" t="s">
        <v>43</v>
      </c>
      <c r="R223" t="s">
        <v>43</v>
      </c>
      <c r="S223" t="s">
        <v>42</v>
      </c>
      <c r="T223" t="s">
        <v>42</v>
      </c>
      <c r="U223" t="s">
        <v>42</v>
      </c>
      <c r="V223" t="s">
        <v>42</v>
      </c>
      <c r="W223" t="s">
        <v>42</v>
      </c>
      <c r="X223" s="2">
        <v>5</v>
      </c>
      <c r="Y223" s="2">
        <v>3</v>
      </c>
      <c r="Z223" s="2">
        <v>3</v>
      </c>
      <c r="AA223" s="2">
        <v>1</v>
      </c>
      <c r="AB223" s="2">
        <v>1</v>
      </c>
      <c r="AC223" s="2">
        <v>4</v>
      </c>
      <c r="AD223" s="2">
        <v>16</v>
      </c>
      <c r="AE223" s="2">
        <v>9</v>
      </c>
      <c r="AF223" s="2">
        <v>8</v>
      </c>
      <c r="AG223" s="2">
        <v>7</v>
      </c>
      <c r="AH223" s="39">
        <f>AVERAGE(datasets[[#This Row],[G1]:[G3]])</f>
        <v>8</v>
      </c>
      <c r="AI223" s="44" t="str">
        <f>IF(datasets[[#This Row],[G3]]&gt;=15,"Excellent",IF(datasets[[#This Row],[G3]]&gt;=10,"Average","Poor"))</f>
        <v>Poor</v>
      </c>
      <c r="AJ223" s="43" t="str">
        <f t="shared" si="3"/>
        <v>At Risk</v>
      </c>
    </row>
    <row r="224" spans="1:36" x14ac:dyDescent="0.25">
      <c r="A224" t="s">
        <v>33</v>
      </c>
      <c r="B224" t="s">
        <v>34</v>
      </c>
      <c r="C224" s="1">
        <v>17</v>
      </c>
      <c r="D224" t="s">
        <v>35</v>
      </c>
      <c r="E224" t="s">
        <v>36</v>
      </c>
      <c r="F224" t="s">
        <v>44</v>
      </c>
      <c r="G224" s="1">
        <v>3</v>
      </c>
      <c r="H224" s="1">
        <v>2</v>
      </c>
      <c r="I224" t="s">
        <v>45</v>
      </c>
      <c r="J224" t="s">
        <v>45</v>
      </c>
      <c r="K224" t="s">
        <v>40</v>
      </c>
      <c r="L224" t="s">
        <v>41</v>
      </c>
      <c r="M224" s="1">
        <v>1</v>
      </c>
      <c r="N224" s="1">
        <v>2</v>
      </c>
      <c r="O224" s="1">
        <v>0</v>
      </c>
      <c r="P224" t="s">
        <v>43</v>
      </c>
      <c r="Q224" t="s">
        <v>43</v>
      </c>
      <c r="R224" t="s">
        <v>43</v>
      </c>
      <c r="S224" t="s">
        <v>42</v>
      </c>
      <c r="T224" t="s">
        <v>43</v>
      </c>
      <c r="U224" t="s">
        <v>42</v>
      </c>
      <c r="V224" t="s">
        <v>42</v>
      </c>
      <c r="W224" t="s">
        <v>43</v>
      </c>
      <c r="X224" s="2">
        <v>5</v>
      </c>
      <c r="Y224" s="2">
        <v>3</v>
      </c>
      <c r="Z224" s="2">
        <v>4</v>
      </c>
      <c r="AA224" s="2">
        <v>1</v>
      </c>
      <c r="AB224" s="2">
        <v>3</v>
      </c>
      <c r="AC224" s="2">
        <v>3</v>
      </c>
      <c r="AD224" s="2">
        <v>10</v>
      </c>
      <c r="AE224" s="2">
        <v>16</v>
      </c>
      <c r="AF224" s="2">
        <v>15</v>
      </c>
      <c r="AG224" s="2">
        <v>15</v>
      </c>
      <c r="AH224" s="39">
        <f>AVERAGE(datasets[[#This Row],[G1]:[G3]])</f>
        <v>15.333333333333334</v>
      </c>
      <c r="AI224" s="44" t="str">
        <f>IF(datasets[[#This Row],[G3]]&gt;=15,"Excellent",IF(datasets[[#This Row],[G3]]&gt;=10,"Average","Poor"))</f>
        <v>Excellent</v>
      </c>
      <c r="AJ224" s="43" t="str">
        <f t="shared" si="3"/>
        <v>Safe</v>
      </c>
    </row>
    <row r="225" spans="1:36" x14ac:dyDescent="0.25">
      <c r="A225" t="s">
        <v>33</v>
      </c>
      <c r="B225" t="s">
        <v>50</v>
      </c>
      <c r="C225" s="1">
        <v>17</v>
      </c>
      <c r="D225" t="s">
        <v>35</v>
      </c>
      <c r="E225" t="s">
        <v>47</v>
      </c>
      <c r="F225" t="s">
        <v>44</v>
      </c>
      <c r="G225" s="1">
        <v>2</v>
      </c>
      <c r="H225" s="1">
        <v>3</v>
      </c>
      <c r="I225" t="s">
        <v>48</v>
      </c>
      <c r="J225" t="s">
        <v>48</v>
      </c>
      <c r="K225" t="s">
        <v>51</v>
      </c>
      <c r="L225" t="s">
        <v>46</v>
      </c>
      <c r="M225" s="1">
        <v>1</v>
      </c>
      <c r="N225" s="1">
        <v>2</v>
      </c>
      <c r="O225" s="1">
        <v>0</v>
      </c>
      <c r="P225" t="s">
        <v>43</v>
      </c>
      <c r="Q225" t="s">
        <v>42</v>
      </c>
      <c r="R225" t="s">
        <v>42</v>
      </c>
      <c r="S225" t="s">
        <v>43</v>
      </c>
      <c r="T225" t="s">
        <v>43</v>
      </c>
      <c r="U225" t="s">
        <v>42</v>
      </c>
      <c r="V225" t="s">
        <v>42</v>
      </c>
      <c r="W225" t="s">
        <v>43</v>
      </c>
      <c r="X225" s="2">
        <v>5</v>
      </c>
      <c r="Y225" s="2">
        <v>3</v>
      </c>
      <c r="Z225" s="2">
        <v>3</v>
      </c>
      <c r="AA225" s="2">
        <v>1</v>
      </c>
      <c r="AB225" s="2">
        <v>3</v>
      </c>
      <c r="AC225" s="2">
        <v>3</v>
      </c>
      <c r="AD225" s="2">
        <v>2</v>
      </c>
      <c r="AE225" s="2">
        <v>12</v>
      </c>
      <c r="AF225" s="2">
        <v>11</v>
      </c>
      <c r="AG225" s="2">
        <v>12</v>
      </c>
      <c r="AH225" s="39">
        <f>AVERAGE(datasets[[#This Row],[G1]:[G3]])</f>
        <v>11.666666666666666</v>
      </c>
      <c r="AI225" s="44" t="str">
        <f>IF(datasets[[#This Row],[G3]]&gt;=15,"Excellent",IF(datasets[[#This Row],[G3]]&gt;=10,"Average","Poor"))</f>
        <v>Average</v>
      </c>
      <c r="AJ225" s="43" t="str">
        <f t="shared" si="3"/>
        <v>Safe</v>
      </c>
    </row>
    <row r="226" spans="1:36" x14ac:dyDescent="0.25">
      <c r="A226" t="s">
        <v>33</v>
      </c>
      <c r="B226" t="s">
        <v>50</v>
      </c>
      <c r="C226" s="1">
        <v>18</v>
      </c>
      <c r="D226" t="s">
        <v>35</v>
      </c>
      <c r="E226" t="s">
        <v>47</v>
      </c>
      <c r="F226" t="s">
        <v>44</v>
      </c>
      <c r="G226" s="1">
        <v>2</v>
      </c>
      <c r="H226" s="1">
        <v>1</v>
      </c>
      <c r="I226" t="s">
        <v>38</v>
      </c>
      <c r="J226" t="s">
        <v>45</v>
      </c>
      <c r="K226" t="s">
        <v>40</v>
      </c>
      <c r="L226" t="s">
        <v>41</v>
      </c>
      <c r="M226" s="1">
        <v>4</v>
      </c>
      <c r="N226" s="1">
        <v>2</v>
      </c>
      <c r="O226" s="1">
        <v>0</v>
      </c>
      <c r="P226" t="s">
        <v>42</v>
      </c>
      <c r="Q226" t="s">
        <v>42</v>
      </c>
      <c r="R226" t="s">
        <v>42</v>
      </c>
      <c r="S226" t="s">
        <v>42</v>
      </c>
      <c r="T226" t="s">
        <v>42</v>
      </c>
      <c r="U226" t="s">
        <v>42</v>
      </c>
      <c r="V226" t="s">
        <v>42</v>
      </c>
      <c r="W226" t="s">
        <v>42</v>
      </c>
      <c r="X226" s="2">
        <v>4</v>
      </c>
      <c r="Y226" s="2">
        <v>3</v>
      </c>
      <c r="Z226" s="2">
        <v>2</v>
      </c>
      <c r="AA226" s="2">
        <v>4</v>
      </c>
      <c r="AB226" s="2">
        <v>5</v>
      </c>
      <c r="AC226" s="2">
        <v>3</v>
      </c>
      <c r="AD226" s="2">
        <v>14</v>
      </c>
      <c r="AE226" s="2">
        <v>10</v>
      </c>
      <c r="AF226" s="2">
        <v>8</v>
      </c>
      <c r="AG226" s="2">
        <v>9</v>
      </c>
      <c r="AH226" s="39">
        <f>AVERAGE(datasets[[#This Row],[G1]:[G3]])</f>
        <v>9</v>
      </c>
      <c r="AI226" s="44" t="str">
        <f>IF(datasets[[#This Row],[G3]]&gt;=15,"Excellent",IF(datasets[[#This Row],[G3]]&gt;=10,"Average","Poor"))</f>
        <v>Poor</v>
      </c>
      <c r="AJ226" s="43" t="str">
        <f t="shared" si="3"/>
        <v>At Risk</v>
      </c>
    </row>
    <row r="227" spans="1:36" x14ac:dyDescent="0.25">
      <c r="A227" t="s">
        <v>33</v>
      </c>
      <c r="B227" t="s">
        <v>34</v>
      </c>
      <c r="C227" s="1">
        <v>17</v>
      </c>
      <c r="D227" t="s">
        <v>35</v>
      </c>
      <c r="E227" t="s">
        <v>47</v>
      </c>
      <c r="F227" t="s">
        <v>44</v>
      </c>
      <c r="G227" s="1">
        <v>4</v>
      </c>
      <c r="H227" s="1">
        <v>3</v>
      </c>
      <c r="I227" t="s">
        <v>28</v>
      </c>
      <c r="J227" t="s">
        <v>45</v>
      </c>
      <c r="K227" t="s">
        <v>51</v>
      </c>
      <c r="L227" t="s">
        <v>46</v>
      </c>
      <c r="M227" s="1">
        <v>1</v>
      </c>
      <c r="N227" s="1">
        <v>2</v>
      </c>
      <c r="O227" s="1">
        <v>0</v>
      </c>
      <c r="P227" t="s">
        <v>43</v>
      </c>
      <c r="Q227" t="s">
        <v>43</v>
      </c>
      <c r="R227" t="s">
        <v>43</v>
      </c>
      <c r="S227" t="s">
        <v>42</v>
      </c>
      <c r="T227" t="s">
        <v>42</v>
      </c>
      <c r="U227" t="s">
        <v>42</v>
      </c>
      <c r="V227" t="s">
        <v>42</v>
      </c>
      <c r="W227" t="s">
        <v>42</v>
      </c>
      <c r="X227" s="2">
        <v>3</v>
      </c>
      <c r="Y227" s="2">
        <v>2</v>
      </c>
      <c r="Z227" s="2">
        <v>3</v>
      </c>
      <c r="AA227" s="2">
        <v>1</v>
      </c>
      <c r="AB227" s="2">
        <v>2</v>
      </c>
      <c r="AC227" s="2">
        <v>3</v>
      </c>
      <c r="AD227" s="2">
        <v>14</v>
      </c>
      <c r="AE227" s="2">
        <v>13</v>
      </c>
      <c r="AF227" s="2">
        <v>13</v>
      </c>
      <c r="AG227" s="2">
        <v>14</v>
      </c>
      <c r="AH227" s="39">
        <f>AVERAGE(datasets[[#This Row],[G1]:[G3]])</f>
        <v>13.333333333333334</v>
      </c>
      <c r="AI227" s="44" t="str">
        <f>IF(datasets[[#This Row],[G3]]&gt;=15,"Excellent",IF(datasets[[#This Row],[G3]]&gt;=10,"Average","Poor"))</f>
        <v>Average</v>
      </c>
      <c r="AJ227" s="43" t="str">
        <f t="shared" si="3"/>
        <v>Safe</v>
      </c>
    </row>
    <row r="228" spans="1:36" x14ac:dyDescent="0.25">
      <c r="A228" t="s">
        <v>33</v>
      </c>
      <c r="B228" t="s">
        <v>50</v>
      </c>
      <c r="C228" s="1">
        <v>17</v>
      </c>
      <c r="D228" t="s">
        <v>52</v>
      </c>
      <c r="E228" t="s">
        <v>36</v>
      </c>
      <c r="F228" t="s">
        <v>44</v>
      </c>
      <c r="G228" s="1">
        <v>2</v>
      </c>
      <c r="H228" s="1">
        <v>2</v>
      </c>
      <c r="I228" t="s">
        <v>45</v>
      </c>
      <c r="J228" t="s">
        <v>45</v>
      </c>
      <c r="K228" t="s">
        <v>40</v>
      </c>
      <c r="L228" t="s">
        <v>46</v>
      </c>
      <c r="M228" s="1">
        <v>2</v>
      </c>
      <c r="N228" s="1">
        <v>2</v>
      </c>
      <c r="O228" s="1">
        <v>0</v>
      </c>
      <c r="P228" t="s">
        <v>43</v>
      </c>
      <c r="Q228" t="s">
        <v>42</v>
      </c>
      <c r="R228" t="s">
        <v>42</v>
      </c>
      <c r="S228" t="s">
        <v>42</v>
      </c>
      <c r="T228" t="s">
        <v>42</v>
      </c>
      <c r="U228" t="s">
        <v>42</v>
      </c>
      <c r="V228" t="s">
        <v>42</v>
      </c>
      <c r="W228" t="s">
        <v>43</v>
      </c>
      <c r="X228" s="2">
        <v>4</v>
      </c>
      <c r="Y228" s="2">
        <v>5</v>
      </c>
      <c r="Z228" s="2">
        <v>2</v>
      </c>
      <c r="AA228" s="2">
        <v>1</v>
      </c>
      <c r="AB228" s="2">
        <v>1</v>
      </c>
      <c r="AC228" s="2">
        <v>1</v>
      </c>
      <c r="AD228" s="2">
        <v>4</v>
      </c>
      <c r="AE228" s="2">
        <v>11</v>
      </c>
      <c r="AF228" s="2">
        <v>11</v>
      </c>
      <c r="AG228" s="2">
        <v>11</v>
      </c>
      <c r="AH228" s="39">
        <f>AVERAGE(datasets[[#This Row],[G1]:[G3]])</f>
        <v>11</v>
      </c>
      <c r="AI228" s="44" t="str">
        <f>IF(datasets[[#This Row],[G3]]&gt;=15,"Excellent",IF(datasets[[#This Row],[G3]]&gt;=10,"Average","Poor"))</f>
        <v>Average</v>
      </c>
      <c r="AJ228" s="43" t="str">
        <f t="shared" si="3"/>
        <v>Safe</v>
      </c>
    </row>
    <row r="229" spans="1:36" x14ac:dyDescent="0.25">
      <c r="A229" t="s">
        <v>33</v>
      </c>
      <c r="B229" t="s">
        <v>50</v>
      </c>
      <c r="C229" s="1">
        <v>17</v>
      </c>
      <c r="D229" t="s">
        <v>35</v>
      </c>
      <c r="E229" t="s">
        <v>36</v>
      </c>
      <c r="F229" t="s">
        <v>44</v>
      </c>
      <c r="G229" s="1">
        <v>4</v>
      </c>
      <c r="H229" s="1">
        <v>4</v>
      </c>
      <c r="I229" t="s">
        <v>39</v>
      </c>
      <c r="J229" t="s">
        <v>39</v>
      </c>
      <c r="K229" t="s">
        <v>51</v>
      </c>
      <c r="L229" t="s">
        <v>41</v>
      </c>
      <c r="M229" s="1">
        <v>1</v>
      </c>
      <c r="N229" s="1">
        <v>2</v>
      </c>
      <c r="O229" s="1">
        <v>0</v>
      </c>
      <c r="P229" t="s">
        <v>42</v>
      </c>
      <c r="Q229" t="s">
        <v>42</v>
      </c>
      <c r="R229" t="s">
        <v>43</v>
      </c>
      <c r="S229" t="s">
        <v>42</v>
      </c>
      <c r="T229" t="s">
        <v>42</v>
      </c>
      <c r="U229" t="s">
        <v>42</v>
      </c>
      <c r="V229" t="s">
        <v>42</v>
      </c>
      <c r="W229" t="s">
        <v>42</v>
      </c>
      <c r="X229" s="2">
        <v>4</v>
      </c>
      <c r="Y229" s="2">
        <v>5</v>
      </c>
      <c r="Z229" s="2">
        <v>5</v>
      </c>
      <c r="AA229" s="2">
        <v>1</v>
      </c>
      <c r="AB229" s="2">
        <v>3</v>
      </c>
      <c r="AC229" s="2">
        <v>2</v>
      </c>
      <c r="AD229" s="2">
        <v>14</v>
      </c>
      <c r="AE229" s="2">
        <v>11</v>
      </c>
      <c r="AF229" s="2">
        <v>9</v>
      </c>
      <c r="AG229" s="2">
        <v>9</v>
      </c>
      <c r="AH229" s="39">
        <f>AVERAGE(datasets[[#This Row],[G1]:[G3]])</f>
        <v>9.6666666666666661</v>
      </c>
      <c r="AI229" s="44" t="str">
        <f>IF(datasets[[#This Row],[G3]]&gt;=15,"Excellent",IF(datasets[[#This Row],[G3]]&gt;=10,"Average","Poor"))</f>
        <v>Poor</v>
      </c>
      <c r="AJ229" s="43" t="str">
        <f t="shared" si="3"/>
        <v>At Risk</v>
      </c>
    </row>
    <row r="230" spans="1:36" x14ac:dyDescent="0.25">
      <c r="A230" t="s">
        <v>33</v>
      </c>
      <c r="B230" t="s">
        <v>50</v>
      </c>
      <c r="C230" s="1">
        <v>16</v>
      </c>
      <c r="D230" t="s">
        <v>35</v>
      </c>
      <c r="E230" t="s">
        <v>36</v>
      </c>
      <c r="F230" t="s">
        <v>44</v>
      </c>
      <c r="G230" s="1">
        <v>4</v>
      </c>
      <c r="H230" s="1">
        <v>4</v>
      </c>
      <c r="I230" t="s">
        <v>28</v>
      </c>
      <c r="J230" t="s">
        <v>45</v>
      </c>
      <c r="K230" t="s">
        <v>51</v>
      </c>
      <c r="L230" t="s">
        <v>46</v>
      </c>
      <c r="M230" s="1">
        <v>1</v>
      </c>
      <c r="N230" s="1">
        <v>2</v>
      </c>
      <c r="O230" s="1">
        <v>0</v>
      </c>
      <c r="P230" t="s">
        <v>43</v>
      </c>
      <c r="Q230" t="s">
        <v>42</v>
      </c>
      <c r="R230" t="s">
        <v>42</v>
      </c>
      <c r="S230" t="s">
        <v>42</v>
      </c>
      <c r="T230" t="s">
        <v>42</v>
      </c>
      <c r="U230" t="s">
        <v>42</v>
      </c>
      <c r="V230" t="s">
        <v>42</v>
      </c>
      <c r="W230" t="s">
        <v>43</v>
      </c>
      <c r="X230" s="2">
        <v>4</v>
      </c>
      <c r="Y230" s="2">
        <v>2</v>
      </c>
      <c r="Z230" s="2">
        <v>4</v>
      </c>
      <c r="AA230" s="2">
        <v>2</v>
      </c>
      <c r="AB230" s="2">
        <v>4</v>
      </c>
      <c r="AC230" s="2">
        <v>1</v>
      </c>
      <c r="AD230" s="2">
        <v>2</v>
      </c>
      <c r="AE230" s="2">
        <v>14</v>
      </c>
      <c r="AF230" s="2">
        <v>13</v>
      </c>
      <c r="AG230" s="2">
        <v>13</v>
      </c>
      <c r="AH230" s="39">
        <f>AVERAGE(datasets[[#This Row],[G1]:[G3]])</f>
        <v>13.333333333333334</v>
      </c>
      <c r="AI230" s="44" t="str">
        <f>IF(datasets[[#This Row],[G3]]&gt;=15,"Excellent",IF(datasets[[#This Row],[G3]]&gt;=10,"Average","Poor"))</f>
        <v>Average</v>
      </c>
      <c r="AJ230" s="43" t="str">
        <f t="shared" si="3"/>
        <v>Safe</v>
      </c>
    </row>
    <row r="231" spans="1:36" x14ac:dyDescent="0.25">
      <c r="A231" t="s">
        <v>33</v>
      </c>
      <c r="B231" t="s">
        <v>50</v>
      </c>
      <c r="C231" s="1">
        <v>16</v>
      </c>
      <c r="D231" t="s">
        <v>35</v>
      </c>
      <c r="E231" t="s">
        <v>47</v>
      </c>
      <c r="F231" t="s">
        <v>44</v>
      </c>
      <c r="G231" s="1">
        <v>1</v>
      </c>
      <c r="H231" s="1">
        <v>1</v>
      </c>
      <c r="I231" t="s">
        <v>45</v>
      </c>
      <c r="J231" t="s">
        <v>45</v>
      </c>
      <c r="K231" t="s">
        <v>49</v>
      </c>
      <c r="L231" t="s">
        <v>41</v>
      </c>
      <c r="M231" s="1">
        <v>2</v>
      </c>
      <c r="N231" s="1">
        <v>2</v>
      </c>
      <c r="O231" s="1">
        <v>0</v>
      </c>
      <c r="P231" t="s">
        <v>43</v>
      </c>
      <c r="Q231" t="s">
        <v>42</v>
      </c>
      <c r="R231" t="s">
        <v>42</v>
      </c>
      <c r="S231" t="s">
        <v>43</v>
      </c>
      <c r="T231" t="s">
        <v>42</v>
      </c>
      <c r="U231" t="s">
        <v>42</v>
      </c>
      <c r="V231" t="s">
        <v>42</v>
      </c>
      <c r="W231" t="s">
        <v>43</v>
      </c>
      <c r="X231" s="2">
        <v>3</v>
      </c>
      <c r="Y231" s="2">
        <v>4</v>
      </c>
      <c r="Z231" s="2">
        <v>2</v>
      </c>
      <c r="AA231" s="2">
        <v>1</v>
      </c>
      <c r="AB231" s="2">
        <v>1</v>
      </c>
      <c r="AC231" s="2">
        <v>5</v>
      </c>
      <c r="AD231" s="2">
        <v>18</v>
      </c>
      <c r="AE231" s="2">
        <v>9</v>
      </c>
      <c r="AF231" s="2">
        <v>7</v>
      </c>
      <c r="AG231" s="2">
        <v>6</v>
      </c>
      <c r="AH231" s="39">
        <f>AVERAGE(datasets[[#This Row],[G1]:[G3]])</f>
        <v>7.333333333333333</v>
      </c>
      <c r="AI231" s="44" t="str">
        <f>IF(datasets[[#This Row],[G3]]&gt;=15,"Excellent",IF(datasets[[#This Row],[G3]]&gt;=10,"Average","Poor"))</f>
        <v>Poor</v>
      </c>
      <c r="AJ231" s="43" t="str">
        <f t="shared" si="3"/>
        <v>At Risk</v>
      </c>
    </row>
    <row r="232" spans="1:36" x14ac:dyDescent="0.25">
      <c r="A232" t="s">
        <v>33</v>
      </c>
      <c r="B232" t="s">
        <v>50</v>
      </c>
      <c r="C232" s="1">
        <v>17</v>
      </c>
      <c r="D232" t="s">
        <v>35</v>
      </c>
      <c r="E232" t="s">
        <v>47</v>
      </c>
      <c r="F232" t="s">
        <v>44</v>
      </c>
      <c r="G232" s="1">
        <v>2</v>
      </c>
      <c r="H232" s="1">
        <v>2</v>
      </c>
      <c r="I232" t="s">
        <v>45</v>
      </c>
      <c r="J232" t="s">
        <v>45</v>
      </c>
      <c r="K232" t="s">
        <v>49</v>
      </c>
      <c r="L232" t="s">
        <v>46</v>
      </c>
      <c r="M232" s="1">
        <v>1</v>
      </c>
      <c r="N232" s="1">
        <v>2</v>
      </c>
      <c r="O232" s="1">
        <v>0</v>
      </c>
      <c r="P232" t="s">
        <v>43</v>
      </c>
      <c r="Q232" t="s">
        <v>43</v>
      </c>
      <c r="R232" t="s">
        <v>42</v>
      </c>
      <c r="S232" t="s">
        <v>42</v>
      </c>
      <c r="T232" t="s">
        <v>43</v>
      </c>
      <c r="U232" t="s">
        <v>42</v>
      </c>
      <c r="V232" t="s">
        <v>42</v>
      </c>
      <c r="W232" t="s">
        <v>42</v>
      </c>
      <c r="X232" s="2">
        <v>4</v>
      </c>
      <c r="Y232" s="2">
        <v>4</v>
      </c>
      <c r="Z232" s="2">
        <v>2</v>
      </c>
      <c r="AA232" s="2">
        <v>5</v>
      </c>
      <c r="AB232" s="2">
        <v>5</v>
      </c>
      <c r="AC232" s="2">
        <v>4</v>
      </c>
      <c r="AD232" s="2">
        <v>4</v>
      </c>
      <c r="AE232" s="2">
        <v>14</v>
      </c>
      <c r="AF232" s="2">
        <v>13</v>
      </c>
      <c r="AG232" s="2">
        <v>13</v>
      </c>
      <c r="AH232" s="39">
        <f>AVERAGE(datasets[[#This Row],[G1]:[G3]])</f>
        <v>13.333333333333334</v>
      </c>
      <c r="AI232" s="44" t="str">
        <f>IF(datasets[[#This Row],[G3]]&gt;=15,"Excellent",IF(datasets[[#This Row],[G3]]&gt;=10,"Average","Poor"))</f>
        <v>Average</v>
      </c>
      <c r="AJ232" s="43" t="str">
        <f t="shared" si="3"/>
        <v>Safe</v>
      </c>
    </row>
    <row r="233" spans="1:36" x14ac:dyDescent="0.25">
      <c r="A233" t="s">
        <v>33</v>
      </c>
      <c r="B233" t="s">
        <v>34</v>
      </c>
      <c r="C233" s="1">
        <v>17</v>
      </c>
      <c r="D233" t="s">
        <v>52</v>
      </c>
      <c r="E233" t="s">
        <v>36</v>
      </c>
      <c r="F233" t="s">
        <v>44</v>
      </c>
      <c r="G233" s="1">
        <v>2</v>
      </c>
      <c r="H233" s="1">
        <v>1</v>
      </c>
      <c r="I233" t="s">
        <v>38</v>
      </c>
      <c r="J233" t="s">
        <v>48</v>
      </c>
      <c r="K233" t="s">
        <v>40</v>
      </c>
      <c r="L233" t="s">
        <v>41</v>
      </c>
      <c r="M233" s="1">
        <v>3</v>
      </c>
      <c r="N233" s="1">
        <v>2</v>
      </c>
      <c r="O233" s="1">
        <v>0</v>
      </c>
      <c r="P233" t="s">
        <v>43</v>
      </c>
      <c r="Q233" t="s">
        <v>43</v>
      </c>
      <c r="R233" t="s">
        <v>43</v>
      </c>
      <c r="S233" t="s">
        <v>42</v>
      </c>
      <c r="T233" t="s">
        <v>42</v>
      </c>
      <c r="U233" t="s">
        <v>42</v>
      </c>
      <c r="V233" t="s">
        <v>43</v>
      </c>
      <c r="W233" t="s">
        <v>43</v>
      </c>
      <c r="X233" s="2">
        <v>2</v>
      </c>
      <c r="Y233" s="2">
        <v>1</v>
      </c>
      <c r="Z233" s="2">
        <v>1</v>
      </c>
      <c r="AA233" s="2">
        <v>1</v>
      </c>
      <c r="AB233" s="2">
        <v>1</v>
      </c>
      <c r="AC233" s="2">
        <v>3</v>
      </c>
      <c r="AD233" s="2">
        <v>2</v>
      </c>
      <c r="AE233" s="2">
        <v>13</v>
      </c>
      <c r="AF233" s="2">
        <v>11</v>
      </c>
      <c r="AG233" s="2">
        <v>11</v>
      </c>
      <c r="AH233" s="39">
        <f>AVERAGE(datasets[[#This Row],[G1]:[G3]])</f>
        <v>11.666666666666666</v>
      </c>
      <c r="AI233" s="44" t="str">
        <f>IF(datasets[[#This Row],[G3]]&gt;=15,"Excellent",IF(datasets[[#This Row],[G3]]&gt;=10,"Average","Poor"))</f>
        <v>Average</v>
      </c>
      <c r="AJ233" s="43" t="str">
        <f t="shared" si="3"/>
        <v>Safe</v>
      </c>
    </row>
    <row r="234" spans="1:36" x14ac:dyDescent="0.25">
      <c r="A234" t="s">
        <v>33</v>
      </c>
      <c r="B234" t="s">
        <v>50</v>
      </c>
      <c r="C234" s="1">
        <v>18</v>
      </c>
      <c r="D234" t="s">
        <v>35</v>
      </c>
      <c r="E234" t="s">
        <v>36</v>
      </c>
      <c r="F234" t="s">
        <v>44</v>
      </c>
      <c r="G234" s="1">
        <v>2</v>
      </c>
      <c r="H234" s="1">
        <v>2</v>
      </c>
      <c r="I234" t="s">
        <v>45</v>
      </c>
      <c r="J234" t="s">
        <v>48</v>
      </c>
      <c r="K234" t="s">
        <v>51</v>
      </c>
      <c r="L234" t="s">
        <v>46</v>
      </c>
      <c r="M234" s="1">
        <v>1</v>
      </c>
      <c r="N234" s="1">
        <v>2</v>
      </c>
      <c r="O234" s="1">
        <v>1</v>
      </c>
      <c r="P234" t="s">
        <v>43</v>
      </c>
      <c r="Q234" t="s">
        <v>43</v>
      </c>
      <c r="R234" t="s">
        <v>43</v>
      </c>
      <c r="S234" t="s">
        <v>43</v>
      </c>
      <c r="T234" t="s">
        <v>42</v>
      </c>
      <c r="U234" t="s">
        <v>43</v>
      </c>
      <c r="V234" t="s">
        <v>42</v>
      </c>
      <c r="W234" t="s">
        <v>43</v>
      </c>
      <c r="X234" s="2">
        <v>5</v>
      </c>
      <c r="Y234" s="2">
        <v>5</v>
      </c>
      <c r="Z234" s="2">
        <v>4</v>
      </c>
      <c r="AA234" s="2">
        <v>3</v>
      </c>
      <c r="AB234" s="2">
        <v>5</v>
      </c>
      <c r="AC234" s="2">
        <v>2</v>
      </c>
      <c r="AD234" s="2">
        <v>0</v>
      </c>
      <c r="AE234" s="2">
        <v>7</v>
      </c>
      <c r="AF234" s="2">
        <v>7</v>
      </c>
      <c r="AG234" s="2">
        <v>0</v>
      </c>
      <c r="AH234" s="39">
        <f>AVERAGE(datasets[[#This Row],[G1]:[G3]])</f>
        <v>4.666666666666667</v>
      </c>
      <c r="AI234" s="44" t="str">
        <f>IF(datasets[[#This Row],[G3]]&gt;=15,"Excellent",IF(datasets[[#This Row],[G3]]&gt;=10,"Average","Poor"))</f>
        <v>Poor</v>
      </c>
      <c r="AJ234" s="43" t="str">
        <f t="shared" si="3"/>
        <v>At Risk</v>
      </c>
    </row>
    <row r="235" spans="1:36" x14ac:dyDescent="0.25">
      <c r="A235" t="s">
        <v>33</v>
      </c>
      <c r="B235" t="s">
        <v>50</v>
      </c>
      <c r="C235" s="1">
        <v>17</v>
      </c>
      <c r="D235" t="s">
        <v>35</v>
      </c>
      <c r="E235" t="s">
        <v>47</v>
      </c>
      <c r="F235" t="s">
        <v>44</v>
      </c>
      <c r="G235" s="1">
        <v>4</v>
      </c>
      <c r="H235" s="1">
        <v>3</v>
      </c>
      <c r="I235" t="s">
        <v>28</v>
      </c>
      <c r="J235" t="s">
        <v>45</v>
      </c>
      <c r="K235" t="s">
        <v>40</v>
      </c>
      <c r="L235" t="s">
        <v>41</v>
      </c>
      <c r="M235" s="1">
        <v>2</v>
      </c>
      <c r="N235" s="1">
        <v>2</v>
      </c>
      <c r="O235" s="1">
        <v>0</v>
      </c>
      <c r="P235" t="s">
        <v>43</v>
      </c>
      <c r="Q235" t="s">
        <v>43</v>
      </c>
      <c r="R235" t="s">
        <v>43</v>
      </c>
      <c r="S235" t="s">
        <v>42</v>
      </c>
      <c r="T235" t="s">
        <v>42</v>
      </c>
      <c r="U235" t="s">
        <v>42</v>
      </c>
      <c r="V235" t="s">
        <v>42</v>
      </c>
      <c r="W235" t="s">
        <v>42</v>
      </c>
      <c r="X235" s="2">
        <v>2</v>
      </c>
      <c r="Y235" s="2">
        <v>5</v>
      </c>
      <c r="Z235" s="2">
        <v>5</v>
      </c>
      <c r="AA235" s="2">
        <v>1</v>
      </c>
      <c r="AB235" s="2">
        <v>4</v>
      </c>
      <c r="AC235" s="2">
        <v>5</v>
      </c>
      <c r="AD235" s="2">
        <v>14</v>
      </c>
      <c r="AE235" s="2">
        <v>12</v>
      </c>
      <c r="AF235" s="2">
        <v>12</v>
      </c>
      <c r="AG235" s="2">
        <v>12</v>
      </c>
      <c r="AH235" s="39">
        <f>AVERAGE(datasets[[#This Row],[G1]:[G3]])</f>
        <v>12</v>
      </c>
      <c r="AI235" s="44" t="str">
        <f>IF(datasets[[#This Row],[G3]]&gt;=15,"Excellent",IF(datasets[[#This Row],[G3]]&gt;=10,"Average","Poor"))</f>
        <v>Average</v>
      </c>
      <c r="AJ235" s="43" t="str">
        <f t="shared" si="3"/>
        <v>Safe</v>
      </c>
    </row>
    <row r="236" spans="1:36" x14ac:dyDescent="0.25">
      <c r="A236" t="s">
        <v>33</v>
      </c>
      <c r="B236" t="s">
        <v>50</v>
      </c>
      <c r="C236" s="1">
        <v>17</v>
      </c>
      <c r="D236" t="s">
        <v>52</v>
      </c>
      <c r="E236" t="s">
        <v>47</v>
      </c>
      <c r="F236" t="s">
        <v>37</v>
      </c>
      <c r="G236" s="1">
        <v>4</v>
      </c>
      <c r="H236" s="1">
        <v>4</v>
      </c>
      <c r="I236" t="s">
        <v>39</v>
      </c>
      <c r="J236" t="s">
        <v>45</v>
      </c>
      <c r="K236" t="s">
        <v>40</v>
      </c>
      <c r="L236" t="s">
        <v>41</v>
      </c>
      <c r="M236" s="1">
        <v>2</v>
      </c>
      <c r="N236" s="1">
        <v>2</v>
      </c>
      <c r="O236" s="1">
        <v>0</v>
      </c>
      <c r="P236" t="s">
        <v>43</v>
      </c>
      <c r="Q236" t="s">
        <v>42</v>
      </c>
      <c r="R236" t="s">
        <v>42</v>
      </c>
      <c r="S236" t="s">
        <v>43</v>
      </c>
      <c r="T236" t="s">
        <v>42</v>
      </c>
      <c r="U236" t="s">
        <v>42</v>
      </c>
      <c r="V236" t="s">
        <v>42</v>
      </c>
      <c r="W236" t="s">
        <v>43</v>
      </c>
      <c r="X236" s="2">
        <v>3</v>
      </c>
      <c r="Y236" s="2">
        <v>3</v>
      </c>
      <c r="Z236" s="2">
        <v>3</v>
      </c>
      <c r="AA236" s="2">
        <v>2</v>
      </c>
      <c r="AB236" s="2">
        <v>3</v>
      </c>
      <c r="AC236" s="2">
        <v>4</v>
      </c>
      <c r="AD236" s="2">
        <v>2</v>
      </c>
      <c r="AE236" s="2">
        <v>10</v>
      </c>
      <c r="AF236" s="2">
        <v>11</v>
      </c>
      <c r="AG236" s="2">
        <v>12</v>
      </c>
      <c r="AH236" s="39">
        <f>AVERAGE(datasets[[#This Row],[G1]:[G3]])</f>
        <v>11</v>
      </c>
      <c r="AI236" s="44" t="str">
        <f>IF(datasets[[#This Row],[G3]]&gt;=15,"Excellent",IF(datasets[[#This Row],[G3]]&gt;=10,"Average","Poor"))</f>
        <v>Average</v>
      </c>
      <c r="AJ236" s="43" t="str">
        <f t="shared" si="3"/>
        <v>Safe</v>
      </c>
    </row>
    <row r="237" spans="1:36" x14ac:dyDescent="0.25">
      <c r="A237" t="s">
        <v>33</v>
      </c>
      <c r="B237" t="s">
        <v>50</v>
      </c>
      <c r="C237" s="1">
        <v>18</v>
      </c>
      <c r="D237" t="s">
        <v>52</v>
      </c>
      <c r="E237" t="s">
        <v>47</v>
      </c>
      <c r="F237" t="s">
        <v>44</v>
      </c>
      <c r="G237" s="1">
        <v>3</v>
      </c>
      <c r="H237" s="1">
        <v>3</v>
      </c>
      <c r="I237" t="s">
        <v>45</v>
      </c>
      <c r="J237" t="s">
        <v>48</v>
      </c>
      <c r="K237" t="s">
        <v>40</v>
      </c>
      <c r="L237" t="s">
        <v>41</v>
      </c>
      <c r="M237" s="1">
        <v>1</v>
      </c>
      <c r="N237" s="1">
        <v>2</v>
      </c>
      <c r="O237" s="1">
        <v>1</v>
      </c>
      <c r="P237" t="s">
        <v>43</v>
      </c>
      <c r="Q237" t="s">
        <v>42</v>
      </c>
      <c r="R237" t="s">
        <v>43</v>
      </c>
      <c r="S237" t="s">
        <v>43</v>
      </c>
      <c r="T237" t="s">
        <v>42</v>
      </c>
      <c r="U237" t="s">
        <v>42</v>
      </c>
      <c r="V237" t="s">
        <v>42</v>
      </c>
      <c r="W237" t="s">
        <v>42</v>
      </c>
      <c r="X237" s="2">
        <v>4</v>
      </c>
      <c r="Y237" s="2">
        <v>3</v>
      </c>
      <c r="Z237" s="2">
        <v>3</v>
      </c>
      <c r="AA237" s="2">
        <v>1</v>
      </c>
      <c r="AB237" s="2">
        <v>3</v>
      </c>
      <c r="AC237" s="2">
        <v>5</v>
      </c>
      <c r="AD237" s="2">
        <v>8</v>
      </c>
      <c r="AE237" s="2">
        <v>3</v>
      </c>
      <c r="AF237" s="2">
        <v>5</v>
      </c>
      <c r="AG237" s="2">
        <v>5</v>
      </c>
      <c r="AH237" s="39">
        <f>AVERAGE(datasets[[#This Row],[G1]:[G3]])</f>
        <v>4.333333333333333</v>
      </c>
      <c r="AI237" s="44" t="str">
        <f>IF(datasets[[#This Row],[G3]]&gt;=15,"Excellent",IF(datasets[[#This Row],[G3]]&gt;=10,"Average","Poor"))</f>
        <v>Poor</v>
      </c>
      <c r="AJ237" s="43" t="str">
        <f t="shared" si="3"/>
        <v>At Risk</v>
      </c>
    </row>
    <row r="238" spans="1:36" x14ac:dyDescent="0.25">
      <c r="A238" t="s">
        <v>33</v>
      </c>
      <c r="B238" t="s">
        <v>50</v>
      </c>
      <c r="C238" s="1">
        <v>16</v>
      </c>
      <c r="D238" t="s">
        <v>35</v>
      </c>
      <c r="E238" t="s">
        <v>36</v>
      </c>
      <c r="F238" t="s">
        <v>44</v>
      </c>
      <c r="G238" s="1">
        <v>3</v>
      </c>
      <c r="H238" s="1">
        <v>3</v>
      </c>
      <c r="I238" t="s">
        <v>38</v>
      </c>
      <c r="J238" t="s">
        <v>45</v>
      </c>
      <c r="K238" t="s">
        <v>51</v>
      </c>
      <c r="L238" t="s">
        <v>45</v>
      </c>
      <c r="M238" s="1">
        <v>3</v>
      </c>
      <c r="N238" s="1">
        <v>2</v>
      </c>
      <c r="O238" s="1">
        <v>0</v>
      </c>
      <c r="P238" t="s">
        <v>42</v>
      </c>
      <c r="Q238" t="s">
        <v>42</v>
      </c>
      <c r="R238" t="s">
        <v>43</v>
      </c>
      <c r="S238" t="s">
        <v>43</v>
      </c>
      <c r="T238" t="s">
        <v>43</v>
      </c>
      <c r="U238" t="s">
        <v>42</v>
      </c>
      <c r="V238" t="s">
        <v>42</v>
      </c>
      <c r="W238" t="s">
        <v>43</v>
      </c>
      <c r="X238" s="2">
        <v>5</v>
      </c>
      <c r="Y238" s="2">
        <v>3</v>
      </c>
      <c r="Z238" s="2">
        <v>3</v>
      </c>
      <c r="AA238" s="2">
        <v>1</v>
      </c>
      <c r="AB238" s="2">
        <v>3</v>
      </c>
      <c r="AC238" s="2">
        <v>2</v>
      </c>
      <c r="AD238" s="2">
        <v>6</v>
      </c>
      <c r="AE238" s="2">
        <v>7</v>
      </c>
      <c r="AF238" s="2">
        <v>10</v>
      </c>
      <c r="AG238" s="2">
        <v>10</v>
      </c>
      <c r="AH238" s="39">
        <f>AVERAGE(datasets[[#This Row],[G1]:[G3]])</f>
        <v>9</v>
      </c>
      <c r="AI238" s="44" t="str">
        <f>IF(datasets[[#This Row],[G3]]&gt;=15,"Excellent",IF(datasets[[#This Row],[G3]]&gt;=10,"Average","Poor"))</f>
        <v>Average</v>
      </c>
      <c r="AJ238" s="43" t="str">
        <f t="shared" si="3"/>
        <v>Safe</v>
      </c>
    </row>
    <row r="239" spans="1:36" x14ac:dyDescent="0.25">
      <c r="A239" t="s">
        <v>33</v>
      </c>
      <c r="B239" t="s">
        <v>50</v>
      </c>
      <c r="C239" s="1">
        <v>19</v>
      </c>
      <c r="D239" t="s">
        <v>35</v>
      </c>
      <c r="E239" t="s">
        <v>47</v>
      </c>
      <c r="F239" t="s">
        <v>37</v>
      </c>
      <c r="G239" s="1">
        <v>4</v>
      </c>
      <c r="H239" s="1">
        <v>3</v>
      </c>
      <c r="I239" t="s">
        <v>48</v>
      </c>
      <c r="J239" t="s">
        <v>38</v>
      </c>
      <c r="K239" t="s">
        <v>51</v>
      </c>
      <c r="L239" t="s">
        <v>41</v>
      </c>
      <c r="M239" s="1">
        <v>1</v>
      </c>
      <c r="N239" s="1">
        <v>2</v>
      </c>
      <c r="O239" s="1">
        <v>0</v>
      </c>
      <c r="P239" t="s">
        <v>43</v>
      </c>
      <c r="Q239" t="s">
        <v>42</v>
      </c>
      <c r="R239" t="s">
        <v>43</v>
      </c>
      <c r="S239" t="s">
        <v>43</v>
      </c>
      <c r="T239" t="s">
        <v>42</v>
      </c>
      <c r="U239" t="s">
        <v>42</v>
      </c>
      <c r="V239" t="s">
        <v>42</v>
      </c>
      <c r="W239" t="s">
        <v>43</v>
      </c>
      <c r="X239" s="2">
        <v>4</v>
      </c>
      <c r="Y239" s="2">
        <v>3</v>
      </c>
      <c r="Z239" s="2">
        <v>1</v>
      </c>
      <c r="AA239" s="2">
        <v>1</v>
      </c>
      <c r="AB239" s="2">
        <v>1</v>
      </c>
      <c r="AC239" s="2">
        <v>1</v>
      </c>
      <c r="AD239" s="2">
        <v>12</v>
      </c>
      <c r="AE239" s="2">
        <v>11</v>
      </c>
      <c r="AF239" s="2">
        <v>11</v>
      </c>
      <c r="AG239" s="2">
        <v>11</v>
      </c>
      <c r="AH239" s="39">
        <f>AVERAGE(datasets[[#This Row],[G1]:[G3]])</f>
        <v>11</v>
      </c>
      <c r="AI239" s="44" t="str">
        <f>IF(datasets[[#This Row],[G3]]&gt;=15,"Excellent",IF(datasets[[#This Row],[G3]]&gt;=10,"Average","Poor"))</f>
        <v>Average</v>
      </c>
      <c r="AJ239" s="43" t="str">
        <f t="shared" si="3"/>
        <v>Safe</v>
      </c>
    </row>
    <row r="240" spans="1:36" x14ac:dyDescent="0.25">
      <c r="A240" t="s">
        <v>33</v>
      </c>
      <c r="B240" t="s">
        <v>50</v>
      </c>
      <c r="C240" s="1">
        <v>18</v>
      </c>
      <c r="D240" t="s">
        <v>35</v>
      </c>
      <c r="E240" t="s">
        <v>36</v>
      </c>
      <c r="F240" t="s">
        <v>44</v>
      </c>
      <c r="G240" s="1">
        <v>2</v>
      </c>
      <c r="H240" s="1">
        <v>1</v>
      </c>
      <c r="I240" t="s">
        <v>45</v>
      </c>
      <c r="J240" t="s">
        <v>45</v>
      </c>
      <c r="K240" t="s">
        <v>49</v>
      </c>
      <c r="L240" t="s">
        <v>41</v>
      </c>
      <c r="M240" s="1">
        <v>1</v>
      </c>
      <c r="N240" s="1">
        <v>2</v>
      </c>
      <c r="O240" s="1">
        <v>0</v>
      </c>
      <c r="P240" t="s">
        <v>43</v>
      </c>
      <c r="Q240" t="s">
        <v>43</v>
      </c>
      <c r="R240" t="s">
        <v>43</v>
      </c>
      <c r="S240" t="s">
        <v>42</v>
      </c>
      <c r="T240" t="s">
        <v>42</v>
      </c>
      <c r="U240" t="s">
        <v>42</v>
      </c>
      <c r="V240" t="s">
        <v>42</v>
      </c>
      <c r="W240" t="s">
        <v>43</v>
      </c>
      <c r="X240" s="2">
        <v>5</v>
      </c>
      <c r="Y240" s="2">
        <v>2</v>
      </c>
      <c r="Z240" s="2">
        <v>4</v>
      </c>
      <c r="AA240" s="2">
        <v>1</v>
      </c>
      <c r="AB240" s="2">
        <v>2</v>
      </c>
      <c r="AC240" s="2">
        <v>4</v>
      </c>
      <c r="AD240" s="2">
        <v>8</v>
      </c>
      <c r="AE240" s="2">
        <v>15</v>
      </c>
      <c r="AF240" s="2">
        <v>14</v>
      </c>
      <c r="AG240" s="2">
        <v>14</v>
      </c>
      <c r="AH240" s="39">
        <f>AVERAGE(datasets[[#This Row],[G1]:[G3]])</f>
        <v>14.333333333333334</v>
      </c>
      <c r="AI240" s="44" t="str">
        <f>IF(datasets[[#This Row],[G3]]&gt;=15,"Excellent",IF(datasets[[#This Row],[G3]]&gt;=10,"Average","Poor"))</f>
        <v>Average</v>
      </c>
      <c r="AJ240" s="43" t="str">
        <f t="shared" si="3"/>
        <v>Safe</v>
      </c>
    </row>
    <row r="241" spans="1:36" x14ac:dyDescent="0.25">
      <c r="A241" t="s">
        <v>33</v>
      </c>
      <c r="B241" t="s">
        <v>34</v>
      </c>
      <c r="C241" s="1">
        <v>18</v>
      </c>
      <c r="D241" t="s">
        <v>35</v>
      </c>
      <c r="E241" t="s">
        <v>36</v>
      </c>
      <c r="F241" t="s">
        <v>44</v>
      </c>
      <c r="G241" s="1">
        <v>4</v>
      </c>
      <c r="H241" s="1">
        <v>3</v>
      </c>
      <c r="I241" t="s">
        <v>48</v>
      </c>
      <c r="J241" t="s">
        <v>45</v>
      </c>
      <c r="K241" t="s">
        <v>49</v>
      </c>
      <c r="L241" t="s">
        <v>46</v>
      </c>
      <c r="M241" s="1">
        <v>1</v>
      </c>
      <c r="N241" s="1">
        <v>2</v>
      </c>
      <c r="O241" s="1">
        <v>0</v>
      </c>
      <c r="P241" t="s">
        <v>43</v>
      </c>
      <c r="Q241" t="s">
        <v>42</v>
      </c>
      <c r="R241" t="s">
        <v>42</v>
      </c>
      <c r="S241" t="s">
        <v>43</v>
      </c>
      <c r="T241" t="s">
        <v>42</v>
      </c>
      <c r="U241" t="s">
        <v>42</v>
      </c>
      <c r="V241" t="s">
        <v>42</v>
      </c>
      <c r="W241" t="s">
        <v>42</v>
      </c>
      <c r="X241" s="2">
        <v>3</v>
      </c>
      <c r="Y241" s="2">
        <v>1</v>
      </c>
      <c r="Z241" s="2">
        <v>2</v>
      </c>
      <c r="AA241" s="2">
        <v>1</v>
      </c>
      <c r="AB241" s="2">
        <v>3</v>
      </c>
      <c r="AC241" s="2">
        <v>2</v>
      </c>
      <c r="AD241" s="2">
        <v>21</v>
      </c>
      <c r="AE241" s="2">
        <v>17</v>
      </c>
      <c r="AF241" s="2">
        <v>18</v>
      </c>
      <c r="AG241" s="2">
        <v>18</v>
      </c>
      <c r="AH241" s="39">
        <f>AVERAGE(datasets[[#This Row],[G1]:[G3]])</f>
        <v>17.666666666666668</v>
      </c>
      <c r="AI241" s="44" t="str">
        <f>IF(datasets[[#This Row],[G3]]&gt;=15,"Excellent",IF(datasets[[#This Row],[G3]]&gt;=10,"Average","Poor"))</f>
        <v>Excellent</v>
      </c>
      <c r="AJ241" s="43" t="str">
        <f t="shared" si="3"/>
        <v>Safe</v>
      </c>
    </row>
    <row r="242" spans="1:36" x14ac:dyDescent="0.25">
      <c r="A242" t="s">
        <v>33</v>
      </c>
      <c r="B242" t="s">
        <v>50</v>
      </c>
      <c r="C242" s="1">
        <v>18</v>
      </c>
      <c r="D242" t="s">
        <v>35</v>
      </c>
      <c r="E242" t="s">
        <v>36</v>
      </c>
      <c r="F242" t="s">
        <v>44</v>
      </c>
      <c r="G242" s="1">
        <v>4</v>
      </c>
      <c r="H242" s="1">
        <v>3</v>
      </c>
      <c r="I242" t="s">
        <v>39</v>
      </c>
      <c r="J242" t="s">
        <v>45</v>
      </c>
      <c r="K242" t="s">
        <v>40</v>
      </c>
      <c r="L242" t="s">
        <v>41</v>
      </c>
      <c r="M242" s="1">
        <v>1</v>
      </c>
      <c r="N242" s="1">
        <v>2</v>
      </c>
      <c r="O242" s="1">
        <v>0</v>
      </c>
      <c r="P242" t="s">
        <v>43</v>
      </c>
      <c r="Q242" t="s">
        <v>42</v>
      </c>
      <c r="R242" t="s">
        <v>42</v>
      </c>
      <c r="S242" t="s">
        <v>43</v>
      </c>
      <c r="T242" t="s">
        <v>43</v>
      </c>
      <c r="U242" t="s">
        <v>42</v>
      </c>
      <c r="V242" t="s">
        <v>42</v>
      </c>
      <c r="W242" t="s">
        <v>43</v>
      </c>
      <c r="X242" s="2">
        <v>4</v>
      </c>
      <c r="Y242" s="2">
        <v>3</v>
      </c>
      <c r="Z242" s="2">
        <v>2</v>
      </c>
      <c r="AA242" s="2">
        <v>1</v>
      </c>
      <c r="AB242" s="2">
        <v>1</v>
      </c>
      <c r="AC242" s="2">
        <v>3</v>
      </c>
      <c r="AD242" s="2">
        <v>2</v>
      </c>
      <c r="AE242" s="2">
        <v>8</v>
      </c>
      <c r="AF242" s="2">
        <v>8</v>
      </c>
      <c r="AG242" s="2">
        <v>8</v>
      </c>
      <c r="AH242" s="39">
        <f>AVERAGE(datasets[[#This Row],[G1]:[G3]])</f>
        <v>8</v>
      </c>
      <c r="AI242" s="44" t="str">
        <f>IF(datasets[[#This Row],[G3]]&gt;=15,"Excellent",IF(datasets[[#This Row],[G3]]&gt;=10,"Average","Poor"))</f>
        <v>Poor</v>
      </c>
      <c r="AJ242" s="43" t="str">
        <f t="shared" si="3"/>
        <v>At Risk</v>
      </c>
    </row>
    <row r="243" spans="1:36" x14ac:dyDescent="0.25">
      <c r="A243" t="s">
        <v>33</v>
      </c>
      <c r="B243" t="s">
        <v>50</v>
      </c>
      <c r="C243" s="1">
        <v>18</v>
      </c>
      <c r="D243" t="s">
        <v>52</v>
      </c>
      <c r="E243" t="s">
        <v>47</v>
      </c>
      <c r="F243" t="s">
        <v>37</v>
      </c>
      <c r="G243" s="1">
        <v>3</v>
      </c>
      <c r="H243" s="1">
        <v>4</v>
      </c>
      <c r="I243" t="s">
        <v>45</v>
      </c>
      <c r="J243" t="s">
        <v>45</v>
      </c>
      <c r="K243" t="s">
        <v>51</v>
      </c>
      <c r="L243" t="s">
        <v>41</v>
      </c>
      <c r="M243" s="1">
        <v>2</v>
      </c>
      <c r="N243" s="1">
        <v>2</v>
      </c>
      <c r="O243" s="1">
        <v>0</v>
      </c>
      <c r="P243" t="s">
        <v>43</v>
      </c>
      <c r="Q243" t="s">
        <v>42</v>
      </c>
      <c r="R243" t="s">
        <v>42</v>
      </c>
      <c r="S243" t="s">
        <v>42</v>
      </c>
      <c r="T243" t="s">
        <v>42</v>
      </c>
      <c r="U243" t="s">
        <v>42</v>
      </c>
      <c r="V243" t="s">
        <v>42</v>
      </c>
      <c r="W243" t="s">
        <v>43</v>
      </c>
      <c r="X243" s="2">
        <v>4</v>
      </c>
      <c r="Y243" s="2">
        <v>2</v>
      </c>
      <c r="Z243" s="2">
        <v>5</v>
      </c>
      <c r="AA243" s="2">
        <v>3</v>
      </c>
      <c r="AB243" s="2">
        <v>4</v>
      </c>
      <c r="AC243" s="2">
        <v>1</v>
      </c>
      <c r="AD243" s="2">
        <v>13</v>
      </c>
      <c r="AE243" s="2">
        <v>17</v>
      </c>
      <c r="AF243" s="2">
        <v>17</v>
      </c>
      <c r="AG243" s="2">
        <v>17</v>
      </c>
      <c r="AH243" s="39">
        <f>AVERAGE(datasets[[#This Row],[G1]:[G3]])</f>
        <v>17</v>
      </c>
      <c r="AI243" s="44" t="str">
        <f>IF(datasets[[#This Row],[G3]]&gt;=15,"Excellent",IF(datasets[[#This Row],[G3]]&gt;=10,"Average","Poor"))</f>
        <v>Excellent</v>
      </c>
      <c r="AJ243" s="43" t="str">
        <f t="shared" si="3"/>
        <v>Safe</v>
      </c>
    </row>
    <row r="244" spans="1:36" x14ac:dyDescent="0.25">
      <c r="A244" t="s">
        <v>33</v>
      </c>
      <c r="B244" t="s">
        <v>50</v>
      </c>
      <c r="C244" s="1">
        <v>17</v>
      </c>
      <c r="D244" t="s">
        <v>35</v>
      </c>
      <c r="E244" t="s">
        <v>36</v>
      </c>
      <c r="F244" t="s">
        <v>44</v>
      </c>
      <c r="G244" s="1">
        <v>3</v>
      </c>
      <c r="H244" s="1">
        <v>1</v>
      </c>
      <c r="I244" t="s">
        <v>48</v>
      </c>
      <c r="J244" t="s">
        <v>45</v>
      </c>
      <c r="K244" t="s">
        <v>45</v>
      </c>
      <c r="L244" t="s">
        <v>41</v>
      </c>
      <c r="M244" s="1">
        <v>1</v>
      </c>
      <c r="N244" s="1">
        <v>2</v>
      </c>
      <c r="O244" s="1">
        <v>0</v>
      </c>
      <c r="P244" t="s">
        <v>43</v>
      </c>
      <c r="Q244" t="s">
        <v>43</v>
      </c>
      <c r="R244" t="s">
        <v>42</v>
      </c>
      <c r="S244" t="s">
        <v>42</v>
      </c>
      <c r="T244" t="s">
        <v>42</v>
      </c>
      <c r="U244" t="s">
        <v>42</v>
      </c>
      <c r="V244" t="s">
        <v>42</v>
      </c>
      <c r="W244" t="s">
        <v>42</v>
      </c>
      <c r="X244" s="2">
        <v>5</v>
      </c>
      <c r="Y244" s="2">
        <v>4</v>
      </c>
      <c r="Z244" s="2">
        <v>4</v>
      </c>
      <c r="AA244" s="2">
        <v>3</v>
      </c>
      <c r="AB244" s="2">
        <v>4</v>
      </c>
      <c r="AC244" s="2">
        <v>5</v>
      </c>
      <c r="AD244" s="2">
        <v>2</v>
      </c>
      <c r="AE244" s="2">
        <v>9</v>
      </c>
      <c r="AF244" s="2">
        <v>9</v>
      </c>
      <c r="AG244" s="2">
        <v>10</v>
      </c>
      <c r="AH244" s="39">
        <f>AVERAGE(datasets[[#This Row],[G1]:[G3]])</f>
        <v>9.3333333333333339</v>
      </c>
      <c r="AI244" s="44" t="str">
        <f>IF(datasets[[#This Row],[G3]]&gt;=15,"Excellent",IF(datasets[[#This Row],[G3]]&gt;=10,"Average","Poor"))</f>
        <v>Average</v>
      </c>
      <c r="AJ244" s="43" t="str">
        <f t="shared" si="3"/>
        <v>Safe</v>
      </c>
    </row>
    <row r="245" spans="1:36" x14ac:dyDescent="0.25">
      <c r="A245" t="s">
        <v>33</v>
      </c>
      <c r="B245" t="s">
        <v>34</v>
      </c>
      <c r="C245" s="1">
        <v>18</v>
      </c>
      <c r="D245" t="s">
        <v>52</v>
      </c>
      <c r="E245" t="s">
        <v>36</v>
      </c>
      <c r="F245" t="s">
        <v>44</v>
      </c>
      <c r="G245" s="1">
        <v>4</v>
      </c>
      <c r="H245" s="1">
        <v>4</v>
      </c>
      <c r="I245" t="s">
        <v>39</v>
      </c>
      <c r="J245" t="s">
        <v>45</v>
      </c>
      <c r="K245" t="s">
        <v>51</v>
      </c>
      <c r="L245" t="s">
        <v>41</v>
      </c>
      <c r="M245" s="1">
        <v>2</v>
      </c>
      <c r="N245" s="1">
        <v>2</v>
      </c>
      <c r="O245" s="1">
        <v>0</v>
      </c>
      <c r="P245" t="s">
        <v>43</v>
      </c>
      <c r="Q245" t="s">
        <v>43</v>
      </c>
      <c r="R245" t="s">
        <v>42</v>
      </c>
      <c r="S245" t="s">
        <v>42</v>
      </c>
      <c r="T245" t="s">
        <v>42</v>
      </c>
      <c r="U245" t="s">
        <v>42</v>
      </c>
      <c r="V245" t="s">
        <v>42</v>
      </c>
      <c r="W245" t="s">
        <v>43</v>
      </c>
      <c r="X245" s="2">
        <v>4</v>
      </c>
      <c r="Y245" s="2">
        <v>3</v>
      </c>
      <c r="Z245" s="2">
        <v>4</v>
      </c>
      <c r="AA245" s="2">
        <v>2</v>
      </c>
      <c r="AB245" s="2">
        <v>2</v>
      </c>
      <c r="AC245" s="2">
        <v>4</v>
      </c>
      <c r="AD245" s="2">
        <v>8</v>
      </c>
      <c r="AE245" s="2">
        <v>12</v>
      </c>
      <c r="AF245" s="2">
        <v>10</v>
      </c>
      <c r="AG245" s="2">
        <v>11</v>
      </c>
      <c r="AH245" s="39">
        <f>AVERAGE(datasets[[#This Row],[G1]:[G3]])</f>
        <v>11</v>
      </c>
      <c r="AI245" s="44" t="str">
        <f>IF(datasets[[#This Row],[G3]]&gt;=15,"Excellent",IF(datasets[[#This Row],[G3]]&gt;=10,"Average","Poor"))</f>
        <v>Average</v>
      </c>
      <c r="AJ245" s="43" t="str">
        <f t="shared" si="3"/>
        <v>Safe</v>
      </c>
    </row>
    <row r="246" spans="1:36" x14ac:dyDescent="0.25">
      <c r="A246" t="s">
        <v>33</v>
      </c>
      <c r="B246" t="s">
        <v>50</v>
      </c>
      <c r="C246" s="1">
        <v>18</v>
      </c>
      <c r="D246" t="s">
        <v>35</v>
      </c>
      <c r="E246" t="s">
        <v>36</v>
      </c>
      <c r="F246" t="s">
        <v>44</v>
      </c>
      <c r="G246" s="1">
        <v>4</v>
      </c>
      <c r="H246" s="1">
        <v>2</v>
      </c>
      <c r="I246" t="s">
        <v>28</v>
      </c>
      <c r="J246" t="s">
        <v>45</v>
      </c>
      <c r="K246" t="s">
        <v>51</v>
      </c>
      <c r="L246" t="s">
        <v>46</v>
      </c>
      <c r="M246" s="1">
        <v>1</v>
      </c>
      <c r="N246" s="1">
        <v>2</v>
      </c>
      <c r="O246" s="1">
        <v>0</v>
      </c>
      <c r="P246" t="s">
        <v>43</v>
      </c>
      <c r="Q246" t="s">
        <v>42</v>
      </c>
      <c r="R246" t="s">
        <v>42</v>
      </c>
      <c r="S246" t="s">
        <v>42</v>
      </c>
      <c r="T246" t="s">
        <v>42</v>
      </c>
      <c r="U246" t="s">
        <v>42</v>
      </c>
      <c r="V246" t="s">
        <v>42</v>
      </c>
      <c r="W246" t="s">
        <v>42</v>
      </c>
      <c r="X246" s="2">
        <v>5</v>
      </c>
      <c r="Y246" s="2">
        <v>4</v>
      </c>
      <c r="Z246" s="2">
        <v>5</v>
      </c>
      <c r="AA246" s="2">
        <v>1</v>
      </c>
      <c r="AB246" s="2">
        <v>3</v>
      </c>
      <c r="AC246" s="2">
        <v>5</v>
      </c>
      <c r="AD246" s="2">
        <v>10</v>
      </c>
      <c r="AE246" s="2">
        <v>10</v>
      </c>
      <c r="AF246" s="2">
        <v>9</v>
      </c>
      <c r="AG246" s="2">
        <v>10</v>
      </c>
      <c r="AH246" s="39">
        <f>AVERAGE(datasets[[#This Row],[G1]:[G3]])</f>
        <v>9.6666666666666661</v>
      </c>
      <c r="AI246" s="44" t="str">
        <f>IF(datasets[[#This Row],[G3]]&gt;=15,"Excellent",IF(datasets[[#This Row],[G3]]&gt;=10,"Average","Poor"))</f>
        <v>Average</v>
      </c>
      <c r="AJ246" s="43" t="str">
        <f t="shared" si="3"/>
        <v>Safe</v>
      </c>
    </row>
    <row r="247" spans="1:36" x14ac:dyDescent="0.25">
      <c r="A247" t="s">
        <v>33</v>
      </c>
      <c r="B247" t="s">
        <v>34</v>
      </c>
      <c r="C247" s="1">
        <v>18</v>
      </c>
      <c r="D247" t="s">
        <v>52</v>
      </c>
      <c r="E247" t="s">
        <v>36</v>
      </c>
      <c r="F247" t="s">
        <v>44</v>
      </c>
      <c r="G247" s="1">
        <v>2</v>
      </c>
      <c r="H247" s="1">
        <v>1</v>
      </c>
      <c r="I247" t="s">
        <v>45</v>
      </c>
      <c r="J247" t="s">
        <v>45</v>
      </c>
      <c r="K247" t="s">
        <v>51</v>
      </c>
      <c r="L247" t="s">
        <v>41</v>
      </c>
      <c r="M247" s="1">
        <v>2</v>
      </c>
      <c r="N247" s="1">
        <v>2</v>
      </c>
      <c r="O247" s="1">
        <v>0</v>
      </c>
      <c r="P247" t="s">
        <v>43</v>
      </c>
      <c r="Q247" t="s">
        <v>42</v>
      </c>
      <c r="R247" t="s">
        <v>43</v>
      </c>
      <c r="S247" t="s">
        <v>43</v>
      </c>
      <c r="T247" t="s">
        <v>42</v>
      </c>
      <c r="U247" t="s">
        <v>43</v>
      </c>
      <c r="V247" t="s">
        <v>42</v>
      </c>
      <c r="W247" t="s">
        <v>42</v>
      </c>
      <c r="X247" s="2">
        <v>4</v>
      </c>
      <c r="Y247" s="2">
        <v>3</v>
      </c>
      <c r="Z247" s="2">
        <v>5</v>
      </c>
      <c r="AA247" s="2">
        <v>1</v>
      </c>
      <c r="AB247" s="2">
        <v>2</v>
      </c>
      <c r="AC247" s="2">
        <v>3</v>
      </c>
      <c r="AD247" s="2">
        <v>0</v>
      </c>
      <c r="AE247" s="2">
        <v>6</v>
      </c>
      <c r="AF247" s="2">
        <v>0</v>
      </c>
      <c r="AG247" s="2">
        <v>0</v>
      </c>
      <c r="AH247" s="39">
        <f>AVERAGE(datasets[[#This Row],[G1]:[G3]])</f>
        <v>2</v>
      </c>
      <c r="AI247" s="44" t="str">
        <f>IF(datasets[[#This Row],[G3]]&gt;=15,"Excellent",IF(datasets[[#This Row],[G3]]&gt;=10,"Average","Poor"))</f>
        <v>Poor</v>
      </c>
      <c r="AJ247" s="43" t="str">
        <f t="shared" si="3"/>
        <v>At Risk</v>
      </c>
    </row>
    <row r="248" spans="1:36" x14ac:dyDescent="0.25">
      <c r="A248" t="s">
        <v>33</v>
      </c>
      <c r="B248" t="s">
        <v>34</v>
      </c>
      <c r="C248" s="1">
        <v>19</v>
      </c>
      <c r="D248" t="s">
        <v>35</v>
      </c>
      <c r="E248" t="s">
        <v>36</v>
      </c>
      <c r="F248" t="s">
        <v>44</v>
      </c>
      <c r="G248" s="1">
        <v>3</v>
      </c>
      <c r="H248" s="1">
        <v>3</v>
      </c>
      <c r="I248" t="s">
        <v>45</v>
      </c>
      <c r="J248" t="s">
        <v>48</v>
      </c>
      <c r="K248" t="s">
        <v>49</v>
      </c>
      <c r="L248" t="s">
        <v>45</v>
      </c>
      <c r="M248" s="1">
        <v>1</v>
      </c>
      <c r="N248" s="1">
        <v>2</v>
      </c>
      <c r="O248" s="1">
        <v>2</v>
      </c>
      <c r="P248" t="s">
        <v>43</v>
      </c>
      <c r="Q248" t="s">
        <v>42</v>
      </c>
      <c r="R248" t="s">
        <v>42</v>
      </c>
      <c r="S248" t="s">
        <v>42</v>
      </c>
      <c r="T248" t="s">
        <v>42</v>
      </c>
      <c r="U248" t="s">
        <v>42</v>
      </c>
      <c r="V248" t="s">
        <v>42</v>
      </c>
      <c r="W248" t="s">
        <v>43</v>
      </c>
      <c r="X248" s="2">
        <v>4</v>
      </c>
      <c r="Y248" s="2">
        <v>3</v>
      </c>
      <c r="Z248" s="2">
        <v>5</v>
      </c>
      <c r="AA248" s="2">
        <v>3</v>
      </c>
      <c r="AB248" s="2">
        <v>3</v>
      </c>
      <c r="AC248" s="2">
        <v>5</v>
      </c>
      <c r="AD248" s="2">
        <v>15</v>
      </c>
      <c r="AE248" s="2">
        <v>9</v>
      </c>
      <c r="AF248" s="2">
        <v>9</v>
      </c>
      <c r="AG248" s="2">
        <v>9</v>
      </c>
      <c r="AH248" s="39">
        <f>AVERAGE(datasets[[#This Row],[G1]:[G3]])</f>
        <v>9</v>
      </c>
      <c r="AI248" s="44" t="str">
        <f>IF(datasets[[#This Row],[G3]]&gt;=15,"Excellent",IF(datasets[[#This Row],[G3]]&gt;=10,"Average","Poor"))</f>
        <v>Poor</v>
      </c>
      <c r="AJ248" s="43" t="str">
        <f t="shared" si="3"/>
        <v>At Risk</v>
      </c>
    </row>
    <row r="249" spans="1:36" x14ac:dyDescent="0.25">
      <c r="A249" t="s">
        <v>33</v>
      </c>
      <c r="B249" t="s">
        <v>34</v>
      </c>
      <c r="C249" s="1">
        <v>18</v>
      </c>
      <c r="D249" t="s">
        <v>35</v>
      </c>
      <c r="E249" t="s">
        <v>47</v>
      </c>
      <c r="F249" t="s">
        <v>44</v>
      </c>
      <c r="G249" s="1">
        <v>1</v>
      </c>
      <c r="H249" s="1">
        <v>1</v>
      </c>
      <c r="I249" t="s">
        <v>45</v>
      </c>
      <c r="J249" t="s">
        <v>45</v>
      </c>
      <c r="K249" t="s">
        <v>49</v>
      </c>
      <c r="L249" t="s">
        <v>41</v>
      </c>
      <c r="M249" s="1">
        <v>2</v>
      </c>
      <c r="N249" s="1">
        <v>2</v>
      </c>
      <c r="O249" s="1">
        <v>0</v>
      </c>
      <c r="P249" t="s">
        <v>43</v>
      </c>
      <c r="Q249" t="s">
        <v>42</v>
      </c>
      <c r="R249" t="s">
        <v>42</v>
      </c>
      <c r="S249" t="s">
        <v>43</v>
      </c>
      <c r="T249" t="s">
        <v>43</v>
      </c>
      <c r="U249" t="s">
        <v>42</v>
      </c>
      <c r="V249" t="s">
        <v>43</v>
      </c>
      <c r="W249" t="s">
        <v>43</v>
      </c>
      <c r="X249" s="2">
        <v>4</v>
      </c>
      <c r="Y249" s="2">
        <v>4</v>
      </c>
      <c r="Z249" s="2">
        <v>3</v>
      </c>
      <c r="AA249" s="2">
        <v>1</v>
      </c>
      <c r="AB249" s="2">
        <v>1</v>
      </c>
      <c r="AC249" s="2">
        <v>3</v>
      </c>
      <c r="AD249" s="2">
        <v>2</v>
      </c>
      <c r="AE249" s="2">
        <v>11</v>
      </c>
      <c r="AF249" s="2">
        <v>11</v>
      </c>
      <c r="AG249" s="2">
        <v>11</v>
      </c>
      <c r="AH249" s="39">
        <f>AVERAGE(datasets[[#This Row],[G1]:[G3]])</f>
        <v>11</v>
      </c>
      <c r="AI249" s="44" t="str">
        <f>IF(datasets[[#This Row],[G3]]&gt;=15,"Excellent",IF(datasets[[#This Row],[G3]]&gt;=10,"Average","Poor"))</f>
        <v>Average</v>
      </c>
      <c r="AJ249" s="43" t="str">
        <f t="shared" si="3"/>
        <v>Safe</v>
      </c>
    </row>
    <row r="250" spans="1:36" x14ac:dyDescent="0.25">
      <c r="A250" t="s">
        <v>33</v>
      </c>
      <c r="B250" t="s">
        <v>50</v>
      </c>
      <c r="C250" s="1">
        <v>17</v>
      </c>
      <c r="D250" t="s">
        <v>52</v>
      </c>
      <c r="E250" t="s">
        <v>36</v>
      </c>
      <c r="F250" t="s">
        <v>44</v>
      </c>
      <c r="G250" s="1">
        <v>1</v>
      </c>
      <c r="H250" s="1">
        <v>2</v>
      </c>
      <c r="I250" t="s">
        <v>38</v>
      </c>
      <c r="J250" t="s">
        <v>38</v>
      </c>
      <c r="K250" t="s">
        <v>49</v>
      </c>
      <c r="L250" t="s">
        <v>41</v>
      </c>
      <c r="M250" s="1">
        <v>1</v>
      </c>
      <c r="N250" s="1">
        <v>2</v>
      </c>
      <c r="O250" s="1">
        <v>0</v>
      </c>
      <c r="P250" t="s">
        <v>43</v>
      </c>
      <c r="Q250" t="s">
        <v>42</v>
      </c>
      <c r="R250" t="s">
        <v>42</v>
      </c>
      <c r="S250" t="s">
        <v>42</v>
      </c>
      <c r="T250" t="s">
        <v>43</v>
      </c>
      <c r="U250" t="s">
        <v>42</v>
      </c>
      <c r="V250" t="s">
        <v>43</v>
      </c>
      <c r="W250" t="s">
        <v>42</v>
      </c>
      <c r="X250" s="2">
        <v>3</v>
      </c>
      <c r="Y250" s="2">
        <v>5</v>
      </c>
      <c r="Z250" s="2">
        <v>2</v>
      </c>
      <c r="AA250" s="2">
        <v>2</v>
      </c>
      <c r="AB250" s="2">
        <v>2</v>
      </c>
      <c r="AC250" s="2">
        <v>1</v>
      </c>
      <c r="AD250" s="2">
        <v>2</v>
      </c>
      <c r="AE250" s="2">
        <v>15</v>
      </c>
      <c r="AF250" s="2">
        <v>14</v>
      </c>
      <c r="AG250" s="2">
        <v>14</v>
      </c>
      <c r="AH250" s="39">
        <f>AVERAGE(datasets[[#This Row],[G1]:[G3]])</f>
        <v>14.333333333333334</v>
      </c>
      <c r="AI250" s="44" t="str">
        <f>IF(datasets[[#This Row],[G3]]&gt;=15,"Excellent",IF(datasets[[#This Row],[G3]]&gt;=10,"Average","Poor"))</f>
        <v>Average</v>
      </c>
      <c r="AJ250" s="43" t="str">
        <f t="shared" si="3"/>
        <v>Safe</v>
      </c>
    </row>
    <row r="251" spans="1:36" x14ac:dyDescent="0.25">
      <c r="A251" t="s">
        <v>33</v>
      </c>
      <c r="B251" t="s">
        <v>34</v>
      </c>
      <c r="C251" s="1">
        <v>17</v>
      </c>
      <c r="D251" t="s">
        <v>35</v>
      </c>
      <c r="E251" t="s">
        <v>36</v>
      </c>
      <c r="F251" t="s">
        <v>44</v>
      </c>
      <c r="G251" s="1">
        <v>2</v>
      </c>
      <c r="H251" s="1">
        <v>4</v>
      </c>
      <c r="I251" t="s">
        <v>38</v>
      </c>
      <c r="J251" t="s">
        <v>28</v>
      </c>
      <c r="K251" t="s">
        <v>51</v>
      </c>
      <c r="L251" t="s">
        <v>41</v>
      </c>
      <c r="M251" s="1">
        <v>2</v>
      </c>
      <c r="N251" s="1">
        <v>2</v>
      </c>
      <c r="O251" s="1">
        <v>0</v>
      </c>
      <c r="P251" t="s">
        <v>43</v>
      </c>
      <c r="Q251" t="s">
        <v>42</v>
      </c>
      <c r="R251" t="s">
        <v>42</v>
      </c>
      <c r="S251" t="s">
        <v>43</v>
      </c>
      <c r="T251" t="s">
        <v>42</v>
      </c>
      <c r="U251" t="s">
        <v>42</v>
      </c>
      <c r="V251" t="s">
        <v>42</v>
      </c>
      <c r="W251" t="s">
        <v>42</v>
      </c>
      <c r="X251" s="2">
        <v>4</v>
      </c>
      <c r="Y251" s="2">
        <v>3</v>
      </c>
      <c r="Z251" s="2">
        <v>3</v>
      </c>
      <c r="AA251" s="2">
        <v>1</v>
      </c>
      <c r="AB251" s="2">
        <v>1</v>
      </c>
      <c r="AC251" s="2">
        <v>1</v>
      </c>
      <c r="AD251" s="2">
        <v>2</v>
      </c>
      <c r="AE251" s="2">
        <v>10</v>
      </c>
      <c r="AF251" s="2">
        <v>10</v>
      </c>
      <c r="AG251" s="2">
        <v>10</v>
      </c>
      <c r="AH251" s="39">
        <f>AVERAGE(datasets[[#This Row],[G1]:[G3]])</f>
        <v>10</v>
      </c>
      <c r="AI251" s="44" t="str">
        <f>IF(datasets[[#This Row],[G3]]&gt;=15,"Excellent",IF(datasets[[#This Row],[G3]]&gt;=10,"Average","Poor"))</f>
        <v>Average</v>
      </c>
      <c r="AJ251" s="43" t="str">
        <f t="shared" si="3"/>
        <v>Safe</v>
      </c>
    </row>
    <row r="252" spans="1:36" x14ac:dyDescent="0.25">
      <c r="A252" t="s">
        <v>33</v>
      </c>
      <c r="B252" t="s">
        <v>34</v>
      </c>
      <c r="C252" s="1">
        <v>17</v>
      </c>
      <c r="D252" t="s">
        <v>35</v>
      </c>
      <c r="E252" t="s">
        <v>47</v>
      </c>
      <c r="F252" t="s">
        <v>44</v>
      </c>
      <c r="G252" s="1">
        <v>2</v>
      </c>
      <c r="H252" s="1">
        <v>2</v>
      </c>
      <c r="I252" t="s">
        <v>48</v>
      </c>
      <c r="J252" t="s">
        <v>45</v>
      </c>
      <c r="K252" t="s">
        <v>40</v>
      </c>
      <c r="L252" t="s">
        <v>41</v>
      </c>
      <c r="M252" s="1">
        <v>2</v>
      </c>
      <c r="N252" s="1">
        <v>2</v>
      </c>
      <c r="O252" s="1">
        <v>0</v>
      </c>
      <c r="P252" t="s">
        <v>42</v>
      </c>
      <c r="Q252" t="s">
        <v>42</v>
      </c>
      <c r="R252" t="s">
        <v>42</v>
      </c>
      <c r="S252" t="s">
        <v>43</v>
      </c>
      <c r="T252" t="s">
        <v>42</v>
      </c>
      <c r="U252" t="s">
        <v>42</v>
      </c>
      <c r="V252" t="s">
        <v>42</v>
      </c>
      <c r="W252" t="s">
        <v>42</v>
      </c>
      <c r="X252" s="2">
        <v>4</v>
      </c>
      <c r="Y252" s="2">
        <v>4</v>
      </c>
      <c r="Z252" s="2">
        <v>4</v>
      </c>
      <c r="AA252" s="2">
        <v>2</v>
      </c>
      <c r="AB252" s="2">
        <v>3</v>
      </c>
      <c r="AC252" s="2">
        <v>5</v>
      </c>
      <c r="AD252" s="2">
        <v>6</v>
      </c>
      <c r="AE252" s="2">
        <v>12</v>
      </c>
      <c r="AF252" s="2">
        <v>12</v>
      </c>
      <c r="AG252" s="2">
        <v>12</v>
      </c>
      <c r="AH252" s="39">
        <f>AVERAGE(datasets[[#This Row],[G1]:[G3]])</f>
        <v>12</v>
      </c>
      <c r="AI252" s="44" t="str">
        <f>IF(datasets[[#This Row],[G3]]&gt;=15,"Excellent",IF(datasets[[#This Row],[G3]]&gt;=10,"Average","Poor"))</f>
        <v>Average</v>
      </c>
      <c r="AJ252" s="43" t="str">
        <f t="shared" si="3"/>
        <v>Safe</v>
      </c>
    </row>
    <row r="253" spans="1:36" x14ac:dyDescent="0.25">
      <c r="A253" t="s">
        <v>33</v>
      </c>
      <c r="B253" t="s">
        <v>34</v>
      </c>
      <c r="C253" s="1">
        <v>18</v>
      </c>
      <c r="D253" t="s">
        <v>52</v>
      </c>
      <c r="E253" t="s">
        <v>36</v>
      </c>
      <c r="F253" t="s">
        <v>37</v>
      </c>
      <c r="G253" s="1">
        <v>3</v>
      </c>
      <c r="H253" s="1">
        <v>2</v>
      </c>
      <c r="I253" t="s">
        <v>45</v>
      </c>
      <c r="J253" t="s">
        <v>48</v>
      </c>
      <c r="K253" t="s">
        <v>49</v>
      </c>
      <c r="L253" t="s">
        <v>41</v>
      </c>
      <c r="M253" s="1">
        <v>2</v>
      </c>
      <c r="N253" s="1">
        <v>2</v>
      </c>
      <c r="O253" s="1">
        <v>0</v>
      </c>
      <c r="P253" t="s">
        <v>43</v>
      </c>
      <c r="Q253" t="s">
        <v>43</v>
      </c>
      <c r="R253" t="s">
        <v>43</v>
      </c>
      <c r="S253" t="s">
        <v>43</v>
      </c>
      <c r="T253" t="s">
        <v>43</v>
      </c>
      <c r="U253" t="s">
        <v>43</v>
      </c>
      <c r="V253" t="s">
        <v>42</v>
      </c>
      <c r="W253" t="s">
        <v>42</v>
      </c>
      <c r="X253" s="2">
        <v>4</v>
      </c>
      <c r="Y253" s="2">
        <v>1</v>
      </c>
      <c r="Z253" s="2">
        <v>1</v>
      </c>
      <c r="AA253" s="2">
        <v>1</v>
      </c>
      <c r="AB253" s="2">
        <v>1</v>
      </c>
      <c r="AC253" s="2">
        <v>5</v>
      </c>
      <c r="AD253" s="2">
        <v>75</v>
      </c>
      <c r="AE253" s="2">
        <v>10</v>
      </c>
      <c r="AF253" s="2">
        <v>9</v>
      </c>
      <c r="AG253" s="2">
        <v>9</v>
      </c>
      <c r="AH253" s="39">
        <f>AVERAGE(datasets[[#This Row],[G1]:[G3]])</f>
        <v>9.3333333333333339</v>
      </c>
      <c r="AI253" s="44" t="str">
        <f>IF(datasets[[#This Row],[G3]]&gt;=15,"Excellent",IF(datasets[[#This Row],[G3]]&gt;=10,"Average","Poor"))</f>
        <v>Poor</v>
      </c>
      <c r="AJ253" s="43" t="str">
        <f t="shared" si="3"/>
        <v>At Risk</v>
      </c>
    </row>
    <row r="254" spans="1:36" x14ac:dyDescent="0.25">
      <c r="A254" t="s">
        <v>33</v>
      </c>
      <c r="B254" t="s">
        <v>34</v>
      </c>
      <c r="C254" s="1">
        <v>18</v>
      </c>
      <c r="D254" t="s">
        <v>35</v>
      </c>
      <c r="E254" t="s">
        <v>36</v>
      </c>
      <c r="F254" t="s">
        <v>44</v>
      </c>
      <c r="G254" s="1">
        <v>4</v>
      </c>
      <c r="H254" s="1">
        <v>4</v>
      </c>
      <c r="I254" t="s">
        <v>28</v>
      </c>
      <c r="J254" t="s">
        <v>28</v>
      </c>
      <c r="K254" t="s">
        <v>51</v>
      </c>
      <c r="L254" t="s">
        <v>46</v>
      </c>
      <c r="M254" s="1">
        <v>1</v>
      </c>
      <c r="N254" s="1">
        <v>2</v>
      </c>
      <c r="O254" s="1">
        <v>1</v>
      </c>
      <c r="P254" t="s">
        <v>42</v>
      </c>
      <c r="Q254" t="s">
        <v>42</v>
      </c>
      <c r="R254" t="s">
        <v>43</v>
      </c>
      <c r="S254" t="s">
        <v>42</v>
      </c>
      <c r="T254" t="s">
        <v>42</v>
      </c>
      <c r="U254" t="s">
        <v>42</v>
      </c>
      <c r="V254" t="s">
        <v>42</v>
      </c>
      <c r="W254" t="s">
        <v>42</v>
      </c>
      <c r="X254" s="2">
        <v>2</v>
      </c>
      <c r="Y254" s="2">
        <v>4</v>
      </c>
      <c r="Z254" s="2">
        <v>4</v>
      </c>
      <c r="AA254" s="2">
        <v>1</v>
      </c>
      <c r="AB254" s="2">
        <v>1</v>
      </c>
      <c r="AC254" s="2">
        <v>4</v>
      </c>
      <c r="AD254" s="2">
        <v>15</v>
      </c>
      <c r="AE254" s="2">
        <v>9</v>
      </c>
      <c r="AF254" s="2">
        <v>8</v>
      </c>
      <c r="AG254" s="2">
        <v>8</v>
      </c>
      <c r="AH254" s="39">
        <f>AVERAGE(datasets[[#This Row],[G1]:[G3]])</f>
        <v>8.3333333333333339</v>
      </c>
      <c r="AI254" s="44" t="str">
        <f>IF(datasets[[#This Row],[G3]]&gt;=15,"Excellent",IF(datasets[[#This Row],[G3]]&gt;=10,"Average","Poor"))</f>
        <v>Poor</v>
      </c>
      <c r="AJ254" s="43" t="str">
        <f t="shared" si="3"/>
        <v>At Risk</v>
      </c>
    </row>
    <row r="255" spans="1:36" x14ac:dyDescent="0.25">
      <c r="A255" t="s">
        <v>33</v>
      </c>
      <c r="B255" t="s">
        <v>34</v>
      </c>
      <c r="C255" s="1">
        <v>18</v>
      </c>
      <c r="D255" t="s">
        <v>35</v>
      </c>
      <c r="E255" t="s">
        <v>36</v>
      </c>
      <c r="F255" t="s">
        <v>44</v>
      </c>
      <c r="G255" s="1">
        <v>1</v>
      </c>
      <c r="H255" s="1">
        <v>1</v>
      </c>
      <c r="I255" t="s">
        <v>45</v>
      </c>
      <c r="J255" t="s">
        <v>45</v>
      </c>
      <c r="K255" t="s">
        <v>49</v>
      </c>
      <c r="L255" t="s">
        <v>41</v>
      </c>
      <c r="M255" s="1">
        <v>2</v>
      </c>
      <c r="N255" s="1">
        <v>2</v>
      </c>
      <c r="O255" s="1">
        <v>0</v>
      </c>
      <c r="P255" t="s">
        <v>42</v>
      </c>
      <c r="Q255" t="s">
        <v>43</v>
      </c>
      <c r="R255" t="s">
        <v>43</v>
      </c>
      <c r="S255" t="s">
        <v>42</v>
      </c>
      <c r="T255" t="s">
        <v>42</v>
      </c>
      <c r="U255" t="s">
        <v>42</v>
      </c>
      <c r="V255" t="s">
        <v>42</v>
      </c>
      <c r="W255" t="s">
        <v>43</v>
      </c>
      <c r="X255" s="2">
        <v>5</v>
      </c>
      <c r="Y255" s="2">
        <v>4</v>
      </c>
      <c r="Z255" s="2">
        <v>4</v>
      </c>
      <c r="AA255" s="2">
        <v>1</v>
      </c>
      <c r="AB255" s="2">
        <v>1</v>
      </c>
      <c r="AC255" s="2">
        <v>4</v>
      </c>
      <c r="AD255" s="2">
        <v>4</v>
      </c>
      <c r="AE255" s="2">
        <v>8</v>
      </c>
      <c r="AF255" s="2">
        <v>9</v>
      </c>
      <c r="AG255" s="2">
        <v>10</v>
      </c>
      <c r="AH255" s="39">
        <f>AVERAGE(datasets[[#This Row],[G1]:[G3]])</f>
        <v>9</v>
      </c>
      <c r="AI255" s="44" t="str">
        <f>IF(datasets[[#This Row],[G3]]&gt;=15,"Excellent",IF(datasets[[#This Row],[G3]]&gt;=10,"Average","Poor"))</f>
        <v>Average</v>
      </c>
      <c r="AJ255" s="43" t="str">
        <f t="shared" si="3"/>
        <v>Safe</v>
      </c>
    </row>
    <row r="256" spans="1:36" x14ac:dyDescent="0.25">
      <c r="A256" t="s">
        <v>33</v>
      </c>
      <c r="B256" t="s">
        <v>34</v>
      </c>
      <c r="C256" s="1">
        <v>17</v>
      </c>
      <c r="D256" t="s">
        <v>35</v>
      </c>
      <c r="E256" t="s">
        <v>36</v>
      </c>
      <c r="F256" t="s">
        <v>44</v>
      </c>
      <c r="G256" s="1">
        <v>2</v>
      </c>
      <c r="H256" s="1">
        <v>2</v>
      </c>
      <c r="I256" t="s">
        <v>45</v>
      </c>
      <c r="J256" t="s">
        <v>45</v>
      </c>
      <c r="K256" t="s">
        <v>40</v>
      </c>
      <c r="L256" t="s">
        <v>41</v>
      </c>
      <c r="M256" s="1">
        <v>1</v>
      </c>
      <c r="N256" s="1">
        <v>2</v>
      </c>
      <c r="O256" s="1">
        <v>0</v>
      </c>
      <c r="P256" t="s">
        <v>43</v>
      </c>
      <c r="Q256" t="s">
        <v>42</v>
      </c>
      <c r="R256" t="s">
        <v>43</v>
      </c>
      <c r="S256" t="s">
        <v>43</v>
      </c>
      <c r="T256" t="s">
        <v>43</v>
      </c>
      <c r="U256" t="s">
        <v>42</v>
      </c>
      <c r="V256" t="s">
        <v>42</v>
      </c>
      <c r="W256" t="s">
        <v>43</v>
      </c>
      <c r="X256" s="2">
        <v>5</v>
      </c>
      <c r="Y256" s="2">
        <v>4</v>
      </c>
      <c r="Z256" s="2">
        <v>5</v>
      </c>
      <c r="AA256" s="2">
        <v>1</v>
      </c>
      <c r="AB256" s="2">
        <v>2</v>
      </c>
      <c r="AC256" s="2">
        <v>5</v>
      </c>
      <c r="AD256" s="2">
        <v>4</v>
      </c>
      <c r="AE256" s="2">
        <v>10</v>
      </c>
      <c r="AF256" s="2">
        <v>9</v>
      </c>
      <c r="AG256" s="2">
        <v>11</v>
      </c>
      <c r="AH256" s="39">
        <f>AVERAGE(datasets[[#This Row],[G1]:[G3]])</f>
        <v>10</v>
      </c>
      <c r="AI256" s="44" t="str">
        <f>IF(datasets[[#This Row],[G3]]&gt;=15,"Excellent",IF(datasets[[#This Row],[G3]]&gt;=10,"Average","Poor"))</f>
        <v>Average</v>
      </c>
      <c r="AJ256" s="43" t="str">
        <f t="shared" si="3"/>
        <v>Safe</v>
      </c>
    </row>
    <row r="257" spans="1:36" x14ac:dyDescent="0.25">
      <c r="A257" t="s">
        <v>33</v>
      </c>
      <c r="B257" t="s">
        <v>50</v>
      </c>
      <c r="C257" s="1">
        <v>17</v>
      </c>
      <c r="D257" t="s">
        <v>35</v>
      </c>
      <c r="E257" t="s">
        <v>36</v>
      </c>
      <c r="F257" t="s">
        <v>44</v>
      </c>
      <c r="G257" s="1">
        <v>1</v>
      </c>
      <c r="H257" s="1">
        <v>1</v>
      </c>
      <c r="I257" t="s">
        <v>45</v>
      </c>
      <c r="J257" t="s">
        <v>45</v>
      </c>
      <c r="K257" t="s">
        <v>51</v>
      </c>
      <c r="L257" t="s">
        <v>46</v>
      </c>
      <c r="M257" s="1">
        <v>1</v>
      </c>
      <c r="N257" s="1">
        <v>2</v>
      </c>
      <c r="O257" s="1">
        <v>0</v>
      </c>
      <c r="P257" t="s">
        <v>43</v>
      </c>
      <c r="Q257" t="s">
        <v>43</v>
      </c>
      <c r="R257" t="s">
        <v>42</v>
      </c>
      <c r="S257" t="s">
        <v>43</v>
      </c>
      <c r="T257" t="s">
        <v>43</v>
      </c>
      <c r="U257" t="s">
        <v>42</v>
      </c>
      <c r="V257" t="s">
        <v>42</v>
      </c>
      <c r="W257" t="s">
        <v>43</v>
      </c>
      <c r="X257" s="2">
        <v>4</v>
      </c>
      <c r="Y257" s="2">
        <v>3</v>
      </c>
      <c r="Z257" s="2">
        <v>3</v>
      </c>
      <c r="AA257" s="2">
        <v>1</v>
      </c>
      <c r="AB257" s="2">
        <v>2</v>
      </c>
      <c r="AC257" s="2">
        <v>4</v>
      </c>
      <c r="AD257" s="2">
        <v>2</v>
      </c>
      <c r="AE257" s="2">
        <v>12</v>
      </c>
      <c r="AF257" s="2">
        <v>10</v>
      </c>
      <c r="AG257" s="2">
        <v>11</v>
      </c>
      <c r="AH257" s="39">
        <f>AVERAGE(datasets[[#This Row],[G1]:[G3]])</f>
        <v>11</v>
      </c>
      <c r="AI257" s="44" t="str">
        <f>IF(datasets[[#This Row],[G3]]&gt;=15,"Excellent",IF(datasets[[#This Row],[G3]]&gt;=10,"Average","Poor"))</f>
        <v>Average</v>
      </c>
      <c r="AJ257" s="43" t="str">
        <f t="shared" si="3"/>
        <v>Safe</v>
      </c>
    </row>
    <row r="258" spans="1:36" x14ac:dyDescent="0.25">
      <c r="A258" t="s">
        <v>33</v>
      </c>
      <c r="B258" t="s">
        <v>50</v>
      </c>
      <c r="C258" s="1">
        <v>18</v>
      </c>
      <c r="D258" t="s">
        <v>35</v>
      </c>
      <c r="E258" t="s">
        <v>47</v>
      </c>
      <c r="F258" t="s">
        <v>37</v>
      </c>
      <c r="G258" s="1">
        <v>4</v>
      </c>
      <c r="H258" s="1">
        <v>4</v>
      </c>
      <c r="I258" t="s">
        <v>39</v>
      </c>
      <c r="J258" t="s">
        <v>39</v>
      </c>
      <c r="K258" t="s">
        <v>51</v>
      </c>
      <c r="L258" t="s">
        <v>41</v>
      </c>
      <c r="M258" s="1">
        <v>1</v>
      </c>
      <c r="N258" s="1">
        <v>2</v>
      </c>
      <c r="O258" s="1">
        <v>0</v>
      </c>
      <c r="P258" t="s">
        <v>43</v>
      </c>
      <c r="Q258" t="s">
        <v>42</v>
      </c>
      <c r="R258" t="s">
        <v>42</v>
      </c>
      <c r="S258" t="s">
        <v>42</v>
      </c>
      <c r="T258" t="s">
        <v>42</v>
      </c>
      <c r="U258" t="s">
        <v>42</v>
      </c>
      <c r="V258" t="s">
        <v>42</v>
      </c>
      <c r="W258" t="s">
        <v>43</v>
      </c>
      <c r="X258" s="2">
        <v>5</v>
      </c>
      <c r="Y258" s="2">
        <v>4</v>
      </c>
      <c r="Z258" s="2">
        <v>3</v>
      </c>
      <c r="AA258" s="2">
        <v>1</v>
      </c>
      <c r="AB258" s="2">
        <v>1</v>
      </c>
      <c r="AC258" s="2">
        <v>2</v>
      </c>
      <c r="AD258" s="2">
        <v>9</v>
      </c>
      <c r="AE258" s="2">
        <v>15</v>
      </c>
      <c r="AF258" s="2">
        <v>13</v>
      </c>
      <c r="AG258" s="2">
        <v>15</v>
      </c>
      <c r="AH258" s="39">
        <f>AVERAGE(datasets[[#This Row],[G1]:[G3]])</f>
        <v>14.333333333333334</v>
      </c>
      <c r="AI258" s="44" t="str">
        <f>IF(datasets[[#This Row],[G3]]&gt;=15,"Excellent",IF(datasets[[#This Row],[G3]]&gt;=10,"Average","Poor"))</f>
        <v>Excellent</v>
      </c>
      <c r="AJ258" s="43" t="str">
        <f t="shared" si="3"/>
        <v>Safe</v>
      </c>
    </row>
    <row r="259" spans="1:36" x14ac:dyDescent="0.25">
      <c r="A259" t="s">
        <v>33</v>
      </c>
      <c r="B259" t="s">
        <v>50</v>
      </c>
      <c r="C259" s="1">
        <v>18</v>
      </c>
      <c r="D259" t="s">
        <v>35</v>
      </c>
      <c r="E259" t="s">
        <v>36</v>
      </c>
      <c r="F259" t="s">
        <v>44</v>
      </c>
      <c r="G259" s="1">
        <v>4</v>
      </c>
      <c r="H259" s="1">
        <v>2</v>
      </c>
      <c r="I259" t="s">
        <v>39</v>
      </c>
      <c r="J259" t="s">
        <v>45</v>
      </c>
      <c r="K259" t="s">
        <v>49</v>
      </c>
      <c r="L259" t="s">
        <v>41</v>
      </c>
      <c r="M259" s="1">
        <v>1</v>
      </c>
      <c r="N259" s="1">
        <v>2</v>
      </c>
      <c r="O259" s="1">
        <v>0</v>
      </c>
      <c r="P259" t="s">
        <v>43</v>
      </c>
      <c r="Q259" t="s">
        <v>42</v>
      </c>
      <c r="R259" t="s">
        <v>42</v>
      </c>
      <c r="S259" t="s">
        <v>42</v>
      </c>
      <c r="T259" t="s">
        <v>42</v>
      </c>
      <c r="U259" t="s">
        <v>42</v>
      </c>
      <c r="V259" t="s">
        <v>42</v>
      </c>
      <c r="W259" t="s">
        <v>42</v>
      </c>
      <c r="X259" s="2">
        <v>4</v>
      </c>
      <c r="Y259" s="2">
        <v>3</v>
      </c>
      <c r="Z259" s="2">
        <v>2</v>
      </c>
      <c r="AA259" s="2">
        <v>1</v>
      </c>
      <c r="AB259" s="2">
        <v>4</v>
      </c>
      <c r="AC259" s="2">
        <v>5</v>
      </c>
      <c r="AD259" s="2">
        <v>11</v>
      </c>
      <c r="AE259" s="2">
        <v>12</v>
      </c>
      <c r="AF259" s="2">
        <v>11</v>
      </c>
      <c r="AG259" s="2">
        <v>11</v>
      </c>
      <c r="AH259" s="39">
        <f>AVERAGE(datasets[[#This Row],[G1]:[G3]])</f>
        <v>11.333333333333334</v>
      </c>
      <c r="AI259" s="44" t="str">
        <f>IF(datasets[[#This Row],[G3]]&gt;=15,"Excellent",IF(datasets[[#This Row],[G3]]&gt;=10,"Average","Poor"))</f>
        <v>Average</v>
      </c>
      <c r="AJ259" s="43" t="str">
        <f t="shared" ref="AJ259:AJ322" si="4">IF(AI259="Poor","At Risk","Safe")</f>
        <v>Safe</v>
      </c>
    </row>
    <row r="260" spans="1:36" x14ac:dyDescent="0.25">
      <c r="A260" t="s">
        <v>33</v>
      </c>
      <c r="B260" t="s">
        <v>34</v>
      </c>
      <c r="C260" s="1">
        <v>18</v>
      </c>
      <c r="D260" t="s">
        <v>35</v>
      </c>
      <c r="E260" t="s">
        <v>47</v>
      </c>
      <c r="F260" t="s">
        <v>44</v>
      </c>
      <c r="G260" s="1">
        <v>2</v>
      </c>
      <c r="H260" s="1">
        <v>1</v>
      </c>
      <c r="I260" t="s">
        <v>48</v>
      </c>
      <c r="J260" t="s">
        <v>38</v>
      </c>
      <c r="K260" t="s">
        <v>51</v>
      </c>
      <c r="L260" t="s">
        <v>41</v>
      </c>
      <c r="M260" s="1">
        <v>1</v>
      </c>
      <c r="N260" s="1">
        <v>2</v>
      </c>
      <c r="O260" s="1">
        <v>1</v>
      </c>
      <c r="P260" t="s">
        <v>43</v>
      </c>
      <c r="Q260" t="s">
        <v>43</v>
      </c>
      <c r="R260" t="s">
        <v>43</v>
      </c>
      <c r="S260" t="s">
        <v>43</v>
      </c>
      <c r="T260" t="s">
        <v>42</v>
      </c>
      <c r="U260" t="s">
        <v>42</v>
      </c>
      <c r="V260" t="s">
        <v>42</v>
      </c>
      <c r="W260" t="s">
        <v>42</v>
      </c>
      <c r="X260" s="2">
        <v>5</v>
      </c>
      <c r="Y260" s="2">
        <v>4</v>
      </c>
      <c r="Z260" s="2">
        <v>3</v>
      </c>
      <c r="AA260" s="2">
        <v>1</v>
      </c>
      <c r="AB260" s="2">
        <v>1</v>
      </c>
      <c r="AC260" s="2">
        <v>5</v>
      </c>
      <c r="AD260" s="2">
        <v>12</v>
      </c>
      <c r="AE260" s="2">
        <v>12</v>
      </c>
      <c r="AF260" s="2">
        <v>12</v>
      </c>
      <c r="AG260" s="2">
        <v>13</v>
      </c>
      <c r="AH260" s="39">
        <f>AVERAGE(datasets[[#This Row],[G1]:[G3]])</f>
        <v>12.333333333333334</v>
      </c>
      <c r="AI260" s="44" t="str">
        <f>IF(datasets[[#This Row],[G3]]&gt;=15,"Excellent",IF(datasets[[#This Row],[G3]]&gt;=10,"Average","Poor"))</f>
        <v>Average</v>
      </c>
      <c r="AJ260" s="43" t="str">
        <f t="shared" si="4"/>
        <v>Safe</v>
      </c>
    </row>
    <row r="261" spans="1:36" x14ac:dyDescent="0.25">
      <c r="A261" t="s">
        <v>33</v>
      </c>
      <c r="B261" t="s">
        <v>34</v>
      </c>
      <c r="C261" s="1">
        <v>19</v>
      </c>
      <c r="D261" t="s">
        <v>35</v>
      </c>
      <c r="E261" t="s">
        <v>36</v>
      </c>
      <c r="F261" t="s">
        <v>44</v>
      </c>
      <c r="G261" s="1">
        <v>4</v>
      </c>
      <c r="H261" s="1">
        <v>4</v>
      </c>
      <c r="I261" t="s">
        <v>28</v>
      </c>
      <c r="J261" t="s">
        <v>45</v>
      </c>
      <c r="K261" t="s">
        <v>51</v>
      </c>
      <c r="L261" t="s">
        <v>45</v>
      </c>
      <c r="M261" s="1">
        <v>2</v>
      </c>
      <c r="N261" s="1">
        <v>2</v>
      </c>
      <c r="O261" s="1">
        <v>0</v>
      </c>
      <c r="P261" t="s">
        <v>43</v>
      </c>
      <c r="Q261" t="s">
        <v>42</v>
      </c>
      <c r="R261" t="s">
        <v>42</v>
      </c>
      <c r="S261" t="s">
        <v>42</v>
      </c>
      <c r="T261" t="s">
        <v>42</v>
      </c>
      <c r="U261" t="s">
        <v>42</v>
      </c>
      <c r="V261" t="s">
        <v>42</v>
      </c>
      <c r="W261" t="s">
        <v>43</v>
      </c>
      <c r="X261" s="2">
        <v>2</v>
      </c>
      <c r="Y261" s="2">
        <v>3</v>
      </c>
      <c r="Z261" s="2">
        <v>4</v>
      </c>
      <c r="AA261" s="2">
        <v>2</v>
      </c>
      <c r="AB261" s="2">
        <v>3</v>
      </c>
      <c r="AC261" s="2">
        <v>2</v>
      </c>
      <c r="AD261" s="2">
        <v>0</v>
      </c>
      <c r="AE261" s="2">
        <v>10</v>
      </c>
      <c r="AF261" s="2">
        <v>9</v>
      </c>
      <c r="AG261" s="2">
        <v>0</v>
      </c>
      <c r="AH261" s="39">
        <f>AVERAGE(datasets[[#This Row],[G1]:[G3]])</f>
        <v>6.333333333333333</v>
      </c>
      <c r="AI261" s="44" t="str">
        <f>IF(datasets[[#This Row],[G3]]&gt;=15,"Excellent",IF(datasets[[#This Row],[G3]]&gt;=10,"Average","Poor"))</f>
        <v>Poor</v>
      </c>
      <c r="AJ261" s="43" t="str">
        <f t="shared" si="4"/>
        <v>At Risk</v>
      </c>
    </row>
    <row r="262" spans="1:36" x14ac:dyDescent="0.25">
      <c r="A262" t="s">
        <v>33</v>
      </c>
      <c r="B262" t="s">
        <v>34</v>
      </c>
      <c r="C262" s="1">
        <v>18</v>
      </c>
      <c r="D262" t="s">
        <v>35</v>
      </c>
      <c r="E262" t="s">
        <v>47</v>
      </c>
      <c r="F262" t="s">
        <v>44</v>
      </c>
      <c r="G262" s="1">
        <v>4</v>
      </c>
      <c r="H262" s="1">
        <v>3</v>
      </c>
      <c r="I262" t="s">
        <v>45</v>
      </c>
      <c r="J262" t="s">
        <v>45</v>
      </c>
      <c r="K262" t="s">
        <v>49</v>
      </c>
      <c r="L262" t="s">
        <v>45</v>
      </c>
      <c r="M262" s="1">
        <v>2</v>
      </c>
      <c r="N262" s="1">
        <v>2</v>
      </c>
      <c r="O262" s="1">
        <v>0</v>
      </c>
      <c r="P262" t="s">
        <v>43</v>
      </c>
      <c r="Q262" t="s">
        <v>42</v>
      </c>
      <c r="R262" t="s">
        <v>42</v>
      </c>
      <c r="S262" t="s">
        <v>43</v>
      </c>
      <c r="T262" t="s">
        <v>42</v>
      </c>
      <c r="U262" t="s">
        <v>42</v>
      </c>
      <c r="V262" t="s">
        <v>42</v>
      </c>
      <c r="W262" t="s">
        <v>42</v>
      </c>
      <c r="X262" s="2">
        <v>4</v>
      </c>
      <c r="Y262" s="2">
        <v>4</v>
      </c>
      <c r="Z262" s="2">
        <v>5</v>
      </c>
      <c r="AA262" s="2">
        <v>1</v>
      </c>
      <c r="AB262" s="2">
        <v>2</v>
      </c>
      <c r="AC262" s="2">
        <v>2</v>
      </c>
      <c r="AD262" s="2">
        <v>10</v>
      </c>
      <c r="AE262" s="2">
        <v>10</v>
      </c>
      <c r="AF262" s="2">
        <v>8</v>
      </c>
      <c r="AG262" s="2">
        <v>8</v>
      </c>
      <c r="AH262" s="39">
        <f>AVERAGE(datasets[[#This Row],[G1]:[G3]])</f>
        <v>8.6666666666666661</v>
      </c>
      <c r="AI262" s="44" t="str">
        <f>IF(datasets[[#This Row],[G3]]&gt;=15,"Excellent",IF(datasets[[#This Row],[G3]]&gt;=10,"Average","Poor"))</f>
        <v>Poor</v>
      </c>
      <c r="AJ262" s="43" t="str">
        <f t="shared" si="4"/>
        <v>At Risk</v>
      </c>
    </row>
    <row r="263" spans="1:36" x14ac:dyDescent="0.25">
      <c r="A263" t="s">
        <v>33</v>
      </c>
      <c r="B263" t="s">
        <v>34</v>
      </c>
      <c r="C263" s="1">
        <v>18</v>
      </c>
      <c r="D263" t="s">
        <v>35</v>
      </c>
      <c r="E263" t="s">
        <v>47</v>
      </c>
      <c r="F263" t="s">
        <v>37</v>
      </c>
      <c r="G263" s="1">
        <v>4</v>
      </c>
      <c r="H263" s="1">
        <v>4</v>
      </c>
      <c r="I263" t="s">
        <v>28</v>
      </c>
      <c r="J263" t="s">
        <v>45</v>
      </c>
      <c r="K263" t="s">
        <v>49</v>
      </c>
      <c r="L263" t="s">
        <v>41</v>
      </c>
      <c r="M263" s="1">
        <v>1</v>
      </c>
      <c r="N263" s="1">
        <v>2</v>
      </c>
      <c r="O263" s="1">
        <v>0</v>
      </c>
      <c r="P263" t="s">
        <v>43</v>
      </c>
      <c r="Q263" t="s">
        <v>42</v>
      </c>
      <c r="R263" t="s">
        <v>43</v>
      </c>
      <c r="S263" t="s">
        <v>43</v>
      </c>
      <c r="T263" t="s">
        <v>42</v>
      </c>
      <c r="U263" t="s">
        <v>42</v>
      </c>
      <c r="V263" t="s">
        <v>42</v>
      </c>
      <c r="W263" t="s">
        <v>42</v>
      </c>
      <c r="X263" s="2">
        <v>4</v>
      </c>
      <c r="Y263" s="2">
        <v>2</v>
      </c>
      <c r="Z263" s="2">
        <v>4</v>
      </c>
      <c r="AA263" s="2">
        <v>1</v>
      </c>
      <c r="AB263" s="2">
        <v>1</v>
      </c>
      <c r="AC263" s="2">
        <v>4</v>
      </c>
      <c r="AD263" s="2">
        <v>14</v>
      </c>
      <c r="AE263" s="2">
        <v>12</v>
      </c>
      <c r="AF263" s="2">
        <v>10</v>
      </c>
      <c r="AG263" s="2">
        <v>11</v>
      </c>
      <c r="AH263" s="39">
        <f>AVERAGE(datasets[[#This Row],[G1]:[G3]])</f>
        <v>11</v>
      </c>
      <c r="AI263" s="44" t="str">
        <f>IF(datasets[[#This Row],[G3]]&gt;=15,"Excellent",IF(datasets[[#This Row],[G3]]&gt;=10,"Average","Poor"))</f>
        <v>Average</v>
      </c>
      <c r="AJ263" s="43" t="str">
        <f t="shared" si="4"/>
        <v>Safe</v>
      </c>
    </row>
    <row r="264" spans="1:36" x14ac:dyDescent="0.25">
      <c r="A264" t="s">
        <v>33</v>
      </c>
      <c r="B264" t="s">
        <v>50</v>
      </c>
      <c r="C264" s="1">
        <v>19</v>
      </c>
      <c r="D264" t="s">
        <v>35</v>
      </c>
      <c r="E264" t="s">
        <v>36</v>
      </c>
      <c r="F264" t="s">
        <v>44</v>
      </c>
      <c r="G264" s="1">
        <v>3</v>
      </c>
      <c r="H264" s="1">
        <v>3</v>
      </c>
      <c r="I264" t="s">
        <v>45</v>
      </c>
      <c r="J264" t="s">
        <v>45</v>
      </c>
      <c r="K264" t="s">
        <v>49</v>
      </c>
      <c r="L264" t="s">
        <v>45</v>
      </c>
      <c r="M264" s="1">
        <v>1</v>
      </c>
      <c r="N264" s="1">
        <v>2</v>
      </c>
      <c r="O264" s="1">
        <v>1</v>
      </c>
      <c r="P264" t="s">
        <v>43</v>
      </c>
      <c r="Q264" t="s">
        <v>42</v>
      </c>
      <c r="R264" t="s">
        <v>43</v>
      </c>
      <c r="S264" t="s">
        <v>42</v>
      </c>
      <c r="T264" t="s">
        <v>42</v>
      </c>
      <c r="U264" t="s">
        <v>42</v>
      </c>
      <c r="V264" t="s">
        <v>42</v>
      </c>
      <c r="W264" t="s">
        <v>42</v>
      </c>
      <c r="X264" s="2">
        <v>4</v>
      </c>
      <c r="Y264" s="2">
        <v>4</v>
      </c>
      <c r="Z264" s="2">
        <v>4</v>
      </c>
      <c r="AA264" s="2">
        <v>1</v>
      </c>
      <c r="AB264" s="2">
        <v>1</v>
      </c>
      <c r="AC264" s="2">
        <v>3</v>
      </c>
      <c r="AD264" s="2">
        <v>20</v>
      </c>
      <c r="AE264" s="2">
        <v>15</v>
      </c>
      <c r="AF264" s="2">
        <v>14</v>
      </c>
      <c r="AG264" s="2">
        <v>13</v>
      </c>
      <c r="AH264" s="39">
        <f>AVERAGE(datasets[[#This Row],[G1]:[G3]])</f>
        <v>14</v>
      </c>
      <c r="AI264" s="44" t="str">
        <f>IF(datasets[[#This Row],[G3]]&gt;=15,"Excellent",IF(datasets[[#This Row],[G3]]&gt;=10,"Average","Poor"))</f>
        <v>Average</v>
      </c>
      <c r="AJ264" s="43" t="str">
        <f t="shared" si="4"/>
        <v>Safe</v>
      </c>
    </row>
    <row r="265" spans="1:36" x14ac:dyDescent="0.25">
      <c r="A265" t="s">
        <v>33</v>
      </c>
      <c r="B265" t="s">
        <v>34</v>
      </c>
      <c r="C265" s="1">
        <v>18</v>
      </c>
      <c r="D265" t="s">
        <v>35</v>
      </c>
      <c r="E265" t="s">
        <v>36</v>
      </c>
      <c r="F265" t="s">
        <v>44</v>
      </c>
      <c r="G265" s="1">
        <v>2</v>
      </c>
      <c r="H265" s="1">
        <v>4</v>
      </c>
      <c r="I265" t="s">
        <v>48</v>
      </c>
      <c r="J265" t="s">
        <v>38</v>
      </c>
      <c r="K265" t="s">
        <v>51</v>
      </c>
      <c r="L265" t="s">
        <v>45</v>
      </c>
      <c r="M265" s="1">
        <v>1</v>
      </c>
      <c r="N265" s="1">
        <v>2</v>
      </c>
      <c r="O265" s="1">
        <v>1</v>
      </c>
      <c r="P265" t="s">
        <v>43</v>
      </c>
      <c r="Q265" t="s">
        <v>42</v>
      </c>
      <c r="R265" t="s">
        <v>42</v>
      </c>
      <c r="S265" t="s">
        <v>42</v>
      </c>
      <c r="T265" t="s">
        <v>42</v>
      </c>
      <c r="U265" t="s">
        <v>42</v>
      </c>
      <c r="V265" t="s">
        <v>42</v>
      </c>
      <c r="W265" t="s">
        <v>43</v>
      </c>
      <c r="X265" s="2">
        <v>4</v>
      </c>
      <c r="Y265" s="2">
        <v>4</v>
      </c>
      <c r="Z265" s="2">
        <v>3</v>
      </c>
      <c r="AA265" s="2">
        <v>1</v>
      </c>
      <c r="AB265" s="2">
        <v>1</v>
      </c>
      <c r="AC265" s="2">
        <v>3</v>
      </c>
      <c r="AD265" s="2">
        <v>8</v>
      </c>
      <c r="AE265" s="2">
        <v>14</v>
      </c>
      <c r="AF265" s="2">
        <v>12</v>
      </c>
      <c r="AG265" s="2">
        <v>12</v>
      </c>
      <c r="AH265" s="39">
        <f>AVERAGE(datasets[[#This Row],[G1]:[G3]])</f>
        <v>12.666666666666666</v>
      </c>
      <c r="AI265" s="44" t="str">
        <f>IF(datasets[[#This Row],[G3]]&gt;=15,"Excellent",IF(datasets[[#This Row],[G3]]&gt;=10,"Average","Poor"))</f>
        <v>Average</v>
      </c>
      <c r="AJ265" s="43" t="str">
        <f t="shared" si="4"/>
        <v>Safe</v>
      </c>
    </row>
    <row r="266" spans="1:36" x14ac:dyDescent="0.25">
      <c r="A266" t="s">
        <v>33</v>
      </c>
      <c r="B266" t="s">
        <v>50</v>
      </c>
      <c r="C266" s="1">
        <v>19</v>
      </c>
      <c r="D266" t="s">
        <v>52</v>
      </c>
      <c r="E266" t="s">
        <v>36</v>
      </c>
      <c r="F266" t="s">
        <v>44</v>
      </c>
      <c r="G266" s="1">
        <v>3</v>
      </c>
      <c r="H266" s="1">
        <v>3</v>
      </c>
      <c r="I266" t="s">
        <v>45</v>
      </c>
      <c r="J266" t="s">
        <v>48</v>
      </c>
      <c r="K266" t="s">
        <v>51</v>
      </c>
      <c r="L266" t="s">
        <v>46</v>
      </c>
      <c r="M266" s="1">
        <v>1</v>
      </c>
      <c r="N266" s="1">
        <v>2</v>
      </c>
      <c r="O266" s="1">
        <v>1</v>
      </c>
      <c r="P266" t="s">
        <v>43</v>
      </c>
      <c r="Q266" t="s">
        <v>43</v>
      </c>
      <c r="R266" t="s">
        <v>43</v>
      </c>
      <c r="S266" t="s">
        <v>42</v>
      </c>
      <c r="T266" t="s">
        <v>42</v>
      </c>
      <c r="U266" t="s">
        <v>42</v>
      </c>
      <c r="V266" t="s">
        <v>43</v>
      </c>
      <c r="W266" t="s">
        <v>42</v>
      </c>
      <c r="X266" s="2">
        <v>4</v>
      </c>
      <c r="Y266" s="2">
        <v>5</v>
      </c>
      <c r="Z266" s="2">
        <v>3</v>
      </c>
      <c r="AA266" s="2">
        <v>1</v>
      </c>
      <c r="AB266" s="2">
        <v>2</v>
      </c>
      <c r="AC266" s="2">
        <v>5</v>
      </c>
      <c r="AD266" s="2">
        <v>0</v>
      </c>
      <c r="AE266" s="2">
        <v>15</v>
      </c>
      <c r="AF266" s="2">
        <v>12</v>
      </c>
      <c r="AG266" s="2">
        <v>12</v>
      </c>
      <c r="AH266" s="39">
        <f>AVERAGE(datasets[[#This Row],[G1]:[G3]])</f>
        <v>13</v>
      </c>
      <c r="AI266" s="44" t="str">
        <f>IF(datasets[[#This Row],[G3]]&gt;=15,"Excellent",IF(datasets[[#This Row],[G3]]&gt;=10,"Average","Poor"))</f>
        <v>Average</v>
      </c>
      <c r="AJ266" s="43" t="str">
        <f t="shared" si="4"/>
        <v>Safe</v>
      </c>
    </row>
    <row r="267" spans="1:36" x14ac:dyDescent="0.25">
      <c r="A267" t="s">
        <v>33</v>
      </c>
      <c r="B267" t="s">
        <v>34</v>
      </c>
      <c r="C267" s="1">
        <v>19</v>
      </c>
      <c r="D267" t="s">
        <v>35</v>
      </c>
      <c r="E267" t="s">
        <v>47</v>
      </c>
      <c r="F267" t="s">
        <v>44</v>
      </c>
      <c r="G267" s="1">
        <v>1</v>
      </c>
      <c r="H267" s="1">
        <v>1</v>
      </c>
      <c r="I267" t="s">
        <v>38</v>
      </c>
      <c r="J267" t="s">
        <v>45</v>
      </c>
      <c r="K267" t="s">
        <v>51</v>
      </c>
      <c r="L267" t="s">
        <v>45</v>
      </c>
      <c r="M267" s="1">
        <v>1</v>
      </c>
      <c r="N267" s="1">
        <v>2</v>
      </c>
      <c r="O267" s="1">
        <v>1</v>
      </c>
      <c r="P267" t="s">
        <v>42</v>
      </c>
      <c r="Q267" t="s">
        <v>42</v>
      </c>
      <c r="R267" t="s">
        <v>43</v>
      </c>
      <c r="S267" t="s">
        <v>42</v>
      </c>
      <c r="T267" t="s">
        <v>43</v>
      </c>
      <c r="U267" t="s">
        <v>42</v>
      </c>
      <c r="V267" t="s">
        <v>42</v>
      </c>
      <c r="W267" t="s">
        <v>43</v>
      </c>
      <c r="X267" s="2">
        <v>4</v>
      </c>
      <c r="Y267" s="2">
        <v>4</v>
      </c>
      <c r="Z267" s="2">
        <v>3</v>
      </c>
      <c r="AA267" s="2">
        <v>1</v>
      </c>
      <c r="AB267" s="2">
        <v>3</v>
      </c>
      <c r="AC267" s="2">
        <v>3</v>
      </c>
      <c r="AD267" s="2">
        <v>18</v>
      </c>
      <c r="AE267" s="2">
        <v>12</v>
      </c>
      <c r="AF267" s="2">
        <v>10</v>
      </c>
      <c r="AG267" s="2">
        <v>10</v>
      </c>
      <c r="AH267" s="39">
        <f>AVERAGE(datasets[[#This Row],[G1]:[G3]])</f>
        <v>10.666666666666666</v>
      </c>
      <c r="AI267" s="44" t="str">
        <f>IF(datasets[[#This Row],[G3]]&gt;=15,"Excellent",IF(datasets[[#This Row],[G3]]&gt;=10,"Average","Poor"))</f>
        <v>Average</v>
      </c>
      <c r="AJ267" s="43" t="str">
        <f t="shared" si="4"/>
        <v>Safe</v>
      </c>
    </row>
    <row r="268" spans="1:36" x14ac:dyDescent="0.25">
      <c r="A268" t="s">
        <v>33</v>
      </c>
      <c r="B268" t="s">
        <v>34</v>
      </c>
      <c r="C268" s="1">
        <v>19</v>
      </c>
      <c r="D268" t="s">
        <v>35</v>
      </c>
      <c r="E268" t="s">
        <v>47</v>
      </c>
      <c r="F268" t="s">
        <v>44</v>
      </c>
      <c r="G268" s="1">
        <v>1</v>
      </c>
      <c r="H268" s="1">
        <v>2</v>
      </c>
      <c r="I268" t="s">
        <v>48</v>
      </c>
      <c r="J268" t="s">
        <v>48</v>
      </c>
      <c r="K268" t="s">
        <v>49</v>
      </c>
      <c r="L268" t="s">
        <v>45</v>
      </c>
      <c r="M268" s="1">
        <v>1</v>
      </c>
      <c r="N268" s="1">
        <v>2</v>
      </c>
      <c r="O268" s="1">
        <v>1</v>
      </c>
      <c r="P268" t="s">
        <v>43</v>
      </c>
      <c r="Q268" t="s">
        <v>43</v>
      </c>
      <c r="R268" t="s">
        <v>43</v>
      </c>
      <c r="S268" t="s">
        <v>42</v>
      </c>
      <c r="T268" t="s">
        <v>43</v>
      </c>
      <c r="U268" t="s">
        <v>42</v>
      </c>
      <c r="V268" t="s">
        <v>43</v>
      </c>
      <c r="W268" t="s">
        <v>42</v>
      </c>
      <c r="X268" s="2">
        <v>4</v>
      </c>
      <c r="Y268" s="2">
        <v>2</v>
      </c>
      <c r="Z268" s="2">
        <v>4</v>
      </c>
      <c r="AA268" s="2">
        <v>2</v>
      </c>
      <c r="AB268" s="2">
        <v>2</v>
      </c>
      <c r="AC268" s="2">
        <v>3</v>
      </c>
      <c r="AD268" s="2">
        <v>0</v>
      </c>
      <c r="AE268" s="2">
        <v>9</v>
      </c>
      <c r="AF268" s="2">
        <v>9</v>
      </c>
      <c r="AG268" s="2">
        <v>0</v>
      </c>
      <c r="AH268" s="39">
        <f>AVERAGE(datasets[[#This Row],[G1]:[G3]])</f>
        <v>6</v>
      </c>
      <c r="AI268" s="44" t="str">
        <f>IF(datasets[[#This Row],[G3]]&gt;=15,"Excellent",IF(datasets[[#This Row],[G3]]&gt;=10,"Average","Poor"))</f>
        <v>Poor</v>
      </c>
      <c r="AJ268" s="43" t="str">
        <f t="shared" si="4"/>
        <v>At Risk</v>
      </c>
    </row>
    <row r="269" spans="1:36" x14ac:dyDescent="0.25">
      <c r="A269" t="s">
        <v>33</v>
      </c>
      <c r="B269" t="s">
        <v>34</v>
      </c>
      <c r="C269" s="1">
        <v>19</v>
      </c>
      <c r="D269" t="s">
        <v>35</v>
      </c>
      <c r="E269" t="s">
        <v>36</v>
      </c>
      <c r="F269" t="s">
        <v>44</v>
      </c>
      <c r="G269" s="1">
        <v>2</v>
      </c>
      <c r="H269" s="1">
        <v>1</v>
      </c>
      <c r="I269" t="s">
        <v>38</v>
      </c>
      <c r="J269" t="s">
        <v>45</v>
      </c>
      <c r="K269" t="s">
        <v>45</v>
      </c>
      <c r="L269" t="s">
        <v>45</v>
      </c>
      <c r="M269" s="1">
        <v>3</v>
      </c>
      <c r="N269" s="1">
        <v>2</v>
      </c>
      <c r="O269" s="1">
        <v>0</v>
      </c>
      <c r="P269" t="s">
        <v>43</v>
      </c>
      <c r="Q269" t="s">
        <v>42</v>
      </c>
      <c r="R269" t="s">
        <v>43</v>
      </c>
      <c r="S269" t="s">
        <v>43</v>
      </c>
      <c r="T269" t="s">
        <v>42</v>
      </c>
      <c r="U269" t="s">
        <v>43</v>
      </c>
      <c r="V269" t="s">
        <v>42</v>
      </c>
      <c r="W269" t="s">
        <v>42</v>
      </c>
      <c r="X269" s="2">
        <v>3</v>
      </c>
      <c r="Y269" s="2">
        <v>4</v>
      </c>
      <c r="Z269" s="2">
        <v>1</v>
      </c>
      <c r="AA269" s="2">
        <v>1</v>
      </c>
      <c r="AB269" s="2">
        <v>1</v>
      </c>
      <c r="AC269" s="2">
        <v>2</v>
      </c>
      <c r="AD269" s="2">
        <v>20</v>
      </c>
      <c r="AE269" s="2">
        <v>14</v>
      </c>
      <c r="AF269" s="2">
        <v>12</v>
      </c>
      <c r="AG269" s="2">
        <v>13</v>
      </c>
      <c r="AH269" s="39">
        <f>AVERAGE(datasets[[#This Row],[G1]:[G3]])</f>
        <v>13</v>
      </c>
      <c r="AI269" s="44" t="str">
        <f>IF(datasets[[#This Row],[G3]]&gt;=15,"Excellent",IF(datasets[[#This Row],[G3]]&gt;=10,"Average","Poor"))</f>
        <v>Average</v>
      </c>
      <c r="AJ269" s="43" t="str">
        <f t="shared" si="4"/>
        <v>Safe</v>
      </c>
    </row>
    <row r="270" spans="1:36" x14ac:dyDescent="0.25">
      <c r="A270" t="s">
        <v>33</v>
      </c>
      <c r="B270" t="s">
        <v>50</v>
      </c>
      <c r="C270" s="1">
        <v>19</v>
      </c>
      <c r="D270" t="s">
        <v>35</v>
      </c>
      <c r="E270" t="s">
        <v>36</v>
      </c>
      <c r="F270" t="s">
        <v>44</v>
      </c>
      <c r="G270" s="1">
        <v>1</v>
      </c>
      <c r="H270" s="1">
        <v>2</v>
      </c>
      <c r="I270" t="s">
        <v>45</v>
      </c>
      <c r="J270" t="s">
        <v>48</v>
      </c>
      <c r="K270" t="s">
        <v>40</v>
      </c>
      <c r="L270" t="s">
        <v>45</v>
      </c>
      <c r="M270" s="1">
        <v>1</v>
      </c>
      <c r="N270" s="1">
        <v>2</v>
      </c>
      <c r="O270" s="1">
        <v>1</v>
      </c>
      <c r="P270" t="s">
        <v>43</v>
      </c>
      <c r="Q270" t="s">
        <v>43</v>
      </c>
      <c r="R270" t="s">
        <v>43</v>
      </c>
      <c r="S270" t="s">
        <v>43</v>
      </c>
      <c r="T270" t="s">
        <v>43</v>
      </c>
      <c r="U270" t="s">
        <v>42</v>
      </c>
      <c r="V270" t="s">
        <v>42</v>
      </c>
      <c r="W270" t="s">
        <v>43</v>
      </c>
      <c r="X270" s="2">
        <v>4</v>
      </c>
      <c r="Y270" s="2">
        <v>5</v>
      </c>
      <c r="Z270" s="2">
        <v>2</v>
      </c>
      <c r="AA270" s="2">
        <v>2</v>
      </c>
      <c r="AB270" s="2">
        <v>2</v>
      </c>
      <c r="AC270" s="2">
        <v>4</v>
      </c>
      <c r="AD270" s="2">
        <v>3</v>
      </c>
      <c r="AE270" s="2">
        <v>13</v>
      </c>
      <c r="AF270" s="2">
        <v>11</v>
      </c>
      <c r="AG270" s="2">
        <v>11</v>
      </c>
      <c r="AH270" s="39">
        <f>AVERAGE(datasets[[#This Row],[G1]:[G3]])</f>
        <v>11.666666666666666</v>
      </c>
      <c r="AI270" s="44" t="str">
        <f>IF(datasets[[#This Row],[G3]]&gt;=15,"Excellent",IF(datasets[[#This Row],[G3]]&gt;=10,"Average","Poor"))</f>
        <v>Average</v>
      </c>
      <c r="AJ270" s="43" t="str">
        <f t="shared" si="4"/>
        <v>Safe</v>
      </c>
    </row>
    <row r="271" spans="1:36" x14ac:dyDescent="0.25">
      <c r="A271" t="s">
        <v>33</v>
      </c>
      <c r="B271" t="s">
        <v>34</v>
      </c>
      <c r="C271" s="1">
        <v>19</v>
      </c>
      <c r="D271" t="s">
        <v>35</v>
      </c>
      <c r="E271" t="s">
        <v>47</v>
      </c>
      <c r="F271" t="s">
        <v>44</v>
      </c>
      <c r="G271" s="1">
        <v>3</v>
      </c>
      <c r="H271" s="1">
        <v>2</v>
      </c>
      <c r="I271" t="s">
        <v>48</v>
      </c>
      <c r="J271" t="s">
        <v>45</v>
      </c>
      <c r="K271" t="s">
        <v>51</v>
      </c>
      <c r="L271" t="s">
        <v>45</v>
      </c>
      <c r="M271" s="1">
        <v>2</v>
      </c>
      <c r="N271" s="1">
        <v>2</v>
      </c>
      <c r="O271" s="1">
        <v>1</v>
      </c>
      <c r="P271" t="s">
        <v>43</v>
      </c>
      <c r="Q271" t="s">
        <v>42</v>
      </c>
      <c r="R271" t="s">
        <v>42</v>
      </c>
      <c r="S271" t="s">
        <v>43</v>
      </c>
      <c r="T271" t="s">
        <v>43</v>
      </c>
      <c r="U271" t="s">
        <v>42</v>
      </c>
      <c r="V271" t="s">
        <v>42</v>
      </c>
      <c r="W271" t="s">
        <v>42</v>
      </c>
      <c r="X271" s="2">
        <v>4</v>
      </c>
      <c r="Y271" s="2">
        <v>2</v>
      </c>
      <c r="Z271" s="2">
        <v>2</v>
      </c>
      <c r="AA271" s="2">
        <v>1</v>
      </c>
      <c r="AB271" s="2">
        <v>2</v>
      </c>
      <c r="AC271" s="2">
        <v>1</v>
      </c>
      <c r="AD271" s="2">
        <v>22</v>
      </c>
      <c r="AE271" s="2">
        <v>13</v>
      </c>
      <c r="AF271" s="2">
        <v>10</v>
      </c>
      <c r="AG271" s="2">
        <v>11</v>
      </c>
      <c r="AH271" s="39">
        <f>AVERAGE(datasets[[#This Row],[G1]:[G3]])</f>
        <v>11.333333333333334</v>
      </c>
      <c r="AI271" s="44" t="str">
        <f>IF(datasets[[#This Row],[G3]]&gt;=15,"Excellent",IF(datasets[[#This Row],[G3]]&gt;=10,"Average","Poor"))</f>
        <v>Average</v>
      </c>
      <c r="AJ271" s="43" t="str">
        <f t="shared" si="4"/>
        <v>Safe</v>
      </c>
    </row>
    <row r="272" spans="1:36" x14ac:dyDescent="0.25">
      <c r="A272" t="s">
        <v>33</v>
      </c>
      <c r="B272" t="s">
        <v>34</v>
      </c>
      <c r="C272" s="1">
        <v>18</v>
      </c>
      <c r="D272" t="s">
        <v>35</v>
      </c>
      <c r="E272" t="s">
        <v>36</v>
      </c>
      <c r="F272" t="s">
        <v>44</v>
      </c>
      <c r="G272" s="1">
        <v>2</v>
      </c>
      <c r="H272" s="1">
        <v>1</v>
      </c>
      <c r="I272" t="s">
        <v>48</v>
      </c>
      <c r="J272" t="s">
        <v>45</v>
      </c>
      <c r="K272" t="s">
        <v>40</v>
      </c>
      <c r="L272" t="s">
        <v>41</v>
      </c>
      <c r="M272" s="1">
        <v>2</v>
      </c>
      <c r="N272" s="1">
        <v>2</v>
      </c>
      <c r="O272" s="1">
        <v>0</v>
      </c>
      <c r="P272" t="s">
        <v>43</v>
      </c>
      <c r="Q272" t="s">
        <v>42</v>
      </c>
      <c r="R272" t="s">
        <v>42</v>
      </c>
      <c r="S272" t="s">
        <v>42</v>
      </c>
      <c r="T272" t="s">
        <v>42</v>
      </c>
      <c r="U272" t="s">
        <v>42</v>
      </c>
      <c r="V272" t="s">
        <v>42</v>
      </c>
      <c r="W272" t="s">
        <v>43</v>
      </c>
      <c r="X272" s="2">
        <v>5</v>
      </c>
      <c r="Y272" s="2">
        <v>3</v>
      </c>
      <c r="Z272" s="2">
        <v>3</v>
      </c>
      <c r="AA272" s="2">
        <v>1</v>
      </c>
      <c r="AB272" s="2">
        <v>2</v>
      </c>
      <c r="AC272" s="2">
        <v>1</v>
      </c>
      <c r="AD272" s="2">
        <v>0</v>
      </c>
      <c r="AE272" s="2">
        <v>8</v>
      </c>
      <c r="AF272" s="2">
        <v>8</v>
      </c>
      <c r="AG272" s="2">
        <v>0</v>
      </c>
      <c r="AH272" s="39">
        <f>AVERAGE(datasets[[#This Row],[G1]:[G3]])</f>
        <v>5.333333333333333</v>
      </c>
      <c r="AI272" s="44" t="str">
        <f>IF(datasets[[#This Row],[G3]]&gt;=15,"Excellent",IF(datasets[[#This Row],[G3]]&gt;=10,"Average","Poor"))</f>
        <v>Poor</v>
      </c>
      <c r="AJ272" s="43" t="str">
        <f t="shared" si="4"/>
        <v>At Risk</v>
      </c>
    </row>
    <row r="273" spans="1:36" x14ac:dyDescent="0.25">
      <c r="A273" t="s">
        <v>33</v>
      </c>
      <c r="B273" t="s">
        <v>34</v>
      </c>
      <c r="C273" s="1">
        <v>18</v>
      </c>
      <c r="D273" t="s">
        <v>35</v>
      </c>
      <c r="E273" t="s">
        <v>36</v>
      </c>
      <c r="F273" t="s">
        <v>44</v>
      </c>
      <c r="G273" s="1">
        <v>4</v>
      </c>
      <c r="H273" s="1">
        <v>4</v>
      </c>
      <c r="I273" t="s">
        <v>39</v>
      </c>
      <c r="J273" t="s">
        <v>45</v>
      </c>
      <c r="K273" t="s">
        <v>40</v>
      </c>
      <c r="L273" t="s">
        <v>41</v>
      </c>
      <c r="M273" s="1">
        <v>1</v>
      </c>
      <c r="N273" s="1">
        <v>2</v>
      </c>
      <c r="O273" s="1">
        <v>0</v>
      </c>
      <c r="P273" t="s">
        <v>43</v>
      </c>
      <c r="Q273" t="s">
        <v>42</v>
      </c>
      <c r="R273" t="s">
        <v>42</v>
      </c>
      <c r="S273" t="s">
        <v>43</v>
      </c>
      <c r="T273" t="s">
        <v>42</v>
      </c>
      <c r="U273" t="s">
        <v>42</v>
      </c>
      <c r="V273" t="s">
        <v>42</v>
      </c>
      <c r="W273" t="s">
        <v>43</v>
      </c>
      <c r="X273" s="2">
        <v>4</v>
      </c>
      <c r="Y273" s="2">
        <v>4</v>
      </c>
      <c r="Z273" s="2">
        <v>4</v>
      </c>
      <c r="AA273" s="2">
        <v>3</v>
      </c>
      <c r="AB273" s="2">
        <v>3</v>
      </c>
      <c r="AC273" s="2">
        <v>5</v>
      </c>
      <c r="AD273" s="2">
        <v>2</v>
      </c>
      <c r="AE273" s="2">
        <v>11</v>
      </c>
      <c r="AF273" s="2">
        <v>11</v>
      </c>
      <c r="AG273" s="2">
        <v>11</v>
      </c>
      <c r="AH273" s="39">
        <f>AVERAGE(datasets[[#This Row],[G1]:[G3]])</f>
        <v>11</v>
      </c>
      <c r="AI273" s="44" t="str">
        <f>IF(datasets[[#This Row],[G3]]&gt;=15,"Excellent",IF(datasets[[#This Row],[G3]]&gt;=10,"Average","Poor"))</f>
        <v>Average</v>
      </c>
      <c r="AJ273" s="43" t="str">
        <f t="shared" si="4"/>
        <v>Safe</v>
      </c>
    </row>
    <row r="274" spans="1:36" x14ac:dyDescent="0.25">
      <c r="A274" t="s">
        <v>33</v>
      </c>
      <c r="B274" t="s">
        <v>34</v>
      </c>
      <c r="C274" s="1">
        <v>17</v>
      </c>
      <c r="D274" t="s">
        <v>35</v>
      </c>
      <c r="E274" t="s">
        <v>36</v>
      </c>
      <c r="F274" t="s">
        <v>37</v>
      </c>
      <c r="G274" s="1">
        <v>4</v>
      </c>
      <c r="H274" s="1">
        <v>3</v>
      </c>
      <c r="I274" t="s">
        <v>48</v>
      </c>
      <c r="J274" t="s">
        <v>48</v>
      </c>
      <c r="K274" t="s">
        <v>40</v>
      </c>
      <c r="L274" t="s">
        <v>41</v>
      </c>
      <c r="M274" s="1">
        <v>1</v>
      </c>
      <c r="N274" s="1">
        <v>2</v>
      </c>
      <c r="O274" s="1">
        <v>0</v>
      </c>
      <c r="P274" t="s">
        <v>43</v>
      </c>
      <c r="Q274" t="s">
        <v>42</v>
      </c>
      <c r="R274" t="s">
        <v>42</v>
      </c>
      <c r="S274" t="s">
        <v>43</v>
      </c>
      <c r="T274" t="s">
        <v>42</v>
      </c>
      <c r="U274" t="s">
        <v>42</v>
      </c>
      <c r="V274" t="s">
        <v>42</v>
      </c>
      <c r="W274" t="s">
        <v>42</v>
      </c>
      <c r="X274" s="2">
        <v>5</v>
      </c>
      <c r="Y274" s="2">
        <v>2</v>
      </c>
      <c r="Z274" s="2">
        <v>2</v>
      </c>
      <c r="AA274" s="2">
        <v>1</v>
      </c>
      <c r="AB274" s="2">
        <v>2</v>
      </c>
      <c r="AC274" s="2">
        <v>5</v>
      </c>
      <c r="AD274" s="2">
        <v>23</v>
      </c>
      <c r="AE274" s="2">
        <v>13</v>
      </c>
      <c r="AF274" s="2">
        <v>13</v>
      </c>
      <c r="AG274" s="2">
        <v>13</v>
      </c>
      <c r="AH274" s="39">
        <f>AVERAGE(datasets[[#This Row],[G1]:[G3]])</f>
        <v>13</v>
      </c>
      <c r="AI274" s="44" t="str">
        <f>IF(datasets[[#This Row],[G3]]&gt;=15,"Excellent",IF(datasets[[#This Row],[G3]]&gt;=10,"Average","Poor"))</f>
        <v>Average</v>
      </c>
      <c r="AJ274" s="43" t="str">
        <f t="shared" si="4"/>
        <v>Safe</v>
      </c>
    </row>
    <row r="275" spans="1:36" x14ac:dyDescent="0.25">
      <c r="A275" t="s">
        <v>33</v>
      </c>
      <c r="B275" t="s">
        <v>34</v>
      </c>
      <c r="C275" s="1">
        <v>17</v>
      </c>
      <c r="D275" t="s">
        <v>35</v>
      </c>
      <c r="E275" t="s">
        <v>36</v>
      </c>
      <c r="F275" t="s">
        <v>44</v>
      </c>
      <c r="G275" s="1">
        <v>2</v>
      </c>
      <c r="H275" s="1">
        <v>2</v>
      </c>
      <c r="I275" t="s">
        <v>45</v>
      </c>
      <c r="J275" t="s">
        <v>45</v>
      </c>
      <c r="K275" t="s">
        <v>40</v>
      </c>
      <c r="L275" t="s">
        <v>41</v>
      </c>
      <c r="M275" s="1">
        <v>1</v>
      </c>
      <c r="N275" s="1">
        <v>2</v>
      </c>
      <c r="O275" s="1">
        <v>0</v>
      </c>
      <c r="P275" t="s">
        <v>43</v>
      </c>
      <c r="Q275" t="s">
        <v>42</v>
      </c>
      <c r="R275" t="s">
        <v>43</v>
      </c>
      <c r="S275" t="s">
        <v>43</v>
      </c>
      <c r="T275" t="s">
        <v>42</v>
      </c>
      <c r="U275" t="s">
        <v>42</v>
      </c>
      <c r="V275" t="s">
        <v>43</v>
      </c>
      <c r="W275" t="s">
        <v>42</v>
      </c>
      <c r="X275" s="2">
        <v>4</v>
      </c>
      <c r="Y275" s="2">
        <v>2</v>
      </c>
      <c r="Z275" s="2">
        <v>2</v>
      </c>
      <c r="AA275" s="2">
        <v>1</v>
      </c>
      <c r="AB275" s="2">
        <v>1</v>
      </c>
      <c r="AC275" s="2">
        <v>3</v>
      </c>
      <c r="AD275" s="2">
        <v>12</v>
      </c>
      <c r="AE275" s="2">
        <v>11</v>
      </c>
      <c r="AF275" s="2">
        <v>9</v>
      </c>
      <c r="AG275" s="2">
        <v>9</v>
      </c>
      <c r="AH275" s="39">
        <f>AVERAGE(datasets[[#This Row],[G1]:[G3]])</f>
        <v>9.6666666666666661</v>
      </c>
      <c r="AI275" s="44" t="str">
        <f>IF(datasets[[#This Row],[G3]]&gt;=15,"Excellent",IF(datasets[[#This Row],[G3]]&gt;=10,"Average","Poor"))</f>
        <v>Poor</v>
      </c>
      <c r="AJ275" s="43" t="str">
        <f t="shared" si="4"/>
        <v>At Risk</v>
      </c>
    </row>
    <row r="276" spans="1:36" x14ac:dyDescent="0.25">
      <c r="A276" t="s">
        <v>33</v>
      </c>
      <c r="B276" t="s">
        <v>34</v>
      </c>
      <c r="C276" s="1">
        <v>18</v>
      </c>
      <c r="D276" t="s">
        <v>35</v>
      </c>
      <c r="E276" t="s">
        <v>36</v>
      </c>
      <c r="F276" t="s">
        <v>44</v>
      </c>
      <c r="G276" s="1">
        <v>3</v>
      </c>
      <c r="H276" s="1">
        <v>3</v>
      </c>
      <c r="I276" t="s">
        <v>48</v>
      </c>
      <c r="J276" t="s">
        <v>48</v>
      </c>
      <c r="K276" t="s">
        <v>49</v>
      </c>
      <c r="L276" t="s">
        <v>41</v>
      </c>
      <c r="M276" s="1">
        <v>1</v>
      </c>
      <c r="N276" s="1">
        <v>2</v>
      </c>
      <c r="O276" s="1">
        <v>0</v>
      </c>
      <c r="P276" t="s">
        <v>43</v>
      </c>
      <c r="Q276" t="s">
        <v>43</v>
      </c>
      <c r="R276" t="s">
        <v>43</v>
      </c>
      <c r="S276" t="s">
        <v>42</v>
      </c>
      <c r="T276" t="s">
        <v>42</v>
      </c>
      <c r="U276" t="s">
        <v>42</v>
      </c>
      <c r="V276" t="s">
        <v>42</v>
      </c>
      <c r="W276" t="s">
        <v>43</v>
      </c>
      <c r="X276" s="2">
        <v>5</v>
      </c>
      <c r="Y276" s="2">
        <v>3</v>
      </c>
      <c r="Z276" s="2">
        <v>4</v>
      </c>
      <c r="AA276" s="2">
        <v>1</v>
      </c>
      <c r="AB276" s="2">
        <v>1</v>
      </c>
      <c r="AC276" s="2">
        <v>4</v>
      </c>
      <c r="AD276" s="2">
        <v>0</v>
      </c>
      <c r="AE276" s="2">
        <v>7</v>
      </c>
      <c r="AF276" s="2">
        <v>0</v>
      </c>
      <c r="AG276" s="2">
        <v>0</v>
      </c>
      <c r="AH276" s="39">
        <f>AVERAGE(datasets[[#This Row],[G1]:[G3]])</f>
        <v>2.3333333333333335</v>
      </c>
      <c r="AI276" s="44" t="str">
        <f>IF(datasets[[#This Row],[G3]]&gt;=15,"Excellent",IF(datasets[[#This Row],[G3]]&gt;=10,"Average","Poor"))</f>
        <v>Poor</v>
      </c>
      <c r="AJ276" s="43" t="str">
        <f t="shared" si="4"/>
        <v>At Risk</v>
      </c>
    </row>
    <row r="277" spans="1:36" x14ac:dyDescent="0.25">
      <c r="A277" t="s">
        <v>33</v>
      </c>
      <c r="B277" t="s">
        <v>34</v>
      </c>
      <c r="C277" s="1">
        <v>18</v>
      </c>
      <c r="D277" t="s">
        <v>35</v>
      </c>
      <c r="E277" t="s">
        <v>47</v>
      </c>
      <c r="F277" t="s">
        <v>44</v>
      </c>
      <c r="G277" s="1">
        <v>2</v>
      </c>
      <c r="H277" s="1">
        <v>2</v>
      </c>
      <c r="I277" t="s">
        <v>45</v>
      </c>
      <c r="J277" t="s">
        <v>45</v>
      </c>
      <c r="K277" t="s">
        <v>49</v>
      </c>
      <c r="L277" t="s">
        <v>45</v>
      </c>
      <c r="M277" s="1">
        <v>1</v>
      </c>
      <c r="N277" s="1">
        <v>2</v>
      </c>
      <c r="O277" s="1">
        <v>0</v>
      </c>
      <c r="P277" t="s">
        <v>43</v>
      </c>
      <c r="Q277" t="s">
        <v>43</v>
      </c>
      <c r="R277" t="s">
        <v>43</v>
      </c>
      <c r="S277" t="s">
        <v>42</v>
      </c>
      <c r="T277" t="s">
        <v>43</v>
      </c>
      <c r="U277" t="s">
        <v>42</v>
      </c>
      <c r="V277" t="s">
        <v>42</v>
      </c>
      <c r="W277" t="s">
        <v>42</v>
      </c>
      <c r="X277" s="2">
        <v>4</v>
      </c>
      <c r="Y277" s="2">
        <v>3</v>
      </c>
      <c r="Z277" s="2">
        <v>3</v>
      </c>
      <c r="AA277" s="2">
        <v>1</v>
      </c>
      <c r="AB277" s="2">
        <v>1</v>
      </c>
      <c r="AC277" s="2">
        <v>2</v>
      </c>
      <c r="AD277" s="2">
        <v>0</v>
      </c>
      <c r="AE277" s="2">
        <v>8</v>
      </c>
      <c r="AF277" s="2">
        <v>8</v>
      </c>
      <c r="AG277" s="2">
        <v>0</v>
      </c>
      <c r="AH277" s="39">
        <f>AVERAGE(datasets[[#This Row],[G1]:[G3]])</f>
        <v>5.333333333333333</v>
      </c>
      <c r="AI277" s="44" t="str">
        <f>IF(datasets[[#This Row],[G3]]&gt;=15,"Excellent",IF(datasets[[#This Row],[G3]]&gt;=10,"Average","Poor"))</f>
        <v>Poor</v>
      </c>
      <c r="AJ277" s="43" t="str">
        <f t="shared" si="4"/>
        <v>At Risk</v>
      </c>
    </row>
    <row r="278" spans="1:36" x14ac:dyDescent="0.25">
      <c r="A278" t="s">
        <v>33</v>
      </c>
      <c r="B278" t="s">
        <v>34</v>
      </c>
      <c r="C278" s="1">
        <v>17</v>
      </c>
      <c r="D278" t="s">
        <v>35</v>
      </c>
      <c r="E278" t="s">
        <v>36</v>
      </c>
      <c r="F278" t="s">
        <v>44</v>
      </c>
      <c r="G278" s="1">
        <v>3</v>
      </c>
      <c r="H278" s="1">
        <v>2</v>
      </c>
      <c r="I278" t="s">
        <v>45</v>
      </c>
      <c r="J278" t="s">
        <v>45</v>
      </c>
      <c r="K278" t="s">
        <v>49</v>
      </c>
      <c r="L278" t="s">
        <v>41</v>
      </c>
      <c r="M278" s="1">
        <v>1</v>
      </c>
      <c r="N278" s="1">
        <v>2</v>
      </c>
      <c r="O278" s="1">
        <v>0</v>
      </c>
      <c r="P278" t="s">
        <v>43</v>
      </c>
      <c r="Q278" t="s">
        <v>42</v>
      </c>
      <c r="R278" t="s">
        <v>42</v>
      </c>
      <c r="S278" t="s">
        <v>43</v>
      </c>
      <c r="T278" t="s">
        <v>42</v>
      </c>
      <c r="U278" t="s">
        <v>42</v>
      </c>
      <c r="V278" t="s">
        <v>42</v>
      </c>
      <c r="W278" t="s">
        <v>42</v>
      </c>
      <c r="X278" s="2">
        <v>4</v>
      </c>
      <c r="Y278" s="2">
        <v>3</v>
      </c>
      <c r="Z278" s="2">
        <v>2</v>
      </c>
      <c r="AA278" s="2">
        <v>2</v>
      </c>
      <c r="AB278" s="2">
        <v>3</v>
      </c>
      <c r="AC278" s="2">
        <v>2</v>
      </c>
      <c r="AD278" s="2">
        <v>0</v>
      </c>
      <c r="AE278" s="2">
        <v>7</v>
      </c>
      <c r="AF278" s="2">
        <v>8</v>
      </c>
      <c r="AG278" s="2">
        <v>0</v>
      </c>
      <c r="AH278" s="39">
        <f>AVERAGE(datasets[[#This Row],[G1]:[G3]])</f>
        <v>5</v>
      </c>
      <c r="AI278" s="44" t="str">
        <f>IF(datasets[[#This Row],[G3]]&gt;=15,"Excellent",IF(datasets[[#This Row],[G3]]&gt;=10,"Average","Poor"))</f>
        <v>Poor</v>
      </c>
      <c r="AJ278" s="43" t="str">
        <f t="shared" si="4"/>
        <v>At Risk</v>
      </c>
    </row>
    <row r="279" spans="1:36" x14ac:dyDescent="0.25">
      <c r="A279" t="s">
        <v>33</v>
      </c>
      <c r="B279" t="s">
        <v>34</v>
      </c>
      <c r="C279" s="1">
        <v>17</v>
      </c>
      <c r="D279" t="s">
        <v>52</v>
      </c>
      <c r="E279" t="s">
        <v>36</v>
      </c>
      <c r="F279" t="s">
        <v>37</v>
      </c>
      <c r="G279" s="1">
        <v>3</v>
      </c>
      <c r="H279" s="1">
        <v>2</v>
      </c>
      <c r="I279" t="s">
        <v>45</v>
      </c>
      <c r="J279" t="s">
        <v>45</v>
      </c>
      <c r="K279" t="s">
        <v>49</v>
      </c>
      <c r="L279" t="s">
        <v>41</v>
      </c>
      <c r="M279" s="1">
        <v>1</v>
      </c>
      <c r="N279" s="1">
        <v>2</v>
      </c>
      <c r="O279" s="1">
        <v>0</v>
      </c>
      <c r="P279" t="s">
        <v>43</v>
      </c>
      <c r="Q279" t="s">
        <v>42</v>
      </c>
      <c r="R279" t="s">
        <v>42</v>
      </c>
      <c r="S279" t="s">
        <v>43</v>
      </c>
      <c r="T279" t="s">
        <v>42</v>
      </c>
      <c r="U279" t="s">
        <v>42</v>
      </c>
      <c r="V279" t="s">
        <v>42</v>
      </c>
      <c r="W279" t="s">
        <v>43</v>
      </c>
      <c r="X279" s="2">
        <v>4</v>
      </c>
      <c r="Y279" s="2">
        <v>3</v>
      </c>
      <c r="Z279" s="2">
        <v>3</v>
      </c>
      <c r="AA279" s="2">
        <v>2</v>
      </c>
      <c r="AB279" s="2">
        <v>3</v>
      </c>
      <c r="AC279" s="2">
        <v>2</v>
      </c>
      <c r="AD279" s="2">
        <v>4</v>
      </c>
      <c r="AE279" s="2">
        <v>9</v>
      </c>
      <c r="AF279" s="2">
        <v>10</v>
      </c>
      <c r="AG279" s="2">
        <v>10</v>
      </c>
      <c r="AH279" s="39">
        <f>AVERAGE(datasets[[#This Row],[G1]:[G3]])</f>
        <v>9.6666666666666661</v>
      </c>
      <c r="AI279" s="44" t="str">
        <f>IF(datasets[[#This Row],[G3]]&gt;=15,"Excellent",IF(datasets[[#This Row],[G3]]&gt;=10,"Average","Poor"))</f>
        <v>Average</v>
      </c>
      <c r="AJ279" s="43" t="str">
        <f t="shared" si="4"/>
        <v>Safe</v>
      </c>
    </row>
    <row r="280" spans="1:36" x14ac:dyDescent="0.25">
      <c r="A280" t="s">
        <v>33</v>
      </c>
      <c r="B280" t="s">
        <v>50</v>
      </c>
      <c r="C280" s="1">
        <v>18</v>
      </c>
      <c r="D280" t="s">
        <v>35</v>
      </c>
      <c r="E280" t="s">
        <v>36</v>
      </c>
      <c r="F280" t="s">
        <v>44</v>
      </c>
      <c r="G280" s="1">
        <v>4</v>
      </c>
      <c r="H280" s="1">
        <v>4</v>
      </c>
      <c r="I280" t="s">
        <v>39</v>
      </c>
      <c r="J280" t="s">
        <v>48</v>
      </c>
      <c r="K280" t="s">
        <v>49</v>
      </c>
      <c r="L280" t="s">
        <v>46</v>
      </c>
      <c r="M280" s="1">
        <v>1</v>
      </c>
      <c r="N280" s="1">
        <v>2</v>
      </c>
      <c r="O280" s="1">
        <v>1</v>
      </c>
      <c r="P280" t="s">
        <v>43</v>
      </c>
      <c r="Q280" t="s">
        <v>42</v>
      </c>
      <c r="R280" t="s">
        <v>43</v>
      </c>
      <c r="S280" t="s">
        <v>42</v>
      </c>
      <c r="T280" t="s">
        <v>42</v>
      </c>
      <c r="U280" t="s">
        <v>42</v>
      </c>
      <c r="V280" t="s">
        <v>42</v>
      </c>
      <c r="W280" t="s">
        <v>43</v>
      </c>
      <c r="X280" s="2">
        <v>4</v>
      </c>
      <c r="Y280" s="2">
        <v>3</v>
      </c>
      <c r="Z280" s="2">
        <v>3</v>
      </c>
      <c r="AA280" s="2">
        <v>2</v>
      </c>
      <c r="AB280" s="2">
        <v>2</v>
      </c>
      <c r="AC280" s="2">
        <v>2</v>
      </c>
      <c r="AD280" s="2">
        <v>0</v>
      </c>
      <c r="AE280" s="2">
        <v>10</v>
      </c>
      <c r="AF280" s="2">
        <v>10</v>
      </c>
      <c r="AG280" s="2">
        <v>0</v>
      </c>
      <c r="AH280" s="39">
        <f>AVERAGE(datasets[[#This Row],[G1]:[G3]])</f>
        <v>6.666666666666667</v>
      </c>
      <c r="AI280" s="44" t="str">
        <f>IF(datasets[[#This Row],[G3]]&gt;=15,"Excellent",IF(datasets[[#This Row],[G3]]&gt;=10,"Average","Poor"))</f>
        <v>Poor</v>
      </c>
      <c r="AJ280" s="43" t="str">
        <f t="shared" si="4"/>
        <v>At Risk</v>
      </c>
    </row>
    <row r="281" spans="1:36" x14ac:dyDescent="0.25">
      <c r="A281" t="s">
        <v>33</v>
      </c>
      <c r="B281" t="s">
        <v>50</v>
      </c>
      <c r="C281" s="1">
        <v>18</v>
      </c>
      <c r="D281" t="s">
        <v>35</v>
      </c>
      <c r="E281" t="s">
        <v>47</v>
      </c>
      <c r="F281" t="s">
        <v>44</v>
      </c>
      <c r="G281" s="1">
        <v>3</v>
      </c>
      <c r="H281" s="1">
        <v>4</v>
      </c>
      <c r="I281" t="s">
        <v>48</v>
      </c>
      <c r="J281" t="s">
        <v>45</v>
      </c>
      <c r="K281" t="s">
        <v>49</v>
      </c>
      <c r="L281" t="s">
        <v>41</v>
      </c>
      <c r="M281" s="1">
        <v>1</v>
      </c>
      <c r="N281" s="1">
        <v>2</v>
      </c>
      <c r="O281" s="1">
        <v>0</v>
      </c>
      <c r="P281" t="s">
        <v>43</v>
      </c>
      <c r="Q281" t="s">
        <v>43</v>
      </c>
      <c r="R281" t="s">
        <v>43</v>
      </c>
      <c r="S281" t="s">
        <v>42</v>
      </c>
      <c r="T281" t="s">
        <v>42</v>
      </c>
      <c r="U281" t="s">
        <v>42</v>
      </c>
      <c r="V281" t="s">
        <v>42</v>
      </c>
      <c r="W281" t="s">
        <v>42</v>
      </c>
      <c r="X281" s="2">
        <v>4</v>
      </c>
      <c r="Y281" s="2">
        <v>3</v>
      </c>
      <c r="Z281" s="2">
        <v>3</v>
      </c>
      <c r="AA281" s="2">
        <v>1</v>
      </c>
      <c r="AB281" s="2">
        <v>3</v>
      </c>
      <c r="AC281" s="2">
        <v>5</v>
      </c>
      <c r="AD281" s="2">
        <v>11</v>
      </c>
      <c r="AE281" s="2">
        <v>16</v>
      </c>
      <c r="AF281" s="2">
        <v>15</v>
      </c>
      <c r="AG281" s="2">
        <v>15</v>
      </c>
      <c r="AH281" s="39">
        <f>AVERAGE(datasets[[#This Row],[G1]:[G3]])</f>
        <v>15.333333333333334</v>
      </c>
      <c r="AI281" s="44" t="str">
        <f>IF(datasets[[#This Row],[G3]]&gt;=15,"Excellent",IF(datasets[[#This Row],[G3]]&gt;=10,"Average","Poor"))</f>
        <v>Excellent</v>
      </c>
      <c r="AJ281" s="43" t="str">
        <f t="shared" si="4"/>
        <v>Safe</v>
      </c>
    </row>
    <row r="282" spans="1:36" x14ac:dyDescent="0.25">
      <c r="A282" t="s">
        <v>33</v>
      </c>
      <c r="B282" t="s">
        <v>34</v>
      </c>
      <c r="C282" s="1">
        <v>17</v>
      </c>
      <c r="D282" t="s">
        <v>35</v>
      </c>
      <c r="E282" t="s">
        <v>36</v>
      </c>
      <c r="F282" t="s">
        <v>37</v>
      </c>
      <c r="G282" s="1">
        <v>2</v>
      </c>
      <c r="H282" s="1">
        <v>2</v>
      </c>
      <c r="I282" t="s">
        <v>38</v>
      </c>
      <c r="J282" t="s">
        <v>38</v>
      </c>
      <c r="K282" t="s">
        <v>49</v>
      </c>
      <c r="L282" t="s">
        <v>46</v>
      </c>
      <c r="M282" s="1">
        <v>1</v>
      </c>
      <c r="N282" s="1">
        <v>2</v>
      </c>
      <c r="O282" s="1">
        <v>1</v>
      </c>
      <c r="P282" t="s">
        <v>43</v>
      </c>
      <c r="Q282" t="s">
        <v>42</v>
      </c>
      <c r="R282" t="s">
        <v>43</v>
      </c>
      <c r="S282" t="s">
        <v>43</v>
      </c>
      <c r="T282" t="s">
        <v>42</v>
      </c>
      <c r="U282" t="s">
        <v>42</v>
      </c>
      <c r="V282" t="s">
        <v>42</v>
      </c>
      <c r="W282" t="s">
        <v>42</v>
      </c>
      <c r="X282" s="2">
        <v>3</v>
      </c>
      <c r="Y282" s="2">
        <v>3</v>
      </c>
      <c r="Z282" s="2">
        <v>1</v>
      </c>
      <c r="AA282" s="2">
        <v>1</v>
      </c>
      <c r="AB282" s="2">
        <v>2</v>
      </c>
      <c r="AC282" s="2">
        <v>4</v>
      </c>
      <c r="AD282" s="2">
        <v>0</v>
      </c>
      <c r="AE282" s="2">
        <v>9</v>
      </c>
      <c r="AF282" s="2">
        <v>8</v>
      </c>
      <c r="AG282" s="2">
        <v>0</v>
      </c>
      <c r="AH282" s="39">
        <f>AVERAGE(datasets[[#This Row],[G1]:[G3]])</f>
        <v>5.666666666666667</v>
      </c>
      <c r="AI282" s="44" t="str">
        <f>IF(datasets[[#This Row],[G3]]&gt;=15,"Excellent",IF(datasets[[#This Row],[G3]]&gt;=10,"Average","Poor"))</f>
        <v>Poor</v>
      </c>
      <c r="AJ282" s="43" t="str">
        <f t="shared" si="4"/>
        <v>At Risk</v>
      </c>
    </row>
    <row r="283" spans="1:36" x14ac:dyDescent="0.25">
      <c r="A283" t="s">
        <v>53</v>
      </c>
      <c r="B283" t="s">
        <v>50</v>
      </c>
      <c r="C283" s="1">
        <v>19</v>
      </c>
      <c r="D283" t="s">
        <v>52</v>
      </c>
      <c r="E283" t="s">
        <v>36</v>
      </c>
      <c r="F283" t="s">
        <v>44</v>
      </c>
      <c r="G283" s="1">
        <v>1</v>
      </c>
      <c r="H283" s="1">
        <v>1</v>
      </c>
      <c r="I283" t="s">
        <v>45</v>
      </c>
      <c r="J283" t="s">
        <v>48</v>
      </c>
      <c r="K283" t="s">
        <v>49</v>
      </c>
      <c r="L283" t="s">
        <v>45</v>
      </c>
      <c r="M283" s="1">
        <v>3</v>
      </c>
      <c r="N283" s="1">
        <v>2</v>
      </c>
      <c r="O283" s="1">
        <v>3</v>
      </c>
      <c r="P283" t="s">
        <v>43</v>
      </c>
      <c r="Q283" t="s">
        <v>43</v>
      </c>
      <c r="R283" t="s">
        <v>43</v>
      </c>
      <c r="S283" t="s">
        <v>43</v>
      </c>
      <c r="T283" t="s">
        <v>42</v>
      </c>
      <c r="U283" t="s">
        <v>42</v>
      </c>
      <c r="V283" t="s">
        <v>42</v>
      </c>
      <c r="W283" t="s">
        <v>43</v>
      </c>
      <c r="X283" s="2">
        <v>5</v>
      </c>
      <c r="Y283" s="2">
        <v>4</v>
      </c>
      <c r="Z283" s="2">
        <v>4</v>
      </c>
      <c r="AA283" s="2">
        <v>3</v>
      </c>
      <c r="AB283" s="2">
        <v>3</v>
      </c>
      <c r="AC283" s="2">
        <v>2</v>
      </c>
      <c r="AD283" s="2">
        <v>8</v>
      </c>
      <c r="AE283" s="2">
        <v>8</v>
      </c>
      <c r="AF283" s="2">
        <v>7</v>
      </c>
      <c r="AG283" s="2">
        <v>8</v>
      </c>
      <c r="AH283" s="39">
        <f>AVERAGE(datasets[[#This Row],[G1]:[G3]])</f>
        <v>7.666666666666667</v>
      </c>
      <c r="AI283" s="44" t="str">
        <f>IF(datasets[[#This Row],[G3]]&gt;=15,"Excellent",IF(datasets[[#This Row],[G3]]&gt;=10,"Average","Poor"))</f>
        <v>Poor</v>
      </c>
      <c r="AJ283" s="43" t="str">
        <f t="shared" si="4"/>
        <v>At Risk</v>
      </c>
    </row>
    <row r="284" spans="1:36" x14ac:dyDescent="0.25">
      <c r="A284" t="s">
        <v>53</v>
      </c>
      <c r="B284" t="s">
        <v>50</v>
      </c>
      <c r="C284" s="1">
        <v>17</v>
      </c>
      <c r="D284" t="s">
        <v>35</v>
      </c>
      <c r="E284" t="s">
        <v>36</v>
      </c>
      <c r="F284" t="s">
        <v>44</v>
      </c>
      <c r="G284" s="1">
        <v>3</v>
      </c>
      <c r="H284" s="1">
        <v>3</v>
      </c>
      <c r="I284" t="s">
        <v>28</v>
      </c>
      <c r="J284" t="s">
        <v>45</v>
      </c>
      <c r="K284" t="s">
        <v>40</v>
      </c>
      <c r="L284" t="s">
        <v>41</v>
      </c>
      <c r="M284" s="1">
        <v>2</v>
      </c>
      <c r="N284" s="1">
        <v>2</v>
      </c>
      <c r="O284" s="1">
        <v>0</v>
      </c>
      <c r="P284" t="s">
        <v>43</v>
      </c>
      <c r="Q284" t="s">
        <v>42</v>
      </c>
      <c r="R284" t="s">
        <v>42</v>
      </c>
      <c r="S284" t="s">
        <v>43</v>
      </c>
      <c r="T284" t="s">
        <v>42</v>
      </c>
      <c r="U284" t="s">
        <v>42</v>
      </c>
      <c r="V284" t="s">
        <v>42</v>
      </c>
      <c r="W284" t="s">
        <v>43</v>
      </c>
      <c r="X284" s="2">
        <v>4</v>
      </c>
      <c r="Y284" s="2">
        <v>5</v>
      </c>
      <c r="Z284" s="2">
        <v>4</v>
      </c>
      <c r="AA284" s="2">
        <v>2</v>
      </c>
      <c r="AB284" s="2">
        <v>3</v>
      </c>
      <c r="AC284" s="2">
        <v>3</v>
      </c>
      <c r="AD284" s="2">
        <v>2</v>
      </c>
      <c r="AE284" s="2">
        <v>13</v>
      </c>
      <c r="AF284" s="2">
        <v>13</v>
      </c>
      <c r="AG284" s="2">
        <v>13</v>
      </c>
      <c r="AH284" s="39">
        <f>AVERAGE(datasets[[#This Row],[G1]:[G3]])</f>
        <v>13</v>
      </c>
      <c r="AI284" s="44" t="str">
        <f>IF(datasets[[#This Row],[G3]]&gt;=15,"Excellent",IF(datasets[[#This Row],[G3]]&gt;=10,"Average","Poor"))</f>
        <v>Average</v>
      </c>
      <c r="AJ284" s="43" t="str">
        <f t="shared" si="4"/>
        <v>Safe</v>
      </c>
    </row>
    <row r="285" spans="1:36" x14ac:dyDescent="0.25">
      <c r="A285" t="s">
        <v>53</v>
      </c>
      <c r="B285" t="s">
        <v>50</v>
      </c>
      <c r="C285" s="1">
        <v>17</v>
      </c>
      <c r="D285" t="s">
        <v>52</v>
      </c>
      <c r="E285" t="s">
        <v>36</v>
      </c>
      <c r="F285" t="s">
        <v>44</v>
      </c>
      <c r="G285" s="1">
        <v>4</v>
      </c>
      <c r="H285" s="1">
        <v>3</v>
      </c>
      <c r="I285" t="s">
        <v>48</v>
      </c>
      <c r="J285" t="s">
        <v>45</v>
      </c>
      <c r="K285" t="s">
        <v>49</v>
      </c>
      <c r="L285" t="s">
        <v>41</v>
      </c>
      <c r="M285" s="1">
        <v>2</v>
      </c>
      <c r="N285" s="1">
        <v>2</v>
      </c>
      <c r="O285" s="1">
        <v>0</v>
      </c>
      <c r="P285" t="s">
        <v>43</v>
      </c>
      <c r="Q285" t="s">
        <v>42</v>
      </c>
      <c r="R285" t="s">
        <v>42</v>
      </c>
      <c r="S285" t="s">
        <v>42</v>
      </c>
      <c r="T285" t="s">
        <v>43</v>
      </c>
      <c r="U285" t="s">
        <v>42</v>
      </c>
      <c r="V285" t="s">
        <v>42</v>
      </c>
      <c r="W285" t="s">
        <v>42</v>
      </c>
      <c r="X285" s="2">
        <v>4</v>
      </c>
      <c r="Y285" s="2">
        <v>5</v>
      </c>
      <c r="Z285" s="2">
        <v>5</v>
      </c>
      <c r="AA285" s="2">
        <v>1</v>
      </c>
      <c r="AB285" s="2">
        <v>3</v>
      </c>
      <c r="AC285" s="2">
        <v>2</v>
      </c>
      <c r="AD285" s="2">
        <v>4</v>
      </c>
      <c r="AE285" s="2">
        <v>13</v>
      </c>
      <c r="AF285" s="2">
        <v>11</v>
      </c>
      <c r="AG285" s="2">
        <v>11</v>
      </c>
      <c r="AH285" s="39">
        <f>AVERAGE(datasets[[#This Row],[G1]:[G3]])</f>
        <v>11.666666666666666</v>
      </c>
      <c r="AI285" s="44" t="str">
        <f>IF(datasets[[#This Row],[G3]]&gt;=15,"Excellent",IF(datasets[[#This Row],[G3]]&gt;=10,"Average","Poor"))</f>
        <v>Average</v>
      </c>
      <c r="AJ285" s="43" t="str">
        <f t="shared" si="4"/>
        <v>Safe</v>
      </c>
    </row>
    <row r="286" spans="1:36" x14ac:dyDescent="0.25">
      <c r="A286" t="s">
        <v>53</v>
      </c>
      <c r="B286" t="s">
        <v>34</v>
      </c>
      <c r="C286" s="1">
        <v>18</v>
      </c>
      <c r="D286" t="s">
        <v>35</v>
      </c>
      <c r="E286" t="s">
        <v>36</v>
      </c>
      <c r="F286" t="s">
        <v>44</v>
      </c>
      <c r="G286" s="1">
        <v>3</v>
      </c>
      <c r="H286" s="1">
        <v>3</v>
      </c>
      <c r="I286" t="s">
        <v>48</v>
      </c>
      <c r="J286" t="s">
        <v>48</v>
      </c>
      <c r="K286" t="s">
        <v>40</v>
      </c>
      <c r="L286" t="s">
        <v>46</v>
      </c>
      <c r="M286" s="1">
        <v>1</v>
      </c>
      <c r="N286" s="1">
        <v>2</v>
      </c>
      <c r="O286" s="1">
        <v>0</v>
      </c>
      <c r="P286" t="s">
        <v>43</v>
      </c>
      <c r="Q286" t="s">
        <v>42</v>
      </c>
      <c r="R286" t="s">
        <v>43</v>
      </c>
      <c r="S286" t="s">
        <v>43</v>
      </c>
      <c r="T286" t="s">
        <v>42</v>
      </c>
      <c r="U286" t="s">
        <v>42</v>
      </c>
      <c r="V286" t="s">
        <v>43</v>
      </c>
      <c r="W286" t="s">
        <v>42</v>
      </c>
      <c r="X286" s="2">
        <v>5</v>
      </c>
      <c r="Y286" s="2">
        <v>3</v>
      </c>
      <c r="Z286" s="2">
        <v>4</v>
      </c>
      <c r="AA286" s="2">
        <v>1</v>
      </c>
      <c r="AB286" s="2">
        <v>1</v>
      </c>
      <c r="AC286" s="2">
        <v>5</v>
      </c>
      <c r="AD286" s="2">
        <v>0</v>
      </c>
      <c r="AE286" s="2">
        <v>10</v>
      </c>
      <c r="AF286" s="2">
        <v>9</v>
      </c>
      <c r="AG286" s="2">
        <v>9</v>
      </c>
      <c r="AH286" s="39">
        <f>AVERAGE(datasets[[#This Row],[G1]:[G3]])</f>
        <v>9.3333333333333339</v>
      </c>
      <c r="AI286" s="44" t="str">
        <f>IF(datasets[[#This Row],[G3]]&gt;=15,"Excellent",IF(datasets[[#This Row],[G3]]&gt;=10,"Average","Poor"))</f>
        <v>Poor</v>
      </c>
      <c r="AJ286" s="43" t="str">
        <f t="shared" si="4"/>
        <v>At Risk</v>
      </c>
    </row>
    <row r="287" spans="1:36" x14ac:dyDescent="0.25">
      <c r="A287" t="s">
        <v>53</v>
      </c>
      <c r="B287" t="s">
        <v>34</v>
      </c>
      <c r="C287" s="1">
        <v>17</v>
      </c>
      <c r="D287" t="s">
        <v>52</v>
      </c>
      <c r="E287" t="s">
        <v>36</v>
      </c>
      <c r="F287" t="s">
        <v>44</v>
      </c>
      <c r="G287" s="1">
        <v>4</v>
      </c>
      <c r="H287" s="1">
        <v>4</v>
      </c>
      <c r="I287" t="s">
        <v>39</v>
      </c>
      <c r="J287" t="s">
        <v>48</v>
      </c>
      <c r="K287" t="s">
        <v>45</v>
      </c>
      <c r="L287" t="s">
        <v>46</v>
      </c>
      <c r="M287" s="1">
        <v>2</v>
      </c>
      <c r="N287" s="1">
        <v>2</v>
      </c>
      <c r="O287" s="1">
        <v>0</v>
      </c>
      <c r="P287" t="s">
        <v>43</v>
      </c>
      <c r="Q287" t="s">
        <v>42</v>
      </c>
      <c r="R287" t="s">
        <v>42</v>
      </c>
      <c r="S287" t="s">
        <v>42</v>
      </c>
      <c r="T287" t="s">
        <v>42</v>
      </c>
      <c r="U287" t="s">
        <v>42</v>
      </c>
      <c r="V287" t="s">
        <v>42</v>
      </c>
      <c r="W287" t="s">
        <v>43</v>
      </c>
      <c r="X287" s="2">
        <v>4</v>
      </c>
      <c r="Y287" s="2">
        <v>3</v>
      </c>
      <c r="Z287" s="2">
        <v>3</v>
      </c>
      <c r="AA287" s="2">
        <v>1</v>
      </c>
      <c r="AB287" s="2">
        <v>2</v>
      </c>
      <c r="AC287" s="2">
        <v>5</v>
      </c>
      <c r="AD287" s="2">
        <v>4</v>
      </c>
      <c r="AE287" s="2">
        <v>12</v>
      </c>
      <c r="AF287" s="2">
        <v>13</v>
      </c>
      <c r="AG287" s="2">
        <v>13</v>
      </c>
      <c r="AH287" s="39">
        <f>AVERAGE(datasets[[#This Row],[G1]:[G3]])</f>
        <v>12.666666666666666</v>
      </c>
      <c r="AI287" s="44" t="str">
        <f>IF(datasets[[#This Row],[G3]]&gt;=15,"Excellent",IF(datasets[[#This Row],[G3]]&gt;=10,"Average","Poor"))</f>
        <v>Average</v>
      </c>
      <c r="AJ287" s="43" t="str">
        <f t="shared" si="4"/>
        <v>Safe</v>
      </c>
    </row>
    <row r="288" spans="1:36" x14ac:dyDescent="0.25">
      <c r="A288" t="s">
        <v>53</v>
      </c>
      <c r="B288" t="s">
        <v>34</v>
      </c>
      <c r="C288" s="1">
        <v>17</v>
      </c>
      <c r="D288" t="s">
        <v>35</v>
      </c>
      <c r="E288" t="s">
        <v>47</v>
      </c>
      <c r="F288" t="s">
        <v>37</v>
      </c>
      <c r="G288" s="1">
        <v>3</v>
      </c>
      <c r="H288" s="1">
        <v>2</v>
      </c>
      <c r="I288" t="s">
        <v>48</v>
      </c>
      <c r="J288" t="s">
        <v>45</v>
      </c>
      <c r="K288" t="s">
        <v>51</v>
      </c>
      <c r="L288" t="s">
        <v>41</v>
      </c>
      <c r="M288" s="1">
        <v>2</v>
      </c>
      <c r="N288" s="1">
        <v>2</v>
      </c>
      <c r="O288" s="1">
        <v>0</v>
      </c>
      <c r="P288" t="s">
        <v>43</v>
      </c>
      <c r="Q288" t="s">
        <v>43</v>
      </c>
      <c r="R288" t="s">
        <v>43</v>
      </c>
      <c r="S288" t="s">
        <v>43</v>
      </c>
      <c r="T288" t="s">
        <v>42</v>
      </c>
      <c r="U288" t="s">
        <v>42</v>
      </c>
      <c r="V288" t="s">
        <v>43</v>
      </c>
      <c r="W288" t="s">
        <v>42</v>
      </c>
      <c r="X288" s="2">
        <v>1</v>
      </c>
      <c r="Y288" s="2">
        <v>2</v>
      </c>
      <c r="Z288" s="2">
        <v>3</v>
      </c>
      <c r="AA288" s="2">
        <v>1</v>
      </c>
      <c r="AB288" s="2">
        <v>2</v>
      </c>
      <c r="AC288" s="2">
        <v>5</v>
      </c>
      <c r="AD288" s="2">
        <v>2</v>
      </c>
      <c r="AE288" s="2">
        <v>12</v>
      </c>
      <c r="AF288" s="2">
        <v>12</v>
      </c>
      <c r="AG288" s="2">
        <v>11</v>
      </c>
      <c r="AH288" s="39">
        <f>AVERAGE(datasets[[#This Row],[G1]:[G3]])</f>
        <v>11.666666666666666</v>
      </c>
      <c r="AI288" s="44" t="str">
        <f>IF(datasets[[#This Row],[G3]]&gt;=15,"Excellent",IF(datasets[[#This Row],[G3]]&gt;=10,"Average","Poor"))</f>
        <v>Average</v>
      </c>
      <c r="AJ288" s="43" t="str">
        <f t="shared" si="4"/>
        <v>Safe</v>
      </c>
    </row>
    <row r="289" spans="1:36" x14ac:dyDescent="0.25">
      <c r="A289" t="s">
        <v>53</v>
      </c>
      <c r="B289" t="s">
        <v>34</v>
      </c>
      <c r="C289" s="1">
        <v>18</v>
      </c>
      <c r="D289" t="s">
        <v>52</v>
      </c>
      <c r="E289" t="s">
        <v>47</v>
      </c>
      <c r="F289" t="s">
        <v>37</v>
      </c>
      <c r="G289" s="1">
        <v>1</v>
      </c>
      <c r="H289" s="1">
        <v>4</v>
      </c>
      <c r="I289" t="s">
        <v>38</v>
      </c>
      <c r="J289" t="s">
        <v>45</v>
      </c>
      <c r="K289" t="s">
        <v>40</v>
      </c>
      <c r="L289" t="s">
        <v>41</v>
      </c>
      <c r="M289" s="1">
        <v>3</v>
      </c>
      <c r="N289" s="1">
        <v>2</v>
      </c>
      <c r="O289" s="1">
        <v>0</v>
      </c>
      <c r="P289" t="s">
        <v>43</v>
      </c>
      <c r="Q289" t="s">
        <v>43</v>
      </c>
      <c r="R289" t="s">
        <v>43</v>
      </c>
      <c r="S289" t="s">
        <v>43</v>
      </c>
      <c r="T289" t="s">
        <v>42</v>
      </c>
      <c r="U289" t="s">
        <v>42</v>
      </c>
      <c r="V289" t="s">
        <v>43</v>
      </c>
      <c r="W289" t="s">
        <v>42</v>
      </c>
      <c r="X289" s="2">
        <v>4</v>
      </c>
      <c r="Y289" s="2">
        <v>3</v>
      </c>
      <c r="Z289" s="2">
        <v>4</v>
      </c>
      <c r="AA289" s="2">
        <v>1</v>
      </c>
      <c r="AB289" s="2">
        <v>4</v>
      </c>
      <c r="AC289" s="2">
        <v>5</v>
      </c>
      <c r="AD289" s="2">
        <v>0</v>
      </c>
      <c r="AE289" s="2">
        <v>13</v>
      </c>
      <c r="AF289" s="2">
        <v>13</v>
      </c>
      <c r="AG289" s="2">
        <v>13</v>
      </c>
      <c r="AH289" s="39">
        <f>AVERAGE(datasets[[#This Row],[G1]:[G3]])</f>
        <v>13</v>
      </c>
      <c r="AI289" s="44" t="str">
        <f>IF(datasets[[#This Row],[G3]]&gt;=15,"Excellent",IF(datasets[[#This Row],[G3]]&gt;=10,"Average","Poor"))</f>
        <v>Average</v>
      </c>
      <c r="AJ289" s="43" t="str">
        <f t="shared" si="4"/>
        <v>Safe</v>
      </c>
    </row>
    <row r="290" spans="1:36" x14ac:dyDescent="0.25">
      <c r="A290" t="s">
        <v>53</v>
      </c>
      <c r="B290" t="s">
        <v>50</v>
      </c>
      <c r="C290" s="1">
        <v>18</v>
      </c>
      <c r="D290" t="s">
        <v>52</v>
      </c>
      <c r="E290" t="s">
        <v>47</v>
      </c>
      <c r="F290" t="s">
        <v>44</v>
      </c>
      <c r="G290" s="1">
        <v>1</v>
      </c>
      <c r="H290" s="1">
        <v>1</v>
      </c>
      <c r="I290" t="s">
        <v>38</v>
      </c>
      <c r="J290" t="s">
        <v>45</v>
      </c>
      <c r="K290" t="s">
        <v>45</v>
      </c>
      <c r="L290" t="s">
        <v>41</v>
      </c>
      <c r="M290" s="1">
        <v>2</v>
      </c>
      <c r="N290" s="1">
        <v>2</v>
      </c>
      <c r="O290" s="1">
        <v>1</v>
      </c>
      <c r="P290" t="s">
        <v>43</v>
      </c>
      <c r="Q290" t="s">
        <v>43</v>
      </c>
      <c r="R290" t="s">
        <v>43</v>
      </c>
      <c r="S290" t="s">
        <v>42</v>
      </c>
      <c r="T290" t="s">
        <v>43</v>
      </c>
      <c r="U290" t="s">
        <v>43</v>
      </c>
      <c r="V290" t="s">
        <v>43</v>
      </c>
      <c r="W290" t="s">
        <v>43</v>
      </c>
      <c r="X290" s="2">
        <v>4</v>
      </c>
      <c r="Y290" s="2">
        <v>4</v>
      </c>
      <c r="Z290" s="2">
        <v>3</v>
      </c>
      <c r="AA290" s="2">
        <v>2</v>
      </c>
      <c r="AB290" s="2">
        <v>3</v>
      </c>
      <c r="AC290" s="2">
        <v>5</v>
      </c>
      <c r="AD290" s="2">
        <v>2</v>
      </c>
      <c r="AE290" s="2">
        <v>13</v>
      </c>
      <c r="AF290" s="2">
        <v>12</v>
      </c>
      <c r="AG290" s="2">
        <v>12</v>
      </c>
      <c r="AH290" s="39">
        <f>AVERAGE(datasets[[#This Row],[G1]:[G3]])</f>
        <v>12.333333333333334</v>
      </c>
      <c r="AI290" s="44" t="str">
        <f>IF(datasets[[#This Row],[G3]]&gt;=15,"Excellent",IF(datasets[[#This Row],[G3]]&gt;=10,"Average","Poor"))</f>
        <v>Average</v>
      </c>
      <c r="AJ290" s="43" t="str">
        <f t="shared" si="4"/>
        <v>Safe</v>
      </c>
    </row>
    <row r="291" spans="1:36" x14ac:dyDescent="0.25">
      <c r="A291" t="s">
        <v>53</v>
      </c>
      <c r="B291" t="s">
        <v>34</v>
      </c>
      <c r="C291" s="1">
        <v>18</v>
      </c>
      <c r="D291" t="s">
        <v>35</v>
      </c>
      <c r="E291" t="s">
        <v>36</v>
      </c>
      <c r="F291" t="s">
        <v>44</v>
      </c>
      <c r="G291" s="1">
        <v>3</v>
      </c>
      <c r="H291" s="1">
        <v>3</v>
      </c>
      <c r="I291" t="s">
        <v>48</v>
      </c>
      <c r="J291" t="s">
        <v>48</v>
      </c>
      <c r="K291" t="s">
        <v>45</v>
      </c>
      <c r="L291" t="s">
        <v>41</v>
      </c>
      <c r="M291" s="1">
        <v>2</v>
      </c>
      <c r="N291" s="1">
        <v>2</v>
      </c>
      <c r="O291" s="1">
        <v>0</v>
      </c>
      <c r="P291" t="s">
        <v>43</v>
      </c>
      <c r="Q291" t="s">
        <v>42</v>
      </c>
      <c r="R291" t="s">
        <v>43</v>
      </c>
      <c r="S291" t="s">
        <v>43</v>
      </c>
      <c r="T291" t="s">
        <v>42</v>
      </c>
      <c r="U291" t="s">
        <v>42</v>
      </c>
      <c r="V291" t="s">
        <v>42</v>
      </c>
      <c r="W291" t="s">
        <v>42</v>
      </c>
      <c r="X291" s="2">
        <v>4</v>
      </c>
      <c r="Y291" s="2">
        <v>3</v>
      </c>
      <c r="Z291" s="2">
        <v>2</v>
      </c>
      <c r="AA291" s="2">
        <v>1</v>
      </c>
      <c r="AB291" s="2">
        <v>3</v>
      </c>
      <c r="AC291" s="2">
        <v>3</v>
      </c>
      <c r="AD291" s="2">
        <v>0</v>
      </c>
      <c r="AE291" s="2">
        <v>11</v>
      </c>
      <c r="AF291" s="2">
        <v>11</v>
      </c>
      <c r="AG291" s="2">
        <v>10</v>
      </c>
      <c r="AH291" s="39">
        <f>AVERAGE(datasets[[#This Row],[G1]:[G3]])</f>
        <v>10.666666666666666</v>
      </c>
      <c r="AI291" s="44" t="str">
        <f>IF(datasets[[#This Row],[G3]]&gt;=15,"Excellent",IF(datasets[[#This Row],[G3]]&gt;=10,"Average","Poor"))</f>
        <v>Average</v>
      </c>
      <c r="AJ291" s="43" t="str">
        <f t="shared" si="4"/>
        <v>Safe</v>
      </c>
    </row>
    <row r="292" spans="1:36" x14ac:dyDescent="0.25">
      <c r="A292" t="s">
        <v>53</v>
      </c>
      <c r="B292" t="s">
        <v>34</v>
      </c>
      <c r="C292" s="1">
        <v>17</v>
      </c>
      <c r="D292" t="s">
        <v>35</v>
      </c>
      <c r="E292" t="s">
        <v>47</v>
      </c>
      <c r="F292" t="s">
        <v>44</v>
      </c>
      <c r="G292" s="1">
        <v>4</v>
      </c>
      <c r="H292" s="1">
        <v>4</v>
      </c>
      <c r="I292" t="s">
        <v>38</v>
      </c>
      <c r="J292" t="s">
        <v>38</v>
      </c>
      <c r="K292" t="s">
        <v>40</v>
      </c>
      <c r="L292" t="s">
        <v>41</v>
      </c>
      <c r="M292" s="1">
        <v>1</v>
      </c>
      <c r="N292" s="1">
        <v>2</v>
      </c>
      <c r="O292" s="1">
        <v>0</v>
      </c>
      <c r="P292" t="s">
        <v>43</v>
      </c>
      <c r="Q292" t="s">
        <v>42</v>
      </c>
      <c r="R292" t="s">
        <v>42</v>
      </c>
      <c r="S292" t="s">
        <v>42</v>
      </c>
      <c r="T292" t="s">
        <v>42</v>
      </c>
      <c r="U292" t="s">
        <v>42</v>
      </c>
      <c r="V292" t="s">
        <v>42</v>
      </c>
      <c r="W292" t="s">
        <v>42</v>
      </c>
      <c r="X292" s="2">
        <v>2</v>
      </c>
      <c r="Y292" s="2">
        <v>3</v>
      </c>
      <c r="Z292" s="2">
        <v>4</v>
      </c>
      <c r="AA292" s="2">
        <v>1</v>
      </c>
      <c r="AB292" s="2">
        <v>1</v>
      </c>
      <c r="AC292" s="2">
        <v>1</v>
      </c>
      <c r="AD292" s="2">
        <v>0</v>
      </c>
      <c r="AE292" s="2">
        <v>16</v>
      </c>
      <c r="AF292" s="2">
        <v>15</v>
      </c>
      <c r="AG292" s="2">
        <v>15</v>
      </c>
      <c r="AH292" s="39">
        <f>AVERAGE(datasets[[#This Row],[G1]:[G3]])</f>
        <v>15.333333333333334</v>
      </c>
      <c r="AI292" s="44" t="str">
        <f>IF(datasets[[#This Row],[G3]]&gt;=15,"Excellent",IF(datasets[[#This Row],[G3]]&gt;=10,"Average","Poor"))</f>
        <v>Excellent</v>
      </c>
      <c r="AJ292" s="43" t="str">
        <f t="shared" si="4"/>
        <v>Safe</v>
      </c>
    </row>
    <row r="293" spans="1:36" x14ac:dyDescent="0.25">
      <c r="A293" t="s">
        <v>53</v>
      </c>
      <c r="B293" t="s">
        <v>34</v>
      </c>
      <c r="C293" s="1">
        <v>17</v>
      </c>
      <c r="D293" t="s">
        <v>52</v>
      </c>
      <c r="E293" t="s">
        <v>36</v>
      </c>
      <c r="F293" t="s">
        <v>44</v>
      </c>
      <c r="G293" s="1">
        <v>1</v>
      </c>
      <c r="H293" s="1">
        <v>2</v>
      </c>
      <c r="I293" t="s">
        <v>45</v>
      </c>
      <c r="J293" t="s">
        <v>48</v>
      </c>
      <c r="K293" t="s">
        <v>40</v>
      </c>
      <c r="L293" t="s">
        <v>46</v>
      </c>
      <c r="M293" s="1">
        <v>2</v>
      </c>
      <c r="N293" s="1">
        <v>2</v>
      </c>
      <c r="O293" s="1">
        <v>0</v>
      </c>
      <c r="P293" t="s">
        <v>43</v>
      </c>
      <c r="Q293" t="s">
        <v>43</v>
      </c>
      <c r="R293" t="s">
        <v>43</v>
      </c>
      <c r="S293" t="s">
        <v>43</v>
      </c>
      <c r="T293" t="s">
        <v>43</v>
      </c>
      <c r="U293" t="s">
        <v>42</v>
      </c>
      <c r="V293" t="s">
        <v>43</v>
      </c>
      <c r="W293" t="s">
        <v>43</v>
      </c>
      <c r="X293" s="2">
        <v>3</v>
      </c>
      <c r="Y293" s="2">
        <v>2</v>
      </c>
      <c r="Z293" s="2">
        <v>2</v>
      </c>
      <c r="AA293" s="2">
        <v>1</v>
      </c>
      <c r="AB293" s="2">
        <v>2</v>
      </c>
      <c r="AC293" s="2">
        <v>3</v>
      </c>
      <c r="AD293" s="2">
        <v>0</v>
      </c>
      <c r="AE293" s="2">
        <v>12</v>
      </c>
      <c r="AF293" s="2">
        <v>11</v>
      </c>
      <c r="AG293" s="2">
        <v>12</v>
      </c>
      <c r="AH293" s="39">
        <f>AVERAGE(datasets[[#This Row],[G1]:[G3]])</f>
        <v>11.666666666666666</v>
      </c>
      <c r="AI293" s="44" t="str">
        <f>IF(datasets[[#This Row],[G3]]&gt;=15,"Excellent",IF(datasets[[#This Row],[G3]]&gt;=10,"Average","Poor"))</f>
        <v>Average</v>
      </c>
      <c r="AJ293" s="43" t="str">
        <f t="shared" si="4"/>
        <v>Safe</v>
      </c>
    </row>
    <row r="294" spans="1:36" x14ac:dyDescent="0.25">
      <c r="A294" t="s">
        <v>53</v>
      </c>
      <c r="B294" t="s">
        <v>50</v>
      </c>
      <c r="C294" s="1">
        <v>18</v>
      </c>
      <c r="D294" t="s">
        <v>52</v>
      </c>
      <c r="E294" t="s">
        <v>36</v>
      </c>
      <c r="F294" t="s">
        <v>44</v>
      </c>
      <c r="G294" s="1">
        <v>1</v>
      </c>
      <c r="H294" s="1">
        <v>3</v>
      </c>
      <c r="I294" t="s">
        <v>38</v>
      </c>
      <c r="J294" t="s">
        <v>45</v>
      </c>
      <c r="K294" t="s">
        <v>40</v>
      </c>
      <c r="L294" t="s">
        <v>41</v>
      </c>
      <c r="M294" s="1">
        <v>2</v>
      </c>
      <c r="N294" s="1">
        <v>2</v>
      </c>
      <c r="O294" s="1">
        <v>0</v>
      </c>
      <c r="P294" t="s">
        <v>43</v>
      </c>
      <c r="Q294" t="s">
        <v>42</v>
      </c>
      <c r="R294" t="s">
        <v>42</v>
      </c>
      <c r="S294" t="s">
        <v>43</v>
      </c>
      <c r="T294" t="s">
        <v>42</v>
      </c>
      <c r="U294" t="s">
        <v>42</v>
      </c>
      <c r="V294" t="s">
        <v>43</v>
      </c>
      <c r="W294" t="s">
        <v>43</v>
      </c>
      <c r="X294" s="2">
        <v>3</v>
      </c>
      <c r="Y294" s="2">
        <v>3</v>
      </c>
      <c r="Z294" s="2">
        <v>4</v>
      </c>
      <c r="AA294" s="2">
        <v>2</v>
      </c>
      <c r="AB294" s="2">
        <v>4</v>
      </c>
      <c r="AC294" s="2">
        <v>3</v>
      </c>
      <c r="AD294" s="2">
        <v>4</v>
      </c>
      <c r="AE294" s="2">
        <v>10</v>
      </c>
      <c r="AF294" s="2">
        <v>10</v>
      </c>
      <c r="AG294" s="2">
        <v>10</v>
      </c>
      <c r="AH294" s="39">
        <f>AVERAGE(datasets[[#This Row],[G1]:[G3]])</f>
        <v>10</v>
      </c>
      <c r="AI294" s="44" t="str">
        <f>IF(datasets[[#This Row],[G3]]&gt;=15,"Excellent",IF(datasets[[#This Row],[G3]]&gt;=10,"Average","Poor"))</f>
        <v>Average</v>
      </c>
      <c r="AJ294" s="43" t="str">
        <f t="shared" si="4"/>
        <v>Safe</v>
      </c>
    </row>
    <row r="295" spans="1:36" x14ac:dyDescent="0.25">
      <c r="A295" t="s">
        <v>53</v>
      </c>
      <c r="B295" t="s">
        <v>34</v>
      </c>
      <c r="C295" s="1">
        <v>18</v>
      </c>
      <c r="D295" t="s">
        <v>52</v>
      </c>
      <c r="E295" t="s">
        <v>36</v>
      </c>
      <c r="F295" t="s">
        <v>44</v>
      </c>
      <c r="G295" s="1">
        <v>4</v>
      </c>
      <c r="H295" s="1">
        <v>4</v>
      </c>
      <c r="I295" t="s">
        <v>45</v>
      </c>
      <c r="J295" t="s">
        <v>39</v>
      </c>
      <c r="K295" t="s">
        <v>45</v>
      </c>
      <c r="L295" t="s">
        <v>46</v>
      </c>
      <c r="M295" s="1">
        <v>3</v>
      </c>
      <c r="N295" s="1">
        <v>2</v>
      </c>
      <c r="O295" s="1">
        <v>0</v>
      </c>
      <c r="P295" t="s">
        <v>43</v>
      </c>
      <c r="Q295" t="s">
        <v>42</v>
      </c>
      <c r="R295" t="s">
        <v>42</v>
      </c>
      <c r="S295" t="s">
        <v>43</v>
      </c>
      <c r="T295" t="s">
        <v>43</v>
      </c>
      <c r="U295" t="s">
        <v>42</v>
      </c>
      <c r="V295" t="s">
        <v>42</v>
      </c>
      <c r="W295" t="s">
        <v>42</v>
      </c>
      <c r="X295" s="2">
        <v>3</v>
      </c>
      <c r="Y295" s="2">
        <v>2</v>
      </c>
      <c r="Z295" s="2">
        <v>2</v>
      </c>
      <c r="AA295" s="2">
        <v>4</v>
      </c>
      <c r="AB295" s="2">
        <v>2</v>
      </c>
      <c r="AC295" s="2">
        <v>5</v>
      </c>
      <c r="AD295" s="2">
        <v>10</v>
      </c>
      <c r="AE295" s="2">
        <v>14</v>
      </c>
      <c r="AF295" s="2">
        <v>12</v>
      </c>
      <c r="AG295" s="2">
        <v>11</v>
      </c>
      <c r="AH295" s="39">
        <f>AVERAGE(datasets[[#This Row],[G1]:[G3]])</f>
        <v>12.333333333333334</v>
      </c>
      <c r="AI295" s="44" t="str">
        <f>IF(datasets[[#This Row],[G3]]&gt;=15,"Excellent",IF(datasets[[#This Row],[G3]]&gt;=10,"Average","Poor"))</f>
        <v>Average</v>
      </c>
      <c r="AJ295" s="43" t="str">
        <f t="shared" si="4"/>
        <v>Safe</v>
      </c>
    </row>
    <row r="296" spans="1:36" x14ac:dyDescent="0.25">
      <c r="A296" t="s">
        <v>53</v>
      </c>
      <c r="B296" t="s">
        <v>34</v>
      </c>
      <c r="C296" s="1">
        <v>19</v>
      </c>
      <c r="D296" t="s">
        <v>35</v>
      </c>
      <c r="E296" t="s">
        <v>47</v>
      </c>
      <c r="F296" t="s">
        <v>44</v>
      </c>
      <c r="G296" s="1">
        <v>3</v>
      </c>
      <c r="H296" s="1">
        <v>2</v>
      </c>
      <c r="I296" t="s">
        <v>48</v>
      </c>
      <c r="J296" t="s">
        <v>48</v>
      </c>
      <c r="K296" t="s">
        <v>49</v>
      </c>
      <c r="L296" t="s">
        <v>45</v>
      </c>
      <c r="M296" s="1">
        <v>2</v>
      </c>
      <c r="N296" s="1">
        <v>2</v>
      </c>
      <c r="O296" s="1">
        <v>2</v>
      </c>
      <c r="P296" t="s">
        <v>43</v>
      </c>
      <c r="Q296" t="s">
        <v>43</v>
      </c>
      <c r="R296" t="s">
        <v>43</v>
      </c>
      <c r="S296" t="s">
        <v>42</v>
      </c>
      <c r="T296" t="s">
        <v>42</v>
      </c>
      <c r="U296" t="s">
        <v>42</v>
      </c>
      <c r="V296" t="s">
        <v>43</v>
      </c>
      <c r="W296" t="s">
        <v>42</v>
      </c>
      <c r="X296" s="2">
        <v>3</v>
      </c>
      <c r="Y296" s="2">
        <v>2</v>
      </c>
      <c r="Z296" s="2">
        <v>2</v>
      </c>
      <c r="AA296" s="2">
        <v>1</v>
      </c>
      <c r="AB296" s="2">
        <v>1</v>
      </c>
      <c r="AC296" s="2">
        <v>3</v>
      </c>
      <c r="AD296" s="2">
        <v>4</v>
      </c>
      <c r="AE296" s="2">
        <v>7</v>
      </c>
      <c r="AF296" s="2">
        <v>7</v>
      </c>
      <c r="AG296" s="2">
        <v>9</v>
      </c>
      <c r="AH296" s="39">
        <f>AVERAGE(datasets[[#This Row],[G1]:[G3]])</f>
        <v>7.666666666666667</v>
      </c>
      <c r="AI296" s="44" t="str">
        <f>IF(datasets[[#This Row],[G3]]&gt;=15,"Excellent",IF(datasets[[#This Row],[G3]]&gt;=10,"Average","Poor"))</f>
        <v>Poor</v>
      </c>
      <c r="AJ296" s="43" t="str">
        <f t="shared" si="4"/>
        <v>At Risk</v>
      </c>
    </row>
    <row r="297" spans="1:36" x14ac:dyDescent="0.25">
      <c r="A297" t="s">
        <v>53</v>
      </c>
      <c r="B297" t="s">
        <v>34</v>
      </c>
      <c r="C297" s="1">
        <v>18</v>
      </c>
      <c r="D297" t="s">
        <v>52</v>
      </c>
      <c r="E297" t="s">
        <v>47</v>
      </c>
      <c r="F297" t="s">
        <v>44</v>
      </c>
      <c r="G297" s="1">
        <v>4</v>
      </c>
      <c r="H297" s="1">
        <v>4</v>
      </c>
      <c r="I297" t="s">
        <v>39</v>
      </c>
      <c r="J297" t="s">
        <v>48</v>
      </c>
      <c r="K297" t="s">
        <v>40</v>
      </c>
      <c r="L297" t="s">
        <v>41</v>
      </c>
      <c r="M297" s="1">
        <v>1</v>
      </c>
      <c r="N297" s="1">
        <v>2</v>
      </c>
      <c r="O297" s="1">
        <v>0</v>
      </c>
      <c r="P297" t="s">
        <v>43</v>
      </c>
      <c r="Q297" t="s">
        <v>43</v>
      </c>
      <c r="R297" t="s">
        <v>42</v>
      </c>
      <c r="S297" t="s">
        <v>42</v>
      </c>
      <c r="T297" t="s">
        <v>42</v>
      </c>
      <c r="U297" t="s">
        <v>42</v>
      </c>
      <c r="V297" t="s">
        <v>42</v>
      </c>
      <c r="W297" t="s">
        <v>43</v>
      </c>
      <c r="X297" s="2">
        <v>5</v>
      </c>
      <c r="Y297" s="2">
        <v>4</v>
      </c>
      <c r="Z297" s="2">
        <v>3</v>
      </c>
      <c r="AA297" s="2">
        <v>3</v>
      </c>
      <c r="AB297" s="2">
        <v>4</v>
      </c>
      <c r="AC297" s="2">
        <v>2</v>
      </c>
      <c r="AD297" s="2">
        <v>4</v>
      </c>
      <c r="AE297" s="2">
        <v>8</v>
      </c>
      <c r="AF297" s="2">
        <v>9</v>
      </c>
      <c r="AG297" s="2">
        <v>10</v>
      </c>
      <c r="AH297" s="39">
        <f>AVERAGE(datasets[[#This Row],[G1]:[G3]])</f>
        <v>9</v>
      </c>
      <c r="AI297" s="44" t="str">
        <f>IF(datasets[[#This Row],[G3]]&gt;=15,"Excellent",IF(datasets[[#This Row],[G3]]&gt;=10,"Average","Poor"))</f>
        <v>Average</v>
      </c>
      <c r="AJ297" s="43" t="str">
        <f t="shared" si="4"/>
        <v>Safe</v>
      </c>
    </row>
    <row r="298" spans="1:36" x14ac:dyDescent="0.25">
      <c r="A298" t="s">
        <v>53</v>
      </c>
      <c r="B298" t="s">
        <v>34</v>
      </c>
      <c r="C298" s="1">
        <v>18</v>
      </c>
      <c r="D298" t="s">
        <v>35</v>
      </c>
      <c r="E298" t="s">
        <v>36</v>
      </c>
      <c r="F298" t="s">
        <v>44</v>
      </c>
      <c r="G298" s="1">
        <v>3</v>
      </c>
      <c r="H298" s="1">
        <v>3</v>
      </c>
      <c r="I298" t="s">
        <v>45</v>
      </c>
      <c r="J298" t="s">
        <v>45</v>
      </c>
      <c r="K298" t="s">
        <v>49</v>
      </c>
      <c r="L298" t="s">
        <v>41</v>
      </c>
      <c r="M298" s="1">
        <v>1</v>
      </c>
      <c r="N298" s="1">
        <v>2</v>
      </c>
      <c r="O298" s="1">
        <v>0</v>
      </c>
      <c r="P298" t="s">
        <v>43</v>
      </c>
      <c r="Q298" t="s">
        <v>43</v>
      </c>
      <c r="R298" t="s">
        <v>42</v>
      </c>
      <c r="S298" t="s">
        <v>43</v>
      </c>
      <c r="T298" t="s">
        <v>42</v>
      </c>
      <c r="U298" t="s">
        <v>42</v>
      </c>
      <c r="V298" t="s">
        <v>42</v>
      </c>
      <c r="W298" t="s">
        <v>42</v>
      </c>
      <c r="X298" s="2">
        <v>4</v>
      </c>
      <c r="Y298" s="2">
        <v>1</v>
      </c>
      <c r="Z298" s="2">
        <v>3</v>
      </c>
      <c r="AA298" s="2">
        <v>1</v>
      </c>
      <c r="AB298" s="2">
        <v>2</v>
      </c>
      <c r="AC298" s="2">
        <v>1</v>
      </c>
      <c r="AD298" s="2">
        <v>0</v>
      </c>
      <c r="AE298" s="2">
        <v>15</v>
      </c>
      <c r="AF298" s="2">
        <v>15</v>
      </c>
      <c r="AG298" s="2">
        <v>15</v>
      </c>
      <c r="AH298" s="39">
        <f>AVERAGE(datasets[[#This Row],[G1]:[G3]])</f>
        <v>15</v>
      </c>
      <c r="AI298" s="44" t="str">
        <f>IF(datasets[[#This Row],[G3]]&gt;=15,"Excellent",IF(datasets[[#This Row],[G3]]&gt;=10,"Average","Poor"))</f>
        <v>Excellent</v>
      </c>
      <c r="AJ298" s="43" t="str">
        <f t="shared" si="4"/>
        <v>Safe</v>
      </c>
    </row>
    <row r="299" spans="1:36" x14ac:dyDescent="0.25">
      <c r="A299" t="s">
        <v>53</v>
      </c>
      <c r="B299" t="s">
        <v>34</v>
      </c>
      <c r="C299" s="1">
        <v>17</v>
      </c>
      <c r="D299" t="s">
        <v>52</v>
      </c>
      <c r="E299" t="s">
        <v>36</v>
      </c>
      <c r="F299" t="s">
        <v>44</v>
      </c>
      <c r="G299" s="1">
        <v>3</v>
      </c>
      <c r="H299" s="1">
        <v>1</v>
      </c>
      <c r="I299" t="s">
        <v>38</v>
      </c>
      <c r="J299" t="s">
        <v>45</v>
      </c>
      <c r="K299" t="s">
        <v>51</v>
      </c>
      <c r="L299" t="s">
        <v>41</v>
      </c>
      <c r="M299" s="1">
        <v>1</v>
      </c>
      <c r="N299" s="1">
        <v>2</v>
      </c>
      <c r="O299" s="1">
        <v>0</v>
      </c>
      <c r="P299" t="s">
        <v>43</v>
      </c>
      <c r="Q299" t="s">
        <v>42</v>
      </c>
      <c r="R299" t="s">
        <v>42</v>
      </c>
      <c r="S299" t="s">
        <v>42</v>
      </c>
      <c r="T299" t="s">
        <v>43</v>
      </c>
      <c r="U299" t="s">
        <v>42</v>
      </c>
      <c r="V299" t="s">
        <v>42</v>
      </c>
      <c r="W299" t="s">
        <v>43</v>
      </c>
      <c r="X299" s="2">
        <v>4</v>
      </c>
      <c r="Y299" s="2">
        <v>5</v>
      </c>
      <c r="Z299" s="2">
        <v>4</v>
      </c>
      <c r="AA299" s="2">
        <v>2</v>
      </c>
      <c r="AB299" s="2">
        <v>3</v>
      </c>
      <c r="AC299" s="2">
        <v>1</v>
      </c>
      <c r="AD299" s="2">
        <v>17</v>
      </c>
      <c r="AE299" s="2">
        <v>10</v>
      </c>
      <c r="AF299" s="2">
        <v>10</v>
      </c>
      <c r="AG299" s="2">
        <v>10</v>
      </c>
      <c r="AH299" s="39">
        <f>AVERAGE(datasets[[#This Row],[G1]:[G3]])</f>
        <v>10</v>
      </c>
      <c r="AI299" s="44" t="str">
        <f>IF(datasets[[#This Row],[G3]]&gt;=15,"Excellent",IF(datasets[[#This Row],[G3]]&gt;=10,"Average","Poor"))</f>
        <v>Average</v>
      </c>
      <c r="AJ299" s="43" t="str">
        <f t="shared" si="4"/>
        <v>Safe</v>
      </c>
    </row>
    <row r="300" spans="1:36" x14ac:dyDescent="0.25">
      <c r="A300" t="s">
        <v>53</v>
      </c>
      <c r="B300" t="s">
        <v>50</v>
      </c>
      <c r="C300" s="1">
        <v>18</v>
      </c>
      <c r="D300" t="s">
        <v>35</v>
      </c>
      <c r="E300" t="s">
        <v>36</v>
      </c>
      <c r="F300" t="s">
        <v>44</v>
      </c>
      <c r="G300" s="1">
        <v>4</v>
      </c>
      <c r="H300" s="1">
        <v>4</v>
      </c>
      <c r="I300" t="s">
        <v>39</v>
      </c>
      <c r="J300" t="s">
        <v>39</v>
      </c>
      <c r="K300" t="s">
        <v>49</v>
      </c>
      <c r="L300" t="s">
        <v>46</v>
      </c>
      <c r="M300" s="1">
        <v>1</v>
      </c>
      <c r="N300" s="1">
        <v>2</v>
      </c>
      <c r="O300" s="1">
        <v>0</v>
      </c>
      <c r="P300" t="s">
        <v>43</v>
      </c>
      <c r="Q300" t="s">
        <v>43</v>
      </c>
      <c r="R300" t="s">
        <v>42</v>
      </c>
      <c r="S300" t="s">
        <v>42</v>
      </c>
      <c r="T300" t="s">
        <v>43</v>
      </c>
      <c r="U300" t="s">
        <v>42</v>
      </c>
      <c r="V300" t="s">
        <v>42</v>
      </c>
      <c r="W300" t="s">
        <v>43</v>
      </c>
      <c r="X300" s="2">
        <v>3</v>
      </c>
      <c r="Y300" s="2">
        <v>2</v>
      </c>
      <c r="Z300" s="2">
        <v>4</v>
      </c>
      <c r="AA300" s="2">
        <v>1</v>
      </c>
      <c r="AB300" s="2">
        <v>4</v>
      </c>
      <c r="AC300" s="2">
        <v>2</v>
      </c>
      <c r="AD300" s="2">
        <v>4</v>
      </c>
      <c r="AE300" s="2">
        <v>15</v>
      </c>
      <c r="AF300" s="2">
        <v>14</v>
      </c>
      <c r="AG300" s="2">
        <v>14</v>
      </c>
      <c r="AH300" s="39">
        <f>AVERAGE(datasets[[#This Row],[G1]:[G3]])</f>
        <v>14.333333333333334</v>
      </c>
      <c r="AI300" s="44" t="str">
        <f>IF(datasets[[#This Row],[G3]]&gt;=15,"Excellent",IF(datasets[[#This Row],[G3]]&gt;=10,"Average","Poor"))</f>
        <v>Average</v>
      </c>
      <c r="AJ300" s="43" t="str">
        <f t="shared" si="4"/>
        <v>Safe</v>
      </c>
    </row>
    <row r="301" spans="1:36" x14ac:dyDescent="0.25">
      <c r="A301" t="s">
        <v>53</v>
      </c>
      <c r="B301" t="s">
        <v>50</v>
      </c>
      <c r="C301" s="1">
        <v>17</v>
      </c>
      <c r="D301" t="s">
        <v>35</v>
      </c>
      <c r="E301" t="s">
        <v>36</v>
      </c>
      <c r="F301" t="s">
        <v>44</v>
      </c>
      <c r="G301" s="1">
        <v>2</v>
      </c>
      <c r="H301" s="1">
        <v>3</v>
      </c>
      <c r="I301" t="s">
        <v>45</v>
      </c>
      <c r="J301" t="s">
        <v>48</v>
      </c>
      <c r="K301" t="s">
        <v>49</v>
      </c>
      <c r="L301" t="s">
        <v>46</v>
      </c>
      <c r="M301" s="1">
        <v>2</v>
      </c>
      <c r="N301" s="1">
        <v>2</v>
      </c>
      <c r="O301" s="1">
        <v>0</v>
      </c>
      <c r="P301" t="s">
        <v>43</v>
      </c>
      <c r="Q301" t="s">
        <v>43</v>
      </c>
      <c r="R301" t="s">
        <v>43</v>
      </c>
      <c r="S301" t="s">
        <v>42</v>
      </c>
      <c r="T301" t="s">
        <v>42</v>
      </c>
      <c r="U301" t="s">
        <v>42</v>
      </c>
      <c r="V301" t="s">
        <v>42</v>
      </c>
      <c r="W301" t="s">
        <v>43</v>
      </c>
      <c r="X301" s="2">
        <v>4</v>
      </c>
      <c r="Y301" s="2">
        <v>4</v>
      </c>
      <c r="Z301" s="2">
        <v>3</v>
      </c>
      <c r="AA301" s="2">
        <v>1</v>
      </c>
      <c r="AB301" s="2">
        <v>1</v>
      </c>
      <c r="AC301" s="2">
        <v>3</v>
      </c>
      <c r="AD301" s="2">
        <v>2</v>
      </c>
      <c r="AE301" s="2">
        <v>11</v>
      </c>
      <c r="AF301" s="2">
        <v>11</v>
      </c>
      <c r="AG301" s="2">
        <v>10</v>
      </c>
      <c r="AH301" s="39">
        <f>AVERAGE(datasets[[#This Row],[G1]:[G3]])</f>
        <v>10.666666666666666</v>
      </c>
      <c r="AI301" s="44" t="str">
        <f>IF(datasets[[#This Row],[G3]]&gt;=15,"Excellent",IF(datasets[[#This Row],[G3]]&gt;=10,"Average","Poor"))</f>
        <v>Average</v>
      </c>
      <c r="AJ301" s="43" t="str">
        <f t="shared" si="4"/>
        <v>Safe</v>
      </c>
    </row>
    <row r="302" spans="1:36" x14ac:dyDescent="0.25">
      <c r="A302" t="s">
        <v>53</v>
      </c>
      <c r="B302" t="s">
        <v>34</v>
      </c>
      <c r="C302" s="1">
        <v>18</v>
      </c>
      <c r="D302" t="s">
        <v>35</v>
      </c>
      <c r="E302" t="s">
        <v>47</v>
      </c>
      <c r="F302" t="s">
        <v>44</v>
      </c>
      <c r="G302" s="1">
        <v>3</v>
      </c>
      <c r="H302" s="1">
        <v>1</v>
      </c>
      <c r="I302" t="s">
        <v>39</v>
      </c>
      <c r="J302" t="s">
        <v>48</v>
      </c>
      <c r="K302" t="s">
        <v>40</v>
      </c>
      <c r="L302" t="s">
        <v>41</v>
      </c>
      <c r="M302" s="1">
        <v>1</v>
      </c>
      <c r="N302" s="1">
        <v>2</v>
      </c>
      <c r="O302" s="1">
        <v>0</v>
      </c>
      <c r="P302" t="s">
        <v>43</v>
      </c>
      <c r="Q302" t="s">
        <v>42</v>
      </c>
      <c r="R302" t="s">
        <v>42</v>
      </c>
      <c r="S302" t="s">
        <v>43</v>
      </c>
      <c r="T302" t="s">
        <v>42</v>
      </c>
      <c r="U302" t="s">
        <v>42</v>
      </c>
      <c r="V302" t="s">
        <v>42</v>
      </c>
      <c r="W302" t="s">
        <v>43</v>
      </c>
      <c r="X302" s="2">
        <v>4</v>
      </c>
      <c r="Y302" s="2">
        <v>3</v>
      </c>
      <c r="Z302" s="2">
        <v>4</v>
      </c>
      <c r="AA302" s="2">
        <v>1</v>
      </c>
      <c r="AB302" s="2">
        <v>1</v>
      </c>
      <c r="AC302" s="2">
        <v>1</v>
      </c>
      <c r="AD302" s="2">
        <v>0</v>
      </c>
      <c r="AE302" s="2">
        <v>7</v>
      </c>
      <c r="AF302" s="2">
        <v>9</v>
      </c>
      <c r="AG302" s="2">
        <v>8</v>
      </c>
      <c r="AH302" s="39">
        <f>AVERAGE(datasets[[#This Row],[G1]:[G3]])</f>
        <v>8</v>
      </c>
      <c r="AI302" s="44" t="str">
        <f>IF(datasets[[#This Row],[G3]]&gt;=15,"Excellent",IF(datasets[[#This Row],[G3]]&gt;=10,"Average","Poor"))</f>
        <v>Poor</v>
      </c>
      <c r="AJ302" s="43" t="str">
        <f t="shared" si="4"/>
        <v>At Risk</v>
      </c>
    </row>
    <row r="303" spans="1:36" x14ac:dyDescent="0.25">
      <c r="A303" t="s">
        <v>53</v>
      </c>
      <c r="B303" t="s">
        <v>34</v>
      </c>
      <c r="C303" s="1">
        <v>18</v>
      </c>
      <c r="D303" t="s">
        <v>35</v>
      </c>
      <c r="E303" t="s">
        <v>36</v>
      </c>
      <c r="F303" t="s">
        <v>44</v>
      </c>
      <c r="G303" s="1">
        <v>1</v>
      </c>
      <c r="H303" s="1">
        <v>1</v>
      </c>
      <c r="I303" t="s">
        <v>45</v>
      </c>
      <c r="J303" t="s">
        <v>45</v>
      </c>
      <c r="K303" t="s">
        <v>40</v>
      </c>
      <c r="L303" t="s">
        <v>41</v>
      </c>
      <c r="M303" s="1">
        <v>2</v>
      </c>
      <c r="N303" s="1">
        <v>2</v>
      </c>
      <c r="O303" s="1">
        <v>1</v>
      </c>
      <c r="P303" t="s">
        <v>43</v>
      </c>
      <c r="Q303" t="s">
        <v>43</v>
      </c>
      <c r="R303" t="s">
        <v>43</v>
      </c>
      <c r="S303" t="s">
        <v>42</v>
      </c>
      <c r="T303" t="s">
        <v>42</v>
      </c>
      <c r="U303" t="s">
        <v>42</v>
      </c>
      <c r="V303" t="s">
        <v>43</v>
      </c>
      <c r="W303" t="s">
        <v>43</v>
      </c>
      <c r="X303" s="2">
        <v>1</v>
      </c>
      <c r="Y303" s="2">
        <v>1</v>
      </c>
      <c r="Z303" s="2">
        <v>1</v>
      </c>
      <c r="AA303" s="2">
        <v>1</v>
      </c>
      <c r="AB303" s="2">
        <v>1</v>
      </c>
      <c r="AC303" s="2">
        <v>5</v>
      </c>
      <c r="AD303" s="2">
        <v>0</v>
      </c>
      <c r="AE303" s="2">
        <v>6</v>
      </c>
      <c r="AF303" s="2">
        <v>5</v>
      </c>
      <c r="AG303" s="2">
        <v>0</v>
      </c>
      <c r="AH303" s="39">
        <f>AVERAGE(datasets[[#This Row],[G1]:[G3]])</f>
        <v>3.6666666666666665</v>
      </c>
      <c r="AI303" s="44" t="str">
        <f>IF(datasets[[#This Row],[G3]]&gt;=15,"Excellent",IF(datasets[[#This Row],[G3]]&gt;=10,"Average","Poor"))</f>
        <v>Poor</v>
      </c>
      <c r="AJ303" s="43" t="str">
        <f t="shared" si="4"/>
        <v>At Risk</v>
      </c>
    </row>
    <row r="304" spans="1:36" x14ac:dyDescent="0.25">
      <c r="A304" t="s">
        <v>53</v>
      </c>
      <c r="B304" t="s">
        <v>50</v>
      </c>
      <c r="C304" s="1">
        <v>20</v>
      </c>
      <c r="D304" t="s">
        <v>35</v>
      </c>
      <c r="E304" t="s">
        <v>47</v>
      </c>
      <c r="F304" t="s">
        <v>37</v>
      </c>
      <c r="G304" s="1">
        <v>2</v>
      </c>
      <c r="H304" s="1">
        <v>2</v>
      </c>
      <c r="I304" t="s">
        <v>48</v>
      </c>
      <c r="J304" t="s">
        <v>48</v>
      </c>
      <c r="K304" t="s">
        <v>40</v>
      </c>
      <c r="L304" t="s">
        <v>45</v>
      </c>
      <c r="M304" s="1">
        <v>1</v>
      </c>
      <c r="N304" s="1">
        <v>2</v>
      </c>
      <c r="O304" s="1">
        <v>2</v>
      </c>
      <c r="P304" t="s">
        <v>43</v>
      </c>
      <c r="Q304" t="s">
        <v>42</v>
      </c>
      <c r="R304" t="s">
        <v>42</v>
      </c>
      <c r="S304" t="s">
        <v>43</v>
      </c>
      <c r="T304" t="s">
        <v>42</v>
      </c>
      <c r="U304" t="s">
        <v>42</v>
      </c>
      <c r="V304" t="s">
        <v>43</v>
      </c>
      <c r="W304" t="s">
        <v>43</v>
      </c>
      <c r="X304" s="2">
        <v>5</v>
      </c>
      <c r="Y304" s="2">
        <v>5</v>
      </c>
      <c r="Z304" s="2">
        <v>4</v>
      </c>
      <c r="AA304" s="2">
        <v>4</v>
      </c>
      <c r="AB304" s="2">
        <v>5</v>
      </c>
      <c r="AC304" s="2">
        <v>4</v>
      </c>
      <c r="AD304" s="2">
        <v>11</v>
      </c>
      <c r="AE304" s="2">
        <v>9</v>
      </c>
      <c r="AF304" s="2">
        <v>9</v>
      </c>
      <c r="AG304" s="2">
        <v>9</v>
      </c>
      <c r="AH304" s="39">
        <f>AVERAGE(datasets[[#This Row],[G1]:[G3]])</f>
        <v>9</v>
      </c>
      <c r="AI304" s="44" t="str">
        <f>IF(datasets[[#This Row],[G3]]&gt;=15,"Excellent",IF(datasets[[#This Row],[G3]]&gt;=10,"Average","Poor"))</f>
        <v>Poor</v>
      </c>
      <c r="AJ304" s="43" t="str">
        <f t="shared" si="4"/>
        <v>At Risk</v>
      </c>
    </row>
    <row r="305" spans="1:36" x14ac:dyDescent="0.25">
      <c r="A305" t="s">
        <v>33</v>
      </c>
      <c r="B305" t="s">
        <v>34</v>
      </c>
      <c r="C305" s="1">
        <v>15</v>
      </c>
      <c r="D305" t="s">
        <v>35</v>
      </c>
      <c r="E305" t="s">
        <v>36</v>
      </c>
      <c r="F305" t="s">
        <v>44</v>
      </c>
      <c r="G305" s="1">
        <v>4</v>
      </c>
      <c r="H305" s="1">
        <v>2</v>
      </c>
      <c r="I305" t="s">
        <v>28</v>
      </c>
      <c r="J305" t="s">
        <v>48</v>
      </c>
      <c r="K305" t="s">
        <v>49</v>
      </c>
      <c r="L305" t="s">
        <v>41</v>
      </c>
      <c r="M305" s="1">
        <v>1</v>
      </c>
      <c r="N305" s="1">
        <v>3</v>
      </c>
      <c r="O305" s="1">
        <v>0</v>
      </c>
      <c r="P305" t="s">
        <v>43</v>
      </c>
      <c r="Q305" t="s">
        <v>42</v>
      </c>
      <c r="R305" t="s">
        <v>42</v>
      </c>
      <c r="S305" t="s">
        <v>42</v>
      </c>
      <c r="T305" t="s">
        <v>42</v>
      </c>
      <c r="U305" t="s">
        <v>42</v>
      </c>
      <c r="V305" t="s">
        <v>42</v>
      </c>
      <c r="W305" t="s">
        <v>42</v>
      </c>
      <c r="X305" s="2">
        <v>3</v>
      </c>
      <c r="Y305" s="2">
        <v>2</v>
      </c>
      <c r="Z305" s="2">
        <v>2</v>
      </c>
      <c r="AA305" s="2">
        <v>1</v>
      </c>
      <c r="AB305" s="2">
        <v>1</v>
      </c>
      <c r="AC305" s="2">
        <v>5</v>
      </c>
      <c r="AD305" s="2">
        <v>2</v>
      </c>
      <c r="AE305" s="2">
        <v>15</v>
      </c>
      <c r="AF305" s="2">
        <v>14</v>
      </c>
      <c r="AG305" s="2">
        <v>15</v>
      </c>
      <c r="AH305" s="39">
        <f>AVERAGE(datasets[[#This Row],[G1]:[G3]])</f>
        <v>14.666666666666666</v>
      </c>
      <c r="AI305" s="44" t="str">
        <f>IF(datasets[[#This Row],[G3]]&gt;=15,"Excellent",IF(datasets[[#This Row],[G3]]&gt;=10,"Average","Poor"))</f>
        <v>Excellent</v>
      </c>
      <c r="AJ305" s="43" t="str">
        <f t="shared" si="4"/>
        <v>Safe</v>
      </c>
    </row>
    <row r="306" spans="1:36" x14ac:dyDescent="0.25">
      <c r="A306" t="s">
        <v>33</v>
      </c>
      <c r="B306" t="s">
        <v>34</v>
      </c>
      <c r="C306" s="1">
        <v>15</v>
      </c>
      <c r="D306" t="s">
        <v>35</v>
      </c>
      <c r="E306" t="s">
        <v>36</v>
      </c>
      <c r="F306" t="s">
        <v>44</v>
      </c>
      <c r="G306" s="1">
        <v>2</v>
      </c>
      <c r="H306" s="1">
        <v>1</v>
      </c>
      <c r="I306" t="s">
        <v>48</v>
      </c>
      <c r="J306" t="s">
        <v>45</v>
      </c>
      <c r="K306" t="s">
        <v>51</v>
      </c>
      <c r="L306" t="s">
        <v>46</v>
      </c>
      <c r="M306" s="1">
        <v>3</v>
      </c>
      <c r="N306" s="1">
        <v>3</v>
      </c>
      <c r="O306" s="1">
        <v>0</v>
      </c>
      <c r="P306" t="s">
        <v>43</v>
      </c>
      <c r="Q306" t="s">
        <v>42</v>
      </c>
      <c r="R306" t="s">
        <v>43</v>
      </c>
      <c r="S306" t="s">
        <v>42</v>
      </c>
      <c r="T306" t="s">
        <v>42</v>
      </c>
      <c r="U306" t="s">
        <v>42</v>
      </c>
      <c r="V306" t="s">
        <v>42</v>
      </c>
      <c r="W306" t="s">
        <v>43</v>
      </c>
      <c r="X306" s="2">
        <v>5</v>
      </c>
      <c r="Y306" s="2">
        <v>2</v>
      </c>
      <c r="Z306" s="2">
        <v>2</v>
      </c>
      <c r="AA306" s="2">
        <v>1</v>
      </c>
      <c r="AB306" s="2">
        <v>1</v>
      </c>
      <c r="AC306" s="2">
        <v>4</v>
      </c>
      <c r="AD306" s="2">
        <v>4</v>
      </c>
      <c r="AE306" s="2">
        <v>10</v>
      </c>
      <c r="AF306" s="2">
        <v>12</v>
      </c>
      <c r="AG306" s="2">
        <v>12</v>
      </c>
      <c r="AH306" s="39">
        <f>AVERAGE(datasets[[#This Row],[G1]:[G3]])</f>
        <v>11.333333333333334</v>
      </c>
      <c r="AI306" s="44" t="str">
        <f>IF(datasets[[#This Row],[G3]]&gt;=15,"Excellent",IF(datasets[[#This Row],[G3]]&gt;=10,"Average","Poor"))</f>
        <v>Average</v>
      </c>
      <c r="AJ306" s="43" t="str">
        <f t="shared" si="4"/>
        <v>Safe</v>
      </c>
    </row>
    <row r="307" spans="1:36" x14ac:dyDescent="0.25">
      <c r="A307" t="s">
        <v>33</v>
      </c>
      <c r="B307" t="s">
        <v>50</v>
      </c>
      <c r="C307" s="1">
        <v>15</v>
      </c>
      <c r="D307" t="s">
        <v>35</v>
      </c>
      <c r="E307" t="s">
        <v>36</v>
      </c>
      <c r="F307" t="s">
        <v>37</v>
      </c>
      <c r="G307" s="1">
        <v>2</v>
      </c>
      <c r="H307" s="1">
        <v>2</v>
      </c>
      <c r="I307" t="s">
        <v>45</v>
      </c>
      <c r="J307" t="s">
        <v>45</v>
      </c>
      <c r="K307" t="s">
        <v>49</v>
      </c>
      <c r="L307" t="s">
        <v>45</v>
      </c>
      <c r="M307" s="1">
        <v>1</v>
      </c>
      <c r="N307" s="1">
        <v>3</v>
      </c>
      <c r="O307" s="1">
        <v>0</v>
      </c>
      <c r="P307" t="s">
        <v>43</v>
      </c>
      <c r="Q307" t="s">
        <v>42</v>
      </c>
      <c r="R307" t="s">
        <v>43</v>
      </c>
      <c r="S307" t="s">
        <v>43</v>
      </c>
      <c r="T307" t="s">
        <v>42</v>
      </c>
      <c r="U307" t="s">
        <v>42</v>
      </c>
      <c r="V307" t="s">
        <v>42</v>
      </c>
      <c r="W307" t="s">
        <v>42</v>
      </c>
      <c r="X307" s="2">
        <v>4</v>
      </c>
      <c r="Y307" s="2">
        <v>5</v>
      </c>
      <c r="Z307" s="2">
        <v>2</v>
      </c>
      <c r="AA307" s="2">
        <v>1</v>
      </c>
      <c r="AB307" s="2">
        <v>1</v>
      </c>
      <c r="AC307" s="2">
        <v>3</v>
      </c>
      <c r="AD307" s="2">
        <v>0</v>
      </c>
      <c r="AE307" s="2">
        <v>14</v>
      </c>
      <c r="AF307" s="2">
        <v>16</v>
      </c>
      <c r="AG307" s="2">
        <v>16</v>
      </c>
      <c r="AH307" s="39">
        <f>AVERAGE(datasets[[#This Row],[G1]:[G3]])</f>
        <v>15.333333333333334</v>
      </c>
      <c r="AI307" s="44" t="str">
        <f>IF(datasets[[#This Row],[G3]]&gt;=15,"Excellent",IF(datasets[[#This Row],[G3]]&gt;=10,"Average","Poor"))</f>
        <v>Excellent</v>
      </c>
      <c r="AJ307" s="43" t="str">
        <f t="shared" si="4"/>
        <v>Safe</v>
      </c>
    </row>
    <row r="308" spans="1:36" x14ac:dyDescent="0.25">
      <c r="A308" t="s">
        <v>33</v>
      </c>
      <c r="B308" t="s">
        <v>34</v>
      </c>
      <c r="C308" s="1">
        <v>16</v>
      </c>
      <c r="D308" t="s">
        <v>35</v>
      </c>
      <c r="E308" t="s">
        <v>36</v>
      </c>
      <c r="F308" t="s">
        <v>44</v>
      </c>
      <c r="G308" s="1">
        <v>4</v>
      </c>
      <c r="H308" s="1">
        <v>4</v>
      </c>
      <c r="I308" t="s">
        <v>48</v>
      </c>
      <c r="J308" t="s">
        <v>48</v>
      </c>
      <c r="K308" t="s">
        <v>51</v>
      </c>
      <c r="L308" t="s">
        <v>41</v>
      </c>
      <c r="M308" s="1">
        <v>1</v>
      </c>
      <c r="N308" s="1">
        <v>3</v>
      </c>
      <c r="O308" s="1">
        <v>0</v>
      </c>
      <c r="P308" t="s">
        <v>43</v>
      </c>
      <c r="Q308" t="s">
        <v>42</v>
      </c>
      <c r="R308" t="s">
        <v>42</v>
      </c>
      <c r="S308" t="s">
        <v>42</v>
      </c>
      <c r="T308" t="s">
        <v>42</v>
      </c>
      <c r="U308" t="s">
        <v>42</v>
      </c>
      <c r="V308" t="s">
        <v>42</v>
      </c>
      <c r="W308" t="s">
        <v>43</v>
      </c>
      <c r="X308" s="2">
        <v>3</v>
      </c>
      <c r="Y308" s="2">
        <v>2</v>
      </c>
      <c r="Z308" s="2">
        <v>3</v>
      </c>
      <c r="AA308" s="2">
        <v>1</v>
      </c>
      <c r="AB308" s="2">
        <v>2</v>
      </c>
      <c r="AC308" s="2">
        <v>2</v>
      </c>
      <c r="AD308" s="2">
        <v>6</v>
      </c>
      <c r="AE308" s="2">
        <v>13</v>
      </c>
      <c r="AF308" s="2">
        <v>14</v>
      </c>
      <c r="AG308" s="2">
        <v>14</v>
      </c>
      <c r="AH308" s="39">
        <f>AVERAGE(datasets[[#This Row],[G1]:[G3]])</f>
        <v>13.666666666666666</v>
      </c>
      <c r="AI308" s="44" t="str">
        <f>IF(datasets[[#This Row],[G3]]&gt;=15,"Excellent",IF(datasets[[#This Row],[G3]]&gt;=10,"Average","Poor"))</f>
        <v>Average</v>
      </c>
      <c r="AJ308" s="43" t="str">
        <f t="shared" si="4"/>
        <v>Safe</v>
      </c>
    </row>
    <row r="309" spans="1:36" x14ac:dyDescent="0.25">
      <c r="A309" t="s">
        <v>33</v>
      </c>
      <c r="B309" t="s">
        <v>34</v>
      </c>
      <c r="C309" s="1">
        <v>15</v>
      </c>
      <c r="D309" t="s">
        <v>52</v>
      </c>
      <c r="E309" t="s">
        <v>36</v>
      </c>
      <c r="F309" t="s">
        <v>44</v>
      </c>
      <c r="G309" s="1">
        <v>2</v>
      </c>
      <c r="H309" s="1">
        <v>4</v>
      </c>
      <c r="I309" t="s">
        <v>48</v>
      </c>
      <c r="J309" t="s">
        <v>28</v>
      </c>
      <c r="K309" t="s">
        <v>40</v>
      </c>
      <c r="L309" t="s">
        <v>41</v>
      </c>
      <c r="M309" s="1">
        <v>1</v>
      </c>
      <c r="N309" s="1">
        <v>3</v>
      </c>
      <c r="O309" s="1">
        <v>0</v>
      </c>
      <c r="P309" t="s">
        <v>42</v>
      </c>
      <c r="Q309" t="s">
        <v>42</v>
      </c>
      <c r="R309" t="s">
        <v>42</v>
      </c>
      <c r="S309" t="s">
        <v>42</v>
      </c>
      <c r="T309" t="s">
        <v>42</v>
      </c>
      <c r="U309" t="s">
        <v>42</v>
      </c>
      <c r="V309" t="s">
        <v>42</v>
      </c>
      <c r="W309" t="s">
        <v>43</v>
      </c>
      <c r="X309" s="2">
        <v>4</v>
      </c>
      <c r="Y309" s="2">
        <v>3</v>
      </c>
      <c r="Z309" s="2">
        <v>2</v>
      </c>
      <c r="AA309" s="2">
        <v>1</v>
      </c>
      <c r="AB309" s="2">
        <v>1</v>
      </c>
      <c r="AC309" s="2">
        <v>5</v>
      </c>
      <c r="AD309" s="2">
        <v>2</v>
      </c>
      <c r="AE309" s="2">
        <v>10</v>
      </c>
      <c r="AF309" s="2">
        <v>9</v>
      </c>
      <c r="AG309" s="2">
        <v>8</v>
      </c>
      <c r="AH309" s="39">
        <f>AVERAGE(datasets[[#This Row],[G1]:[G3]])</f>
        <v>9</v>
      </c>
      <c r="AI309" s="44" t="str">
        <f>IF(datasets[[#This Row],[G3]]&gt;=15,"Excellent",IF(datasets[[#This Row],[G3]]&gt;=10,"Average","Poor"))</f>
        <v>Poor</v>
      </c>
      <c r="AJ309" s="43" t="str">
        <f t="shared" si="4"/>
        <v>At Risk</v>
      </c>
    </row>
    <row r="310" spans="1:36" x14ac:dyDescent="0.25">
      <c r="A310" t="s">
        <v>33</v>
      </c>
      <c r="B310" t="s">
        <v>50</v>
      </c>
      <c r="C310" s="1">
        <v>15</v>
      </c>
      <c r="D310" t="s">
        <v>35</v>
      </c>
      <c r="E310" t="s">
        <v>47</v>
      </c>
      <c r="F310" t="s">
        <v>44</v>
      </c>
      <c r="G310" s="1">
        <v>4</v>
      </c>
      <c r="H310" s="1">
        <v>3</v>
      </c>
      <c r="I310" t="s">
        <v>39</v>
      </c>
      <c r="J310" t="s">
        <v>48</v>
      </c>
      <c r="K310" t="s">
        <v>49</v>
      </c>
      <c r="L310" t="s">
        <v>41</v>
      </c>
      <c r="M310" s="1">
        <v>1</v>
      </c>
      <c r="N310" s="1">
        <v>3</v>
      </c>
      <c r="O310" s="1">
        <v>0</v>
      </c>
      <c r="P310" t="s">
        <v>43</v>
      </c>
      <c r="Q310" t="s">
        <v>42</v>
      </c>
      <c r="R310" t="s">
        <v>43</v>
      </c>
      <c r="S310" t="s">
        <v>42</v>
      </c>
      <c r="T310" t="s">
        <v>42</v>
      </c>
      <c r="U310" t="s">
        <v>42</v>
      </c>
      <c r="V310" t="s">
        <v>42</v>
      </c>
      <c r="W310" t="s">
        <v>43</v>
      </c>
      <c r="X310" s="2">
        <v>5</v>
      </c>
      <c r="Y310" s="2">
        <v>4</v>
      </c>
      <c r="Z310" s="2">
        <v>3</v>
      </c>
      <c r="AA310" s="2">
        <v>1</v>
      </c>
      <c r="AB310" s="2">
        <v>1</v>
      </c>
      <c r="AC310" s="2">
        <v>4</v>
      </c>
      <c r="AD310" s="2">
        <v>2</v>
      </c>
      <c r="AE310" s="2">
        <v>15</v>
      </c>
      <c r="AF310" s="2">
        <v>16</v>
      </c>
      <c r="AG310" s="2">
        <v>18</v>
      </c>
      <c r="AH310" s="39">
        <f>AVERAGE(datasets[[#This Row],[G1]:[G3]])</f>
        <v>16.333333333333332</v>
      </c>
      <c r="AI310" s="44" t="str">
        <f>IF(datasets[[#This Row],[G3]]&gt;=15,"Excellent",IF(datasets[[#This Row],[G3]]&gt;=10,"Average","Poor"))</f>
        <v>Excellent</v>
      </c>
      <c r="AJ310" s="43" t="str">
        <f t="shared" si="4"/>
        <v>Safe</v>
      </c>
    </row>
    <row r="311" spans="1:36" x14ac:dyDescent="0.25">
      <c r="A311" t="s">
        <v>33</v>
      </c>
      <c r="B311" t="s">
        <v>50</v>
      </c>
      <c r="C311" s="1">
        <v>16</v>
      </c>
      <c r="D311" t="s">
        <v>52</v>
      </c>
      <c r="E311" t="s">
        <v>36</v>
      </c>
      <c r="F311" t="s">
        <v>37</v>
      </c>
      <c r="G311" s="1">
        <v>4</v>
      </c>
      <c r="H311" s="1">
        <v>4</v>
      </c>
      <c r="I311" t="s">
        <v>45</v>
      </c>
      <c r="J311" t="s">
        <v>39</v>
      </c>
      <c r="K311" t="s">
        <v>51</v>
      </c>
      <c r="L311" t="s">
        <v>41</v>
      </c>
      <c r="M311" s="1">
        <v>2</v>
      </c>
      <c r="N311" s="1">
        <v>3</v>
      </c>
      <c r="O311" s="1">
        <v>0</v>
      </c>
      <c r="P311" t="s">
        <v>43</v>
      </c>
      <c r="Q311" t="s">
        <v>42</v>
      </c>
      <c r="R311" t="s">
        <v>43</v>
      </c>
      <c r="S311" t="s">
        <v>42</v>
      </c>
      <c r="T311" t="s">
        <v>42</v>
      </c>
      <c r="U311" t="s">
        <v>42</v>
      </c>
      <c r="V311" t="s">
        <v>42</v>
      </c>
      <c r="W311" t="s">
        <v>42</v>
      </c>
      <c r="X311" s="2">
        <v>2</v>
      </c>
      <c r="Y311" s="2">
        <v>4</v>
      </c>
      <c r="Z311" s="2">
        <v>3</v>
      </c>
      <c r="AA311" s="2">
        <v>1</v>
      </c>
      <c r="AB311" s="2">
        <v>1</v>
      </c>
      <c r="AC311" s="2">
        <v>5</v>
      </c>
      <c r="AD311" s="2">
        <v>7</v>
      </c>
      <c r="AE311" s="2">
        <v>15</v>
      </c>
      <c r="AF311" s="2">
        <v>16</v>
      </c>
      <c r="AG311" s="2">
        <v>15</v>
      </c>
      <c r="AH311" s="39">
        <f>AVERAGE(datasets[[#This Row],[G1]:[G3]])</f>
        <v>15.333333333333334</v>
      </c>
      <c r="AI311" s="44" t="str">
        <f>IF(datasets[[#This Row],[G3]]&gt;=15,"Excellent",IF(datasets[[#This Row],[G3]]&gt;=10,"Average","Poor"))</f>
        <v>Excellent</v>
      </c>
      <c r="AJ311" s="43" t="str">
        <f t="shared" si="4"/>
        <v>Safe</v>
      </c>
    </row>
    <row r="312" spans="1:36" x14ac:dyDescent="0.25">
      <c r="A312" t="s">
        <v>33</v>
      </c>
      <c r="B312" t="s">
        <v>34</v>
      </c>
      <c r="C312" s="1">
        <v>15</v>
      </c>
      <c r="D312" t="s">
        <v>52</v>
      </c>
      <c r="E312" t="s">
        <v>36</v>
      </c>
      <c r="F312" t="s">
        <v>44</v>
      </c>
      <c r="G312" s="1">
        <v>3</v>
      </c>
      <c r="H312" s="1">
        <v>4</v>
      </c>
      <c r="I312" t="s">
        <v>48</v>
      </c>
      <c r="J312" t="s">
        <v>28</v>
      </c>
      <c r="K312" t="s">
        <v>40</v>
      </c>
      <c r="L312" t="s">
        <v>41</v>
      </c>
      <c r="M312" s="1">
        <v>1</v>
      </c>
      <c r="N312" s="1">
        <v>3</v>
      </c>
      <c r="O312" s="1">
        <v>0</v>
      </c>
      <c r="P312" t="s">
        <v>42</v>
      </c>
      <c r="Q312" t="s">
        <v>42</v>
      </c>
      <c r="R312" t="s">
        <v>42</v>
      </c>
      <c r="S312" t="s">
        <v>42</v>
      </c>
      <c r="T312" t="s">
        <v>42</v>
      </c>
      <c r="U312" t="s">
        <v>42</v>
      </c>
      <c r="V312" t="s">
        <v>42</v>
      </c>
      <c r="W312" t="s">
        <v>43</v>
      </c>
      <c r="X312" s="2">
        <v>4</v>
      </c>
      <c r="Y312" s="2">
        <v>3</v>
      </c>
      <c r="Z312" s="2">
        <v>2</v>
      </c>
      <c r="AA312" s="2">
        <v>1</v>
      </c>
      <c r="AB312" s="2">
        <v>1</v>
      </c>
      <c r="AC312" s="2">
        <v>5</v>
      </c>
      <c r="AD312" s="2">
        <v>2</v>
      </c>
      <c r="AE312" s="2">
        <v>12</v>
      </c>
      <c r="AF312" s="2">
        <v>12</v>
      </c>
      <c r="AG312" s="2">
        <v>11</v>
      </c>
      <c r="AH312" s="39">
        <f>AVERAGE(datasets[[#This Row],[G1]:[G3]])</f>
        <v>11.666666666666666</v>
      </c>
      <c r="AI312" s="44" t="str">
        <f>IF(datasets[[#This Row],[G3]]&gt;=15,"Excellent",IF(datasets[[#This Row],[G3]]&gt;=10,"Average","Poor"))</f>
        <v>Average</v>
      </c>
      <c r="AJ312" s="43" t="str">
        <f t="shared" si="4"/>
        <v>Safe</v>
      </c>
    </row>
    <row r="313" spans="1:36" x14ac:dyDescent="0.25">
      <c r="A313" t="s">
        <v>33</v>
      </c>
      <c r="B313" t="s">
        <v>34</v>
      </c>
      <c r="C313" s="1">
        <v>16</v>
      </c>
      <c r="D313" t="s">
        <v>35</v>
      </c>
      <c r="E313" t="s">
        <v>36</v>
      </c>
      <c r="F313" t="s">
        <v>44</v>
      </c>
      <c r="G313" s="1">
        <v>4</v>
      </c>
      <c r="H313" s="1">
        <v>3</v>
      </c>
      <c r="I313" t="s">
        <v>39</v>
      </c>
      <c r="J313" t="s">
        <v>28</v>
      </c>
      <c r="K313" t="s">
        <v>49</v>
      </c>
      <c r="L313" t="s">
        <v>41</v>
      </c>
      <c r="M313" s="1">
        <v>1</v>
      </c>
      <c r="N313" s="1">
        <v>3</v>
      </c>
      <c r="O313" s="1">
        <v>0</v>
      </c>
      <c r="P313" t="s">
        <v>42</v>
      </c>
      <c r="Q313" t="s">
        <v>42</v>
      </c>
      <c r="R313" t="s">
        <v>42</v>
      </c>
      <c r="S313" t="s">
        <v>42</v>
      </c>
      <c r="T313" t="s">
        <v>42</v>
      </c>
      <c r="U313" t="s">
        <v>42</v>
      </c>
      <c r="V313" t="s">
        <v>42</v>
      </c>
      <c r="W313" t="s">
        <v>43</v>
      </c>
      <c r="X313" s="2">
        <v>3</v>
      </c>
      <c r="Y313" s="2">
        <v>4</v>
      </c>
      <c r="Z313" s="2">
        <v>4</v>
      </c>
      <c r="AA313" s="2">
        <v>2</v>
      </c>
      <c r="AB313" s="2">
        <v>4</v>
      </c>
      <c r="AC313" s="2">
        <v>4</v>
      </c>
      <c r="AD313" s="2">
        <v>2</v>
      </c>
      <c r="AE313" s="2">
        <v>10</v>
      </c>
      <c r="AF313" s="2">
        <v>9</v>
      </c>
      <c r="AG313" s="2">
        <v>9</v>
      </c>
      <c r="AH313" s="39">
        <f>AVERAGE(datasets[[#This Row],[G1]:[G3]])</f>
        <v>9.3333333333333339</v>
      </c>
      <c r="AI313" s="44" t="str">
        <f>IF(datasets[[#This Row],[G3]]&gt;=15,"Excellent",IF(datasets[[#This Row],[G3]]&gt;=10,"Average","Poor"))</f>
        <v>Poor</v>
      </c>
      <c r="AJ313" s="43" t="str">
        <f t="shared" si="4"/>
        <v>At Risk</v>
      </c>
    </row>
    <row r="314" spans="1:36" x14ac:dyDescent="0.25">
      <c r="A314" t="s">
        <v>33</v>
      </c>
      <c r="B314" t="s">
        <v>50</v>
      </c>
      <c r="C314" s="1">
        <v>15</v>
      </c>
      <c r="D314" t="s">
        <v>35</v>
      </c>
      <c r="E314" t="s">
        <v>36</v>
      </c>
      <c r="F314" t="s">
        <v>44</v>
      </c>
      <c r="G314" s="1">
        <v>2</v>
      </c>
      <c r="H314" s="1">
        <v>3</v>
      </c>
      <c r="I314" t="s">
        <v>45</v>
      </c>
      <c r="J314" t="s">
        <v>45</v>
      </c>
      <c r="K314" t="s">
        <v>49</v>
      </c>
      <c r="L314" t="s">
        <v>41</v>
      </c>
      <c r="M314" s="1">
        <v>1</v>
      </c>
      <c r="N314" s="1">
        <v>3</v>
      </c>
      <c r="O314" s="1">
        <v>0</v>
      </c>
      <c r="P314" t="s">
        <v>42</v>
      </c>
      <c r="Q314" t="s">
        <v>43</v>
      </c>
      <c r="R314" t="s">
        <v>42</v>
      </c>
      <c r="S314" t="s">
        <v>43</v>
      </c>
      <c r="T314" t="s">
        <v>43</v>
      </c>
      <c r="U314" t="s">
        <v>42</v>
      </c>
      <c r="V314" t="s">
        <v>42</v>
      </c>
      <c r="W314" t="s">
        <v>43</v>
      </c>
      <c r="X314" s="2">
        <v>5</v>
      </c>
      <c r="Y314" s="2">
        <v>3</v>
      </c>
      <c r="Z314" s="2">
        <v>2</v>
      </c>
      <c r="AA314" s="2">
        <v>1</v>
      </c>
      <c r="AB314" s="2">
        <v>2</v>
      </c>
      <c r="AC314" s="2">
        <v>5</v>
      </c>
      <c r="AD314" s="2">
        <v>4</v>
      </c>
      <c r="AE314" s="2">
        <v>11</v>
      </c>
      <c r="AF314" s="2">
        <v>10</v>
      </c>
      <c r="AG314" s="2">
        <v>11</v>
      </c>
      <c r="AH314" s="39">
        <f>AVERAGE(datasets[[#This Row],[G1]:[G3]])</f>
        <v>10.666666666666666</v>
      </c>
      <c r="AI314" s="44" t="str">
        <f>IF(datasets[[#This Row],[G3]]&gt;=15,"Excellent",IF(datasets[[#This Row],[G3]]&gt;=10,"Average","Poor"))</f>
        <v>Average</v>
      </c>
      <c r="AJ314" s="43" t="str">
        <f t="shared" si="4"/>
        <v>Safe</v>
      </c>
    </row>
    <row r="315" spans="1:36" x14ac:dyDescent="0.25">
      <c r="A315" t="s">
        <v>33</v>
      </c>
      <c r="B315" t="s">
        <v>34</v>
      </c>
      <c r="C315" s="1">
        <v>15</v>
      </c>
      <c r="D315" t="s">
        <v>35</v>
      </c>
      <c r="E315" t="s">
        <v>36</v>
      </c>
      <c r="F315" t="s">
        <v>44</v>
      </c>
      <c r="G315" s="1">
        <v>4</v>
      </c>
      <c r="H315" s="1">
        <v>2</v>
      </c>
      <c r="I315" t="s">
        <v>45</v>
      </c>
      <c r="J315" t="s">
        <v>45</v>
      </c>
      <c r="K315" t="s">
        <v>51</v>
      </c>
      <c r="L315" t="s">
        <v>41</v>
      </c>
      <c r="M315" s="1">
        <v>1</v>
      </c>
      <c r="N315" s="1">
        <v>3</v>
      </c>
      <c r="O315" s="1">
        <v>0</v>
      </c>
      <c r="P315" t="s">
        <v>43</v>
      </c>
      <c r="Q315" t="s">
        <v>42</v>
      </c>
      <c r="R315" t="s">
        <v>43</v>
      </c>
      <c r="S315" t="s">
        <v>42</v>
      </c>
      <c r="T315" t="s">
        <v>42</v>
      </c>
      <c r="U315" t="s">
        <v>42</v>
      </c>
      <c r="V315" t="s">
        <v>42</v>
      </c>
      <c r="W315" t="s">
        <v>43</v>
      </c>
      <c r="X315" s="2">
        <v>5</v>
      </c>
      <c r="Y315" s="2">
        <v>3</v>
      </c>
      <c r="Z315" s="2">
        <v>3</v>
      </c>
      <c r="AA315" s="2">
        <v>1</v>
      </c>
      <c r="AB315" s="2">
        <v>3</v>
      </c>
      <c r="AC315" s="2">
        <v>1</v>
      </c>
      <c r="AD315" s="2">
        <v>4</v>
      </c>
      <c r="AE315" s="2">
        <v>13</v>
      </c>
      <c r="AF315" s="2">
        <v>14</v>
      </c>
      <c r="AG315" s="2">
        <v>14</v>
      </c>
      <c r="AH315" s="39">
        <f>AVERAGE(datasets[[#This Row],[G1]:[G3]])</f>
        <v>13.666666666666666</v>
      </c>
      <c r="AI315" s="44" t="str">
        <f>IF(datasets[[#This Row],[G3]]&gt;=15,"Excellent",IF(datasets[[#This Row],[G3]]&gt;=10,"Average","Poor"))</f>
        <v>Average</v>
      </c>
      <c r="AJ315" s="43" t="str">
        <f t="shared" si="4"/>
        <v>Safe</v>
      </c>
    </row>
    <row r="316" spans="1:36" x14ac:dyDescent="0.25">
      <c r="A316" t="s">
        <v>33</v>
      </c>
      <c r="B316" t="s">
        <v>34</v>
      </c>
      <c r="C316" s="1">
        <v>16</v>
      </c>
      <c r="D316" t="s">
        <v>35</v>
      </c>
      <c r="E316" t="s">
        <v>36</v>
      </c>
      <c r="F316" t="s">
        <v>44</v>
      </c>
      <c r="G316" s="1">
        <v>3</v>
      </c>
      <c r="H316" s="1">
        <v>3</v>
      </c>
      <c r="I316" t="s">
        <v>45</v>
      </c>
      <c r="J316" t="s">
        <v>45</v>
      </c>
      <c r="K316" t="s">
        <v>49</v>
      </c>
      <c r="L316" t="s">
        <v>41</v>
      </c>
      <c r="M316" s="1">
        <v>1</v>
      </c>
      <c r="N316" s="1">
        <v>3</v>
      </c>
      <c r="O316" s="1">
        <v>0</v>
      </c>
      <c r="P316" t="s">
        <v>43</v>
      </c>
      <c r="Q316" t="s">
        <v>42</v>
      </c>
      <c r="R316" t="s">
        <v>42</v>
      </c>
      <c r="S316" t="s">
        <v>43</v>
      </c>
      <c r="T316" t="s">
        <v>42</v>
      </c>
      <c r="U316" t="s">
        <v>42</v>
      </c>
      <c r="V316" t="s">
        <v>42</v>
      </c>
      <c r="W316" t="s">
        <v>42</v>
      </c>
      <c r="X316" s="2">
        <v>4</v>
      </c>
      <c r="Y316" s="2">
        <v>3</v>
      </c>
      <c r="Z316" s="2">
        <v>3</v>
      </c>
      <c r="AA316" s="2">
        <v>1</v>
      </c>
      <c r="AB316" s="2">
        <v>3</v>
      </c>
      <c r="AC316" s="2">
        <v>4</v>
      </c>
      <c r="AD316" s="2">
        <v>0</v>
      </c>
      <c r="AE316" s="2">
        <v>7</v>
      </c>
      <c r="AF316" s="2">
        <v>7</v>
      </c>
      <c r="AG316" s="2">
        <v>8</v>
      </c>
      <c r="AH316" s="39">
        <f>AVERAGE(datasets[[#This Row],[G1]:[G3]])</f>
        <v>7.333333333333333</v>
      </c>
      <c r="AI316" s="44" t="str">
        <f>IF(datasets[[#This Row],[G3]]&gt;=15,"Excellent",IF(datasets[[#This Row],[G3]]&gt;=10,"Average","Poor"))</f>
        <v>Poor</v>
      </c>
      <c r="AJ316" s="43" t="str">
        <f t="shared" si="4"/>
        <v>At Risk</v>
      </c>
    </row>
    <row r="317" spans="1:36" x14ac:dyDescent="0.25">
      <c r="A317" t="s">
        <v>33</v>
      </c>
      <c r="B317" t="s">
        <v>34</v>
      </c>
      <c r="C317" s="1">
        <v>16</v>
      </c>
      <c r="D317" t="s">
        <v>35</v>
      </c>
      <c r="E317" t="s">
        <v>36</v>
      </c>
      <c r="F317" t="s">
        <v>44</v>
      </c>
      <c r="G317" s="1">
        <v>4</v>
      </c>
      <c r="H317" s="1">
        <v>3</v>
      </c>
      <c r="I317" t="s">
        <v>45</v>
      </c>
      <c r="J317" t="s">
        <v>38</v>
      </c>
      <c r="K317" t="s">
        <v>40</v>
      </c>
      <c r="L317" t="s">
        <v>41</v>
      </c>
      <c r="M317" s="1">
        <v>1</v>
      </c>
      <c r="N317" s="1">
        <v>3</v>
      </c>
      <c r="O317" s="1">
        <v>0</v>
      </c>
      <c r="P317" t="s">
        <v>42</v>
      </c>
      <c r="Q317" t="s">
        <v>42</v>
      </c>
      <c r="R317" t="s">
        <v>42</v>
      </c>
      <c r="S317" t="s">
        <v>43</v>
      </c>
      <c r="T317" t="s">
        <v>42</v>
      </c>
      <c r="U317" t="s">
        <v>42</v>
      </c>
      <c r="V317" t="s">
        <v>42</v>
      </c>
      <c r="W317" t="s">
        <v>43</v>
      </c>
      <c r="X317" s="2">
        <v>5</v>
      </c>
      <c r="Y317" s="2">
        <v>3</v>
      </c>
      <c r="Z317" s="2">
        <v>5</v>
      </c>
      <c r="AA317" s="2">
        <v>1</v>
      </c>
      <c r="AB317" s="2">
        <v>1</v>
      </c>
      <c r="AC317" s="2">
        <v>3</v>
      </c>
      <c r="AD317" s="2">
        <v>0</v>
      </c>
      <c r="AE317" s="2">
        <v>7</v>
      </c>
      <c r="AF317" s="2">
        <v>9</v>
      </c>
      <c r="AG317" s="2">
        <v>8</v>
      </c>
      <c r="AH317" s="39">
        <f>AVERAGE(datasets[[#This Row],[G1]:[G3]])</f>
        <v>8</v>
      </c>
      <c r="AI317" s="44" t="str">
        <f>IF(datasets[[#This Row],[G3]]&gt;=15,"Excellent",IF(datasets[[#This Row],[G3]]&gt;=10,"Average","Poor"))</f>
        <v>Poor</v>
      </c>
      <c r="AJ317" s="43" t="str">
        <f t="shared" si="4"/>
        <v>At Risk</v>
      </c>
    </row>
    <row r="318" spans="1:36" x14ac:dyDescent="0.25">
      <c r="A318" t="s">
        <v>33</v>
      </c>
      <c r="B318" t="s">
        <v>50</v>
      </c>
      <c r="C318" s="1">
        <v>16</v>
      </c>
      <c r="D318" t="s">
        <v>35</v>
      </c>
      <c r="E318" t="s">
        <v>36</v>
      </c>
      <c r="F318" t="s">
        <v>44</v>
      </c>
      <c r="G318" s="1">
        <v>4</v>
      </c>
      <c r="H318" s="1">
        <v>4</v>
      </c>
      <c r="I318" t="s">
        <v>48</v>
      </c>
      <c r="J318" t="s">
        <v>39</v>
      </c>
      <c r="K318" t="s">
        <v>45</v>
      </c>
      <c r="L318" t="s">
        <v>46</v>
      </c>
      <c r="M318" s="1">
        <v>1</v>
      </c>
      <c r="N318" s="1">
        <v>3</v>
      </c>
      <c r="O318" s="1">
        <v>0</v>
      </c>
      <c r="P318" t="s">
        <v>43</v>
      </c>
      <c r="Q318" t="s">
        <v>42</v>
      </c>
      <c r="R318" t="s">
        <v>43</v>
      </c>
      <c r="S318" t="s">
        <v>42</v>
      </c>
      <c r="T318" t="s">
        <v>42</v>
      </c>
      <c r="U318" t="s">
        <v>42</v>
      </c>
      <c r="V318" t="s">
        <v>42</v>
      </c>
      <c r="W318" t="s">
        <v>42</v>
      </c>
      <c r="X318" s="2">
        <v>4</v>
      </c>
      <c r="Y318" s="2">
        <v>4</v>
      </c>
      <c r="Z318" s="2">
        <v>3</v>
      </c>
      <c r="AA318" s="2">
        <v>1</v>
      </c>
      <c r="AB318" s="2">
        <v>1</v>
      </c>
      <c r="AC318" s="2">
        <v>4</v>
      </c>
      <c r="AD318" s="2">
        <v>0</v>
      </c>
      <c r="AE318" s="2">
        <v>16</v>
      </c>
      <c r="AF318" s="2">
        <v>17</v>
      </c>
      <c r="AG318" s="2">
        <v>17</v>
      </c>
      <c r="AH318" s="39">
        <f>AVERAGE(datasets[[#This Row],[G1]:[G3]])</f>
        <v>16.666666666666668</v>
      </c>
      <c r="AI318" s="44" t="str">
        <f>IF(datasets[[#This Row],[G3]]&gt;=15,"Excellent",IF(datasets[[#This Row],[G3]]&gt;=10,"Average","Poor"))</f>
        <v>Excellent</v>
      </c>
      <c r="AJ318" s="43" t="str">
        <f t="shared" si="4"/>
        <v>Safe</v>
      </c>
    </row>
    <row r="319" spans="1:36" x14ac:dyDescent="0.25">
      <c r="A319" t="s">
        <v>33</v>
      </c>
      <c r="B319" t="s">
        <v>50</v>
      </c>
      <c r="C319" s="1">
        <v>16</v>
      </c>
      <c r="D319" t="s">
        <v>35</v>
      </c>
      <c r="E319" t="s">
        <v>36</v>
      </c>
      <c r="F319" t="s">
        <v>44</v>
      </c>
      <c r="G319" s="1">
        <v>3</v>
      </c>
      <c r="H319" s="1">
        <v>3</v>
      </c>
      <c r="I319" t="s">
        <v>48</v>
      </c>
      <c r="J319" t="s">
        <v>45</v>
      </c>
      <c r="K319" t="s">
        <v>49</v>
      </c>
      <c r="L319" t="s">
        <v>46</v>
      </c>
      <c r="M319" s="1">
        <v>1</v>
      </c>
      <c r="N319" s="1">
        <v>3</v>
      </c>
      <c r="O319" s="1">
        <v>0</v>
      </c>
      <c r="P319" t="s">
        <v>43</v>
      </c>
      <c r="Q319" t="s">
        <v>42</v>
      </c>
      <c r="R319" t="s">
        <v>43</v>
      </c>
      <c r="S319" t="s">
        <v>42</v>
      </c>
      <c r="T319" t="s">
        <v>42</v>
      </c>
      <c r="U319" t="s">
        <v>42</v>
      </c>
      <c r="V319" t="s">
        <v>42</v>
      </c>
      <c r="W319" t="s">
        <v>43</v>
      </c>
      <c r="X319" s="2">
        <v>5</v>
      </c>
      <c r="Y319" s="2">
        <v>3</v>
      </c>
      <c r="Z319" s="2">
        <v>3</v>
      </c>
      <c r="AA319" s="2">
        <v>1</v>
      </c>
      <c r="AB319" s="2">
        <v>1</v>
      </c>
      <c r="AC319" s="2">
        <v>5</v>
      </c>
      <c r="AD319" s="2">
        <v>2</v>
      </c>
      <c r="AE319" s="2">
        <v>16</v>
      </c>
      <c r="AF319" s="2">
        <v>18</v>
      </c>
      <c r="AG319" s="2">
        <v>18</v>
      </c>
      <c r="AH319" s="39">
        <f>AVERAGE(datasets[[#This Row],[G1]:[G3]])</f>
        <v>17.333333333333332</v>
      </c>
      <c r="AI319" s="44" t="str">
        <f>IF(datasets[[#This Row],[G3]]&gt;=15,"Excellent",IF(datasets[[#This Row],[G3]]&gt;=10,"Average","Poor"))</f>
        <v>Excellent</v>
      </c>
      <c r="AJ319" s="43" t="str">
        <f t="shared" si="4"/>
        <v>Safe</v>
      </c>
    </row>
    <row r="320" spans="1:36" x14ac:dyDescent="0.25">
      <c r="A320" t="s">
        <v>33</v>
      </c>
      <c r="B320" t="s">
        <v>34</v>
      </c>
      <c r="C320" s="1">
        <v>16</v>
      </c>
      <c r="D320" t="s">
        <v>35</v>
      </c>
      <c r="E320" t="s">
        <v>47</v>
      </c>
      <c r="F320" t="s">
        <v>44</v>
      </c>
      <c r="G320" s="1">
        <v>4</v>
      </c>
      <c r="H320" s="1">
        <v>4</v>
      </c>
      <c r="I320" t="s">
        <v>28</v>
      </c>
      <c r="J320" t="s">
        <v>28</v>
      </c>
      <c r="K320" t="s">
        <v>45</v>
      </c>
      <c r="L320" t="s">
        <v>41</v>
      </c>
      <c r="M320" s="1">
        <v>1</v>
      </c>
      <c r="N320" s="1">
        <v>3</v>
      </c>
      <c r="O320" s="1">
        <v>0</v>
      </c>
      <c r="P320" t="s">
        <v>43</v>
      </c>
      <c r="Q320" t="s">
        <v>42</v>
      </c>
      <c r="R320" t="s">
        <v>42</v>
      </c>
      <c r="S320" t="s">
        <v>42</v>
      </c>
      <c r="T320" t="s">
        <v>42</v>
      </c>
      <c r="U320" t="s">
        <v>42</v>
      </c>
      <c r="V320" t="s">
        <v>42</v>
      </c>
      <c r="W320" t="s">
        <v>42</v>
      </c>
      <c r="X320" s="2">
        <v>5</v>
      </c>
      <c r="Y320" s="2">
        <v>4</v>
      </c>
      <c r="Z320" s="2">
        <v>5</v>
      </c>
      <c r="AA320" s="2">
        <v>1</v>
      </c>
      <c r="AB320" s="2">
        <v>1</v>
      </c>
      <c r="AC320" s="2">
        <v>4</v>
      </c>
      <c r="AD320" s="2">
        <v>4</v>
      </c>
      <c r="AE320" s="2">
        <v>14</v>
      </c>
      <c r="AF320" s="2">
        <v>15</v>
      </c>
      <c r="AG320" s="2">
        <v>16</v>
      </c>
      <c r="AH320" s="39">
        <f>AVERAGE(datasets[[#This Row],[G1]:[G3]])</f>
        <v>15</v>
      </c>
      <c r="AI320" s="44" t="str">
        <f>IF(datasets[[#This Row],[G3]]&gt;=15,"Excellent",IF(datasets[[#This Row],[G3]]&gt;=10,"Average","Poor"))</f>
        <v>Excellent</v>
      </c>
      <c r="AJ320" s="43" t="str">
        <f t="shared" si="4"/>
        <v>Safe</v>
      </c>
    </row>
    <row r="321" spans="1:36" x14ac:dyDescent="0.25">
      <c r="A321" t="s">
        <v>33</v>
      </c>
      <c r="B321" t="s">
        <v>34</v>
      </c>
      <c r="C321" s="1">
        <v>16</v>
      </c>
      <c r="D321" t="s">
        <v>52</v>
      </c>
      <c r="E321" t="s">
        <v>36</v>
      </c>
      <c r="F321" t="s">
        <v>44</v>
      </c>
      <c r="G321" s="1">
        <v>3</v>
      </c>
      <c r="H321" s="1">
        <v>3</v>
      </c>
      <c r="I321" t="s">
        <v>48</v>
      </c>
      <c r="J321" t="s">
        <v>45</v>
      </c>
      <c r="K321" t="s">
        <v>51</v>
      </c>
      <c r="L321" t="s">
        <v>46</v>
      </c>
      <c r="M321" s="1">
        <v>1</v>
      </c>
      <c r="N321" s="1">
        <v>3</v>
      </c>
      <c r="O321" s="1">
        <v>1</v>
      </c>
      <c r="P321" t="s">
        <v>42</v>
      </c>
      <c r="Q321" t="s">
        <v>42</v>
      </c>
      <c r="R321" t="s">
        <v>43</v>
      </c>
      <c r="S321" t="s">
        <v>42</v>
      </c>
      <c r="T321" t="s">
        <v>42</v>
      </c>
      <c r="U321" t="s">
        <v>42</v>
      </c>
      <c r="V321" t="s">
        <v>42</v>
      </c>
      <c r="W321" t="s">
        <v>43</v>
      </c>
      <c r="X321" s="2">
        <v>4</v>
      </c>
      <c r="Y321" s="2">
        <v>1</v>
      </c>
      <c r="Z321" s="2">
        <v>2</v>
      </c>
      <c r="AA321" s="2">
        <v>1</v>
      </c>
      <c r="AB321" s="2">
        <v>1</v>
      </c>
      <c r="AC321" s="2">
        <v>2</v>
      </c>
      <c r="AD321" s="2">
        <v>0</v>
      </c>
      <c r="AE321" s="2">
        <v>7</v>
      </c>
      <c r="AF321" s="2">
        <v>10</v>
      </c>
      <c r="AG321" s="2">
        <v>10</v>
      </c>
      <c r="AH321" s="39">
        <f>AVERAGE(datasets[[#This Row],[G1]:[G3]])</f>
        <v>9</v>
      </c>
      <c r="AI321" s="44" t="str">
        <f>IF(datasets[[#This Row],[G3]]&gt;=15,"Excellent",IF(datasets[[#This Row],[G3]]&gt;=10,"Average","Poor"))</f>
        <v>Average</v>
      </c>
      <c r="AJ321" s="43" t="str">
        <f t="shared" si="4"/>
        <v>Safe</v>
      </c>
    </row>
    <row r="322" spans="1:36" x14ac:dyDescent="0.25">
      <c r="A322" t="s">
        <v>33</v>
      </c>
      <c r="B322" t="s">
        <v>34</v>
      </c>
      <c r="C322" s="1">
        <v>15</v>
      </c>
      <c r="D322" t="s">
        <v>52</v>
      </c>
      <c r="E322" t="s">
        <v>36</v>
      </c>
      <c r="F322" t="s">
        <v>44</v>
      </c>
      <c r="G322" s="1">
        <v>3</v>
      </c>
      <c r="H322" s="1">
        <v>4</v>
      </c>
      <c r="I322" t="s">
        <v>48</v>
      </c>
      <c r="J322" t="s">
        <v>39</v>
      </c>
      <c r="K322" t="s">
        <v>40</v>
      </c>
      <c r="L322" t="s">
        <v>46</v>
      </c>
      <c r="M322" s="1">
        <v>2</v>
      </c>
      <c r="N322" s="1">
        <v>3</v>
      </c>
      <c r="O322" s="1">
        <v>2</v>
      </c>
      <c r="P322" t="s">
        <v>43</v>
      </c>
      <c r="Q322" t="s">
        <v>42</v>
      </c>
      <c r="R322" t="s">
        <v>43</v>
      </c>
      <c r="S322" t="s">
        <v>43</v>
      </c>
      <c r="T322" t="s">
        <v>42</v>
      </c>
      <c r="U322" t="s">
        <v>42</v>
      </c>
      <c r="V322" t="s">
        <v>42</v>
      </c>
      <c r="W322" t="s">
        <v>42</v>
      </c>
      <c r="X322" s="2">
        <v>4</v>
      </c>
      <c r="Y322" s="2">
        <v>2</v>
      </c>
      <c r="Z322" s="2">
        <v>2</v>
      </c>
      <c r="AA322" s="2">
        <v>2</v>
      </c>
      <c r="AB322" s="2">
        <v>2</v>
      </c>
      <c r="AC322" s="2">
        <v>5</v>
      </c>
      <c r="AD322" s="2">
        <v>0</v>
      </c>
      <c r="AE322" s="2">
        <v>12</v>
      </c>
      <c r="AF322" s="2">
        <v>0</v>
      </c>
      <c r="AG322" s="2">
        <v>0</v>
      </c>
      <c r="AH322" s="39">
        <f>AVERAGE(datasets[[#This Row],[G1]:[G3]])</f>
        <v>4</v>
      </c>
      <c r="AI322" s="44" t="str">
        <f>IF(datasets[[#This Row],[G3]]&gt;=15,"Excellent",IF(datasets[[#This Row],[G3]]&gt;=10,"Average","Poor"))</f>
        <v>Poor</v>
      </c>
      <c r="AJ322" s="43" t="str">
        <f t="shared" si="4"/>
        <v>At Risk</v>
      </c>
    </row>
    <row r="323" spans="1:36" x14ac:dyDescent="0.25">
      <c r="A323" t="s">
        <v>33</v>
      </c>
      <c r="B323" t="s">
        <v>34</v>
      </c>
      <c r="C323" s="1">
        <v>15</v>
      </c>
      <c r="D323" t="s">
        <v>35</v>
      </c>
      <c r="E323" t="s">
        <v>36</v>
      </c>
      <c r="F323" t="s">
        <v>44</v>
      </c>
      <c r="G323" s="1">
        <v>4</v>
      </c>
      <c r="H323" s="1">
        <v>4</v>
      </c>
      <c r="I323" t="s">
        <v>48</v>
      </c>
      <c r="J323" t="s">
        <v>38</v>
      </c>
      <c r="K323" t="s">
        <v>40</v>
      </c>
      <c r="L323" t="s">
        <v>41</v>
      </c>
      <c r="M323" s="1">
        <v>1</v>
      </c>
      <c r="N323" s="1">
        <v>3</v>
      </c>
      <c r="O323" s="1">
        <v>0</v>
      </c>
      <c r="P323" t="s">
        <v>43</v>
      </c>
      <c r="Q323" t="s">
        <v>42</v>
      </c>
      <c r="R323" t="s">
        <v>43</v>
      </c>
      <c r="S323" t="s">
        <v>42</v>
      </c>
      <c r="T323" t="s">
        <v>42</v>
      </c>
      <c r="U323" t="s">
        <v>42</v>
      </c>
      <c r="V323" t="s">
        <v>42</v>
      </c>
      <c r="W323" t="s">
        <v>42</v>
      </c>
      <c r="X323" s="2">
        <v>4</v>
      </c>
      <c r="Y323" s="2">
        <v>3</v>
      </c>
      <c r="Z323" s="2">
        <v>3</v>
      </c>
      <c r="AA323" s="2">
        <v>1</v>
      </c>
      <c r="AB323" s="2">
        <v>1</v>
      </c>
      <c r="AC323" s="2">
        <v>5</v>
      </c>
      <c r="AD323" s="2">
        <v>0</v>
      </c>
      <c r="AE323" s="2">
        <v>11</v>
      </c>
      <c r="AF323" s="2">
        <v>0</v>
      </c>
      <c r="AG323" s="2">
        <v>0</v>
      </c>
      <c r="AH323" s="39">
        <f>AVERAGE(datasets[[#This Row],[G1]:[G3]])</f>
        <v>3.6666666666666665</v>
      </c>
      <c r="AI323" s="44" t="str">
        <f>IF(datasets[[#This Row],[G3]]&gt;=15,"Excellent",IF(datasets[[#This Row],[G3]]&gt;=10,"Average","Poor"))</f>
        <v>Poor</v>
      </c>
      <c r="AJ323" s="43" t="str">
        <f t="shared" ref="AJ323:AJ386" si="5">IF(AI323="Poor","At Risk","Safe")</f>
        <v>At Risk</v>
      </c>
    </row>
    <row r="324" spans="1:36" x14ac:dyDescent="0.25">
      <c r="A324" t="s">
        <v>33</v>
      </c>
      <c r="B324" t="s">
        <v>34</v>
      </c>
      <c r="C324" s="1">
        <v>15</v>
      </c>
      <c r="D324" t="s">
        <v>35</v>
      </c>
      <c r="E324" t="s">
        <v>36</v>
      </c>
      <c r="F324" t="s">
        <v>44</v>
      </c>
      <c r="G324" s="1">
        <v>4</v>
      </c>
      <c r="H324" s="1">
        <v>4</v>
      </c>
      <c r="I324" t="s">
        <v>39</v>
      </c>
      <c r="J324" t="s">
        <v>48</v>
      </c>
      <c r="K324" t="s">
        <v>40</v>
      </c>
      <c r="L324" t="s">
        <v>41</v>
      </c>
      <c r="M324" s="1">
        <v>1</v>
      </c>
      <c r="N324" s="1">
        <v>3</v>
      </c>
      <c r="O324" s="1">
        <v>0</v>
      </c>
      <c r="P324" t="s">
        <v>43</v>
      </c>
      <c r="Q324" t="s">
        <v>42</v>
      </c>
      <c r="R324" t="s">
        <v>42</v>
      </c>
      <c r="S324" t="s">
        <v>42</v>
      </c>
      <c r="T324" t="s">
        <v>42</v>
      </c>
      <c r="U324" t="s">
        <v>42</v>
      </c>
      <c r="V324" t="s">
        <v>42</v>
      </c>
      <c r="W324" t="s">
        <v>43</v>
      </c>
      <c r="X324" s="2">
        <v>4</v>
      </c>
      <c r="Y324" s="2">
        <v>2</v>
      </c>
      <c r="Z324" s="2">
        <v>2</v>
      </c>
      <c r="AA324" s="2">
        <v>1</v>
      </c>
      <c r="AB324" s="2">
        <v>1</v>
      </c>
      <c r="AC324" s="2">
        <v>5</v>
      </c>
      <c r="AD324" s="2">
        <v>2</v>
      </c>
      <c r="AE324" s="2">
        <v>9</v>
      </c>
      <c r="AF324" s="2">
        <v>11</v>
      </c>
      <c r="AG324" s="2">
        <v>11</v>
      </c>
      <c r="AH324" s="39">
        <f>AVERAGE(datasets[[#This Row],[G1]:[G3]])</f>
        <v>10.333333333333334</v>
      </c>
      <c r="AI324" s="44" t="str">
        <f>IF(datasets[[#This Row],[G3]]&gt;=15,"Excellent",IF(datasets[[#This Row],[G3]]&gt;=10,"Average","Poor"))</f>
        <v>Average</v>
      </c>
      <c r="AJ324" s="43" t="str">
        <f t="shared" si="5"/>
        <v>Safe</v>
      </c>
    </row>
    <row r="325" spans="1:36" x14ac:dyDescent="0.25">
      <c r="A325" t="s">
        <v>33</v>
      </c>
      <c r="B325" t="s">
        <v>34</v>
      </c>
      <c r="C325" s="1">
        <v>15</v>
      </c>
      <c r="D325" t="s">
        <v>52</v>
      </c>
      <c r="E325" t="s">
        <v>36</v>
      </c>
      <c r="F325" t="s">
        <v>44</v>
      </c>
      <c r="G325" s="1">
        <v>3</v>
      </c>
      <c r="H325" s="1">
        <v>3</v>
      </c>
      <c r="I325" t="s">
        <v>48</v>
      </c>
      <c r="J325" t="s">
        <v>48</v>
      </c>
      <c r="K325" t="s">
        <v>51</v>
      </c>
      <c r="L325" t="s">
        <v>45</v>
      </c>
      <c r="M325" s="1">
        <v>2</v>
      </c>
      <c r="N325" s="1">
        <v>3</v>
      </c>
      <c r="O325" s="1">
        <v>2</v>
      </c>
      <c r="P325" t="s">
        <v>43</v>
      </c>
      <c r="Q325" t="s">
        <v>42</v>
      </c>
      <c r="R325" t="s">
        <v>42</v>
      </c>
      <c r="S325" t="s">
        <v>42</v>
      </c>
      <c r="T325" t="s">
        <v>42</v>
      </c>
      <c r="U325" t="s">
        <v>42</v>
      </c>
      <c r="V325" t="s">
        <v>42</v>
      </c>
      <c r="W325" t="s">
        <v>42</v>
      </c>
      <c r="X325" s="2">
        <v>4</v>
      </c>
      <c r="Y325" s="2">
        <v>2</v>
      </c>
      <c r="Z325" s="2">
        <v>1</v>
      </c>
      <c r="AA325" s="2">
        <v>2</v>
      </c>
      <c r="AB325" s="2">
        <v>3</v>
      </c>
      <c r="AC325" s="2">
        <v>3</v>
      </c>
      <c r="AD325" s="2">
        <v>8</v>
      </c>
      <c r="AE325" s="2">
        <v>10</v>
      </c>
      <c r="AF325" s="2">
        <v>10</v>
      </c>
      <c r="AG325" s="2">
        <v>10</v>
      </c>
      <c r="AH325" s="39">
        <f>AVERAGE(datasets[[#This Row],[G1]:[G3]])</f>
        <v>10</v>
      </c>
      <c r="AI325" s="44" t="str">
        <f>IF(datasets[[#This Row],[G3]]&gt;=15,"Excellent",IF(datasets[[#This Row],[G3]]&gt;=10,"Average","Poor"))</f>
        <v>Average</v>
      </c>
      <c r="AJ325" s="43" t="str">
        <f t="shared" si="5"/>
        <v>Safe</v>
      </c>
    </row>
    <row r="326" spans="1:36" x14ac:dyDescent="0.25">
      <c r="A326" t="s">
        <v>33</v>
      </c>
      <c r="B326" t="s">
        <v>34</v>
      </c>
      <c r="C326" s="1">
        <v>17</v>
      </c>
      <c r="D326" t="s">
        <v>35</v>
      </c>
      <c r="E326" t="s">
        <v>36</v>
      </c>
      <c r="F326" t="s">
        <v>44</v>
      </c>
      <c r="G326" s="1">
        <v>3</v>
      </c>
      <c r="H326" s="1">
        <v>4</v>
      </c>
      <c r="I326" t="s">
        <v>38</v>
      </c>
      <c r="J326" t="s">
        <v>48</v>
      </c>
      <c r="K326" t="s">
        <v>49</v>
      </c>
      <c r="L326" t="s">
        <v>41</v>
      </c>
      <c r="M326" s="1">
        <v>1</v>
      </c>
      <c r="N326" s="1">
        <v>3</v>
      </c>
      <c r="O326" s="1">
        <v>1</v>
      </c>
      <c r="P326" t="s">
        <v>43</v>
      </c>
      <c r="Q326" t="s">
        <v>42</v>
      </c>
      <c r="R326" t="s">
        <v>42</v>
      </c>
      <c r="S326" t="s">
        <v>43</v>
      </c>
      <c r="T326" t="s">
        <v>42</v>
      </c>
      <c r="U326" t="s">
        <v>42</v>
      </c>
      <c r="V326" t="s">
        <v>42</v>
      </c>
      <c r="W326" t="s">
        <v>42</v>
      </c>
      <c r="X326" s="2">
        <v>4</v>
      </c>
      <c r="Y326" s="2">
        <v>4</v>
      </c>
      <c r="Z326" s="2">
        <v>3</v>
      </c>
      <c r="AA326" s="2">
        <v>3</v>
      </c>
      <c r="AB326" s="2">
        <v>4</v>
      </c>
      <c r="AC326" s="2">
        <v>5</v>
      </c>
      <c r="AD326" s="2">
        <v>28</v>
      </c>
      <c r="AE326" s="2">
        <v>10</v>
      </c>
      <c r="AF326" s="2">
        <v>9</v>
      </c>
      <c r="AG326" s="2">
        <v>9</v>
      </c>
      <c r="AH326" s="39">
        <f>AVERAGE(datasets[[#This Row],[G1]:[G3]])</f>
        <v>9.3333333333333339</v>
      </c>
      <c r="AI326" s="44" t="str">
        <f>IF(datasets[[#This Row],[G3]]&gt;=15,"Excellent",IF(datasets[[#This Row],[G3]]&gt;=10,"Average","Poor"))</f>
        <v>Poor</v>
      </c>
      <c r="AJ326" s="43" t="str">
        <f t="shared" si="5"/>
        <v>At Risk</v>
      </c>
    </row>
    <row r="327" spans="1:36" x14ac:dyDescent="0.25">
      <c r="A327" t="s">
        <v>33</v>
      </c>
      <c r="B327" t="s">
        <v>34</v>
      </c>
      <c r="C327" s="1">
        <v>17</v>
      </c>
      <c r="D327" t="s">
        <v>52</v>
      </c>
      <c r="E327" t="s">
        <v>36</v>
      </c>
      <c r="F327" t="s">
        <v>44</v>
      </c>
      <c r="G327" s="1">
        <v>4</v>
      </c>
      <c r="H327" s="1">
        <v>3</v>
      </c>
      <c r="I327" t="s">
        <v>39</v>
      </c>
      <c r="J327" t="s">
        <v>45</v>
      </c>
      <c r="K327" t="s">
        <v>51</v>
      </c>
      <c r="L327" t="s">
        <v>41</v>
      </c>
      <c r="M327" s="1">
        <v>2</v>
      </c>
      <c r="N327" s="1">
        <v>3</v>
      </c>
      <c r="O327" s="1">
        <v>0</v>
      </c>
      <c r="P327" t="s">
        <v>43</v>
      </c>
      <c r="Q327" t="s">
        <v>42</v>
      </c>
      <c r="R327" t="s">
        <v>42</v>
      </c>
      <c r="S327" t="s">
        <v>42</v>
      </c>
      <c r="T327" t="s">
        <v>42</v>
      </c>
      <c r="U327" t="s">
        <v>42</v>
      </c>
      <c r="V327" t="s">
        <v>42</v>
      </c>
      <c r="W327" t="s">
        <v>42</v>
      </c>
      <c r="X327" s="2">
        <v>4</v>
      </c>
      <c r="Y327" s="2">
        <v>4</v>
      </c>
      <c r="Z327" s="2">
        <v>2</v>
      </c>
      <c r="AA327" s="2">
        <v>1</v>
      </c>
      <c r="AB327" s="2">
        <v>1</v>
      </c>
      <c r="AC327" s="2">
        <v>4</v>
      </c>
      <c r="AD327" s="2">
        <v>6</v>
      </c>
      <c r="AE327" s="2">
        <v>7</v>
      </c>
      <c r="AF327" s="2">
        <v>7</v>
      </c>
      <c r="AG327" s="2">
        <v>7</v>
      </c>
      <c r="AH327" s="39">
        <f>AVERAGE(datasets[[#This Row],[G1]:[G3]])</f>
        <v>7</v>
      </c>
      <c r="AI327" s="44" t="str">
        <f>IF(datasets[[#This Row],[G3]]&gt;=15,"Excellent",IF(datasets[[#This Row],[G3]]&gt;=10,"Average","Poor"))</f>
        <v>Poor</v>
      </c>
      <c r="AJ327" s="43" t="str">
        <f t="shared" si="5"/>
        <v>At Risk</v>
      </c>
    </row>
    <row r="328" spans="1:36" x14ac:dyDescent="0.25">
      <c r="A328" t="s">
        <v>33</v>
      </c>
      <c r="B328" t="s">
        <v>34</v>
      </c>
      <c r="C328" s="1">
        <v>17</v>
      </c>
      <c r="D328" t="s">
        <v>35</v>
      </c>
      <c r="E328" t="s">
        <v>36</v>
      </c>
      <c r="F328" t="s">
        <v>44</v>
      </c>
      <c r="G328" s="1">
        <v>2</v>
      </c>
      <c r="H328" s="1">
        <v>2</v>
      </c>
      <c r="I328" t="s">
        <v>38</v>
      </c>
      <c r="J328" t="s">
        <v>38</v>
      </c>
      <c r="K328" t="s">
        <v>40</v>
      </c>
      <c r="L328" t="s">
        <v>41</v>
      </c>
      <c r="M328" s="1">
        <v>1</v>
      </c>
      <c r="N328" s="1">
        <v>3</v>
      </c>
      <c r="O328" s="1">
        <v>0</v>
      </c>
      <c r="P328" t="s">
        <v>43</v>
      </c>
      <c r="Q328" t="s">
        <v>42</v>
      </c>
      <c r="R328" t="s">
        <v>42</v>
      </c>
      <c r="S328" t="s">
        <v>42</v>
      </c>
      <c r="T328" t="s">
        <v>42</v>
      </c>
      <c r="U328" t="s">
        <v>42</v>
      </c>
      <c r="V328" t="s">
        <v>42</v>
      </c>
      <c r="W328" t="s">
        <v>43</v>
      </c>
      <c r="X328" s="2">
        <v>4</v>
      </c>
      <c r="Y328" s="2">
        <v>3</v>
      </c>
      <c r="Z328" s="2">
        <v>3</v>
      </c>
      <c r="AA328" s="2">
        <v>1</v>
      </c>
      <c r="AB328" s="2">
        <v>1</v>
      </c>
      <c r="AC328" s="2">
        <v>4</v>
      </c>
      <c r="AD328" s="2">
        <v>4</v>
      </c>
      <c r="AE328" s="2">
        <v>9</v>
      </c>
      <c r="AF328" s="2">
        <v>10</v>
      </c>
      <c r="AG328" s="2">
        <v>10</v>
      </c>
      <c r="AH328" s="39">
        <f>AVERAGE(datasets[[#This Row],[G1]:[G3]])</f>
        <v>9.6666666666666661</v>
      </c>
      <c r="AI328" s="44" t="str">
        <f>IF(datasets[[#This Row],[G3]]&gt;=15,"Excellent",IF(datasets[[#This Row],[G3]]&gt;=10,"Average","Poor"))</f>
        <v>Average</v>
      </c>
      <c r="AJ328" s="43" t="str">
        <f t="shared" si="5"/>
        <v>Safe</v>
      </c>
    </row>
    <row r="329" spans="1:36" x14ac:dyDescent="0.25">
      <c r="A329" t="s">
        <v>33</v>
      </c>
      <c r="B329" t="s">
        <v>34</v>
      </c>
      <c r="C329" s="1">
        <v>17</v>
      </c>
      <c r="D329" t="s">
        <v>35</v>
      </c>
      <c r="E329" t="s">
        <v>36</v>
      </c>
      <c r="F329" t="s">
        <v>44</v>
      </c>
      <c r="G329" s="1">
        <v>1</v>
      </c>
      <c r="H329" s="1">
        <v>1</v>
      </c>
      <c r="I329" t="s">
        <v>38</v>
      </c>
      <c r="J329" t="s">
        <v>45</v>
      </c>
      <c r="K329" t="s">
        <v>51</v>
      </c>
      <c r="L329" t="s">
        <v>41</v>
      </c>
      <c r="M329" s="1">
        <v>1</v>
      </c>
      <c r="N329" s="1">
        <v>3</v>
      </c>
      <c r="O329" s="1">
        <v>1</v>
      </c>
      <c r="P329" t="s">
        <v>43</v>
      </c>
      <c r="Q329" t="s">
        <v>42</v>
      </c>
      <c r="R329" t="s">
        <v>43</v>
      </c>
      <c r="S329" t="s">
        <v>42</v>
      </c>
      <c r="T329" t="s">
        <v>42</v>
      </c>
      <c r="U329" t="s">
        <v>42</v>
      </c>
      <c r="V329" t="s">
        <v>43</v>
      </c>
      <c r="W329" t="s">
        <v>42</v>
      </c>
      <c r="X329" s="2">
        <v>4</v>
      </c>
      <c r="Y329" s="2">
        <v>3</v>
      </c>
      <c r="Z329" s="2">
        <v>4</v>
      </c>
      <c r="AA329" s="2">
        <v>1</v>
      </c>
      <c r="AB329" s="2">
        <v>1</v>
      </c>
      <c r="AC329" s="2">
        <v>5</v>
      </c>
      <c r="AD329" s="2">
        <v>0</v>
      </c>
      <c r="AE329" s="2">
        <v>6</v>
      </c>
      <c r="AF329" s="2">
        <v>5</v>
      </c>
      <c r="AG329" s="2">
        <v>0</v>
      </c>
      <c r="AH329" s="39">
        <f>AVERAGE(datasets[[#This Row],[G1]:[G3]])</f>
        <v>3.6666666666666665</v>
      </c>
      <c r="AI329" s="44" t="str">
        <f>IF(datasets[[#This Row],[G3]]&gt;=15,"Excellent",IF(datasets[[#This Row],[G3]]&gt;=10,"Average","Poor"))</f>
        <v>Poor</v>
      </c>
      <c r="AJ329" s="43" t="str">
        <f t="shared" si="5"/>
        <v>At Risk</v>
      </c>
    </row>
    <row r="330" spans="1:36" x14ac:dyDescent="0.25">
      <c r="A330" t="s">
        <v>33</v>
      </c>
      <c r="B330" t="s">
        <v>34</v>
      </c>
      <c r="C330" s="1">
        <v>16</v>
      </c>
      <c r="D330" t="s">
        <v>35</v>
      </c>
      <c r="E330" t="s">
        <v>36</v>
      </c>
      <c r="F330" t="s">
        <v>44</v>
      </c>
      <c r="G330" s="1">
        <v>4</v>
      </c>
      <c r="H330" s="1">
        <v>4</v>
      </c>
      <c r="I330" t="s">
        <v>39</v>
      </c>
      <c r="J330" t="s">
        <v>48</v>
      </c>
      <c r="K330" t="s">
        <v>49</v>
      </c>
      <c r="L330" t="s">
        <v>41</v>
      </c>
      <c r="M330" s="1">
        <v>1</v>
      </c>
      <c r="N330" s="1">
        <v>3</v>
      </c>
      <c r="O330" s="1">
        <v>0</v>
      </c>
      <c r="P330" t="s">
        <v>43</v>
      </c>
      <c r="Q330" t="s">
        <v>42</v>
      </c>
      <c r="R330" t="s">
        <v>43</v>
      </c>
      <c r="S330" t="s">
        <v>42</v>
      </c>
      <c r="T330" t="s">
        <v>43</v>
      </c>
      <c r="U330" t="s">
        <v>42</v>
      </c>
      <c r="V330" t="s">
        <v>42</v>
      </c>
      <c r="W330" t="s">
        <v>43</v>
      </c>
      <c r="X330" s="2">
        <v>5</v>
      </c>
      <c r="Y330" s="2">
        <v>3</v>
      </c>
      <c r="Z330" s="2">
        <v>2</v>
      </c>
      <c r="AA330" s="2">
        <v>1</v>
      </c>
      <c r="AB330" s="2">
        <v>1</v>
      </c>
      <c r="AC330" s="2">
        <v>5</v>
      </c>
      <c r="AD330" s="2">
        <v>0</v>
      </c>
      <c r="AE330" s="2">
        <v>13</v>
      </c>
      <c r="AF330" s="2">
        <v>13</v>
      </c>
      <c r="AG330" s="2">
        <v>14</v>
      </c>
      <c r="AH330" s="39">
        <f>AVERAGE(datasets[[#This Row],[G1]:[G3]])</f>
        <v>13.333333333333334</v>
      </c>
      <c r="AI330" s="44" t="str">
        <f>IF(datasets[[#This Row],[G3]]&gt;=15,"Excellent",IF(datasets[[#This Row],[G3]]&gt;=10,"Average","Poor"))</f>
        <v>Average</v>
      </c>
      <c r="AJ330" s="43" t="str">
        <f t="shared" si="5"/>
        <v>Safe</v>
      </c>
    </row>
    <row r="331" spans="1:36" x14ac:dyDescent="0.25">
      <c r="A331" t="s">
        <v>33</v>
      </c>
      <c r="B331" t="s">
        <v>34</v>
      </c>
      <c r="C331" s="1">
        <v>17</v>
      </c>
      <c r="D331" t="s">
        <v>35</v>
      </c>
      <c r="E331" t="s">
        <v>36</v>
      </c>
      <c r="F331" t="s">
        <v>37</v>
      </c>
      <c r="G331" s="1">
        <v>2</v>
      </c>
      <c r="H331" s="1">
        <v>1</v>
      </c>
      <c r="I331" t="s">
        <v>45</v>
      </c>
      <c r="J331" t="s">
        <v>45</v>
      </c>
      <c r="K331" t="s">
        <v>40</v>
      </c>
      <c r="L331" t="s">
        <v>41</v>
      </c>
      <c r="M331" s="1">
        <v>2</v>
      </c>
      <c r="N331" s="1">
        <v>3</v>
      </c>
      <c r="O331" s="1">
        <v>0</v>
      </c>
      <c r="P331" t="s">
        <v>43</v>
      </c>
      <c r="Q331" t="s">
        <v>43</v>
      </c>
      <c r="R331" t="s">
        <v>43</v>
      </c>
      <c r="S331" t="s">
        <v>42</v>
      </c>
      <c r="T331" t="s">
        <v>42</v>
      </c>
      <c r="U331" t="s">
        <v>42</v>
      </c>
      <c r="V331" t="s">
        <v>42</v>
      </c>
      <c r="W331" t="s">
        <v>42</v>
      </c>
      <c r="X331" s="2">
        <v>3</v>
      </c>
      <c r="Y331" s="2">
        <v>2</v>
      </c>
      <c r="Z331" s="2">
        <v>3</v>
      </c>
      <c r="AA331" s="2">
        <v>1</v>
      </c>
      <c r="AB331" s="2">
        <v>2</v>
      </c>
      <c r="AC331" s="2">
        <v>3</v>
      </c>
      <c r="AD331" s="2">
        <v>10</v>
      </c>
      <c r="AE331" s="2">
        <v>12</v>
      </c>
      <c r="AF331" s="2">
        <v>10</v>
      </c>
      <c r="AG331" s="2">
        <v>12</v>
      </c>
      <c r="AH331" s="39">
        <f>AVERAGE(datasets[[#This Row],[G1]:[G3]])</f>
        <v>11.333333333333334</v>
      </c>
      <c r="AI331" s="44" t="str">
        <f>IF(datasets[[#This Row],[G3]]&gt;=15,"Excellent",IF(datasets[[#This Row],[G3]]&gt;=10,"Average","Poor"))</f>
        <v>Average</v>
      </c>
      <c r="AJ331" s="43" t="str">
        <f t="shared" si="5"/>
        <v>Safe</v>
      </c>
    </row>
    <row r="332" spans="1:36" x14ac:dyDescent="0.25">
      <c r="A332" t="s">
        <v>33</v>
      </c>
      <c r="B332" t="s">
        <v>50</v>
      </c>
      <c r="C332" s="1">
        <v>16</v>
      </c>
      <c r="D332" t="s">
        <v>35</v>
      </c>
      <c r="E332" t="s">
        <v>36</v>
      </c>
      <c r="F332" t="s">
        <v>44</v>
      </c>
      <c r="G332" s="1">
        <v>3</v>
      </c>
      <c r="H332" s="1">
        <v>2</v>
      </c>
      <c r="I332" t="s">
        <v>38</v>
      </c>
      <c r="J332" t="s">
        <v>45</v>
      </c>
      <c r="K332" t="s">
        <v>51</v>
      </c>
      <c r="L332" t="s">
        <v>41</v>
      </c>
      <c r="M332" s="1">
        <v>2</v>
      </c>
      <c r="N332" s="1">
        <v>3</v>
      </c>
      <c r="O332" s="1">
        <v>0</v>
      </c>
      <c r="P332" t="s">
        <v>43</v>
      </c>
      <c r="Q332" t="s">
        <v>43</v>
      </c>
      <c r="R332" t="s">
        <v>43</v>
      </c>
      <c r="S332" t="s">
        <v>42</v>
      </c>
      <c r="T332" t="s">
        <v>42</v>
      </c>
      <c r="U332" t="s">
        <v>42</v>
      </c>
      <c r="V332" t="s">
        <v>42</v>
      </c>
      <c r="W332" t="s">
        <v>42</v>
      </c>
      <c r="X332" s="2">
        <v>5</v>
      </c>
      <c r="Y332" s="2">
        <v>3</v>
      </c>
      <c r="Z332" s="2">
        <v>3</v>
      </c>
      <c r="AA332" s="2">
        <v>1</v>
      </c>
      <c r="AB332" s="2">
        <v>3</v>
      </c>
      <c r="AC332" s="2">
        <v>2</v>
      </c>
      <c r="AD332" s="2">
        <v>10</v>
      </c>
      <c r="AE332" s="2">
        <v>11</v>
      </c>
      <c r="AF332" s="2">
        <v>9</v>
      </c>
      <c r="AG332" s="2">
        <v>10</v>
      </c>
      <c r="AH332" s="39">
        <f>AVERAGE(datasets[[#This Row],[G1]:[G3]])</f>
        <v>10</v>
      </c>
      <c r="AI332" s="44" t="str">
        <f>IF(datasets[[#This Row],[G3]]&gt;=15,"Excellent",IF(datasets[[#This Row],[G3]]&gt;=10,"Average","Poor"))</f>
        <v>Average</v>
      </c>
      <c r="AJ332" s="43" t="str">
        <f t="shared" si="5"/>
        <v>Safe</v>
      </c>
    </row>
    <row r="333" spans="1:36" x14ac:dyDescent="0.25">
      <c r="A333" t="s">
        <v>33</v>
      </c>
      <c r="B333" t="s">
        <v>34</v>
      </c>
      <c r="C333" s="1">
        <v>18</v>
      </c>
      <c r="D333" t="s">
        <v>35</v>
      </c>
      <c r="E333" t="s">
        <v>36</v>
      </c>
      <c r="F333" t="s">
        <v>44</v>
      </c>
      <c r="G333" s="1">
        <v>2</v>
      </c>
      <c r="H333" s="1">
        <v>1</v>
      </c>
      <c r="I333" t="s">
        <v>45</v>
      </c>
      <c r="J333" t="s">
        <v>45</v>
      </c>
      <c r="K333" t="s">
        <v>40</v>
      </c>
      <c r="L333" t="s">
        <v>45</v>
      </c>
      <c r="M333" s="1">
        <v>2</v>
      </c>
      <c r="N333" s="1">
        <v>3</v>
      </c>
      <c r="O333" s="1">
        <v>0</v>
      </c>
      <c r="P333" t="s">
        <v>43</v>
      </c>
      <c r="Q333" t="s">
        <v>42</v>
      </c>
      <c r="R333" t="s">
        <v>42</v>
      </c>
      <c r="S333" t="s">
        <v>43</v>
      </c>
      <c r="T333" t="s">
        <v>43</v>
      </c>
      <c r="U333" t="s">
        <v>42</v>
      </c>
      <c r="V333" t="s">
        <v>42</v>
      </c>
      <c r="W333" t="s">
        <v>42</v>
      </c>
      <c r="X333" s="2">
        <v>4</v>
      </c>
      <c r="Y333" s="2">
        <v>4</v>
      </c>
      <c r="Z333" s="2">
        <v>4</v>
      </c>
      <c r="AA333" s="2">
        <v>1</v>
      </c>
      <c r="AB333" s="2">
        <v>1</v>
      </c>
      <c r="AC333" s="2">
        <v>3</v>
      </c>
      <c r="AD333" s="2">
        <v>0</v>
      </c>
      <c r="AE333" s="2">
        <v>7</v>
      </c>
      <c r="AF333" s="2">
        <v>0</v>
      </c>
      <c r="AG333" s="2">
        <v>0</v>
      </c>
      <c r="AH333" s="39">
        <f>AVERAGE(datasets[[#This Row],[G1]:[G3]])</f>
        <v>2.3333333333333335</v>
      </c>
      <c r="AI333" s="44" t="str">
        <f>IF(datasets[[#This Row],[G3]]&gt;=15,"Excellent",IF(datasets[[#This Row],[G3]]&gt;=10,"Average","Poor"))</f>
        <v>Poor</v>
      </c>
      <c r="AJ333" s="43" t="str">
        <f t="shared" si="5"/>
        <v>At Risk</v>
      </c>
    </row>
    <row r="334" spans="1:36" x14ac:dyDescent="0.25">
      <c r="A334" t="s">
        <v>33</v>
      </c>
      <c r="B334" t="s">
        <v>50</v>
      </c>
      <c r="C334" s="1">
        <v>18</v>
      </c>
      <c r="D334" t="s">
        <v>52</v>
      </c>
      <c r="E334" t="s">
        <v>36</v>
      </c>
      <c r="F334" t="s">
        <v>44</v>
      </c>
      <c r="G334" s="1">
        <v>3</v>
      </c>
      <c r="H334" s="1">
        <v>2</v>
      </c>
      <c r="I334" t="s">
        <v>45</v>
      </c>
      <c r="J334" t="s">
        <v>45</v>
      </c>
      <c r="K334" t="s">
        <v>40</v>
      </c>
      <c r="L334" t="s">
        <v>41</v>
      </c>
      <c r="M334" s="1">
        <v>1</v>
      </c>
      <c r="N334" s="1">
        <v>3</v>
      </c>
      <c r="O334" s="1">
        <v>0</v>
      </c>
      <c r="P334" t="s">
        <v>43</v>
      </c>
      <c r="Q334" t="s">
        <v>43</v>
      </c>
      <c r="R334" t="s">
        <v>43</v>
      </c>
      <c r="S334" t="s">
        <v>42</v>
      </c>
      <c r="T334" t="s">
        <v>43</v>
      </c>
      <c r="U334" t="s">
        <v>42</v>
      </c>
      <c r="V334" t="s">
        <v>43</v>
      </c>
      <c r="W334" t="s">
        <v>43</v>
      </c>
      <c r="X334" s="2">
        <v>5</v>
      </c>
      <c r="Y334" s="2">
        <v>3</v>
      </c>
      <c r="Z334" s="2">
        <v>2</v>
      </c>
      <c r="AA334" s="2">
        <v>1</v>
      </c>
      <c r="AB334" s="2">
        <v>1</v>
      </c>
      <c r="AC334" s="2">
        <v>3</v>
      </c>
      <c r="AD334" s="2">
        <v>1</v>
      </c>
      <c r="AE334" s="2">
        <v>13</v>
      </c>
      <c r="AF334" s="2">
        <v>12</v>
      </c>
      <c r="AG334" s="2">
        <v>12</v>
      </c>
      <c r="AH334" s="39">
        <f>AVERAGE(datasets[[#This Row],[G1]:[G3]])</f>
        <v>12.333333333333334</v>
      </c>
      <c r="AI334" s="44" t="str">
        <f>IF(datasets[[#This Row],[G3]]&gt;=15,"Excellent",IF(datasets[[#This Row],[G3]]&gt;=10,"Average","Poor"))</f>
        <v>Average</v>
      </c>
      <c r="AJ334" s="43" t="str">
        <f t="shared" si="5"/>
        <v>Safe</v>
      </c>
    </row>
    <row r="335" spans="1:36" x14ac:dyDescent="0.25">
      <c r="A335" t="s">
        <v>33</v>
      </c>
      <c r="B335" t="s">
        <v>34</v>
      </c>
      <c r="C335" s="1">
        <v>17</v>
      </c>
      <c r="D335" t="s">
        <v>35</v>
      </c>
      <c r="E335" t="s">
        <v>36</v>
      </c>
      <c r="F335" t="s">
        <v>44</v>
      </c>
      <c r="G335" s="1">
        <v>3</v>
      </c>
      <c r="H335" s="1">
        <v>3</v>
      </c>
      <c r="I335" t="s">
        <v>45</v>
      </c>
      <c r="J335" t="s">
        <v>45</v>
      </c>
      <c r="K335" t="s">
        <v>49</v>
      </c>
      <c r="L335" t="s">
        <v>41</v>
      </c>
      <c r="M335" s="1">
        <v>1</v>
      </c>
      <c r="N335" s="1">
        <v>3</v>
      </c>
      <c r="O335" s="1">
        <v>0</v>
      </c>
      <c r="P335" t="s">
        <v>43</v>
      </c>
      <c r="Q335" t="s">
        <v>43</v>
      </c>
      <c r="R335" t="s">
        <v>43</v>
      </c>
      <c r="S335" t="s">
        <v>42</v>
      </c>
      <c r="T335" t="s">
        <v>43</v>
      </c>
      <c r="U335" t="s">
        <v>42</v>
      </c>
      <c r="V335" t="s">
        <v>43</v>
      </c>
      <c r="W335" t="s">
        <v>43</v>
      </c>
      <c r="X335" s="2">
        <v>3</v>
      </c>
      <c r="Y335" s="2">
        <v>2</v>
      </c>
      <c r="Z335" s="2">
        <v>3</v>
      </c>
      <c r="AA335" s="2">
        <v>1</v>
      </c>
      <c r="AB335" s="2">
        <v>1</v>
      </c>
      <c r="AC335" s="2">
        <v>4</v>
      </c>
      <c r="AD335" s="2">
        <v>4</v>
      </c>
      <c r="AE335" s="2">
        <v>10</v>
      </c>
      <c r="AF335" s="2">
        <v>9</v>
      </c>
      <c r="AG335" s="2">
        <v>9</v>
      </c>
      <c r="AH335" s="39">
        <f>AVERAGE(datasets[[#This Row],[G1]:[G3]])</f>
        <v>9.3333333333333339</v>
      </c>
      <c r="AI335" s="44" t="str">
        <f>IF(datasets[[#This Row],[G3]]&gt;=15,"Excellent",IF(datasets[[#This Row],[G3]]&gt;=10,"Average","Poor"))</f>
        <v>Poor</v>
      </c>
      <c r="AJ335" s="43" t="str">
        <f t="shared" si="5"/>
        <v>At Risk</v>
      </c>
    </row>
    <row r="336" spans="1:36" x14ac:dyDescent="0.25">
      <c r="A336" t="s">
        <v>33</v>
      </c>
      <c r="B336" t="s">
        <v>34</v>
      </c>
      <c r="C336" s="1">
        <v>18</v>
      </c>
      <c r="D336" t="s">
        <v>35</v>
      </c>
      <c r="E336" t="s">
        <v>36</v>
      </c>
      <c r="F336" t="s">
        <v>44</v>
      </c>
      <c r="G336" s="1">
        <v>2</v>
      </c>
      <c r="H336" s="1">
        <v>2</v>
      </c>
      <c r="I336" t="s">
        <v>38</v>
      </c>
      <c r="J336" t="s">
        <v>48</v>
      </c>
      <c r="K336" t="s">
        <v>49</v>
      </c>
      <c r="L336" t="s">
        <v>41</v>
      </c>
      <c r="M336" s="1">
        <v>1</v>
      </c>
      <c r="N336" s="1">
        <v>3</v>
      </c>
      <c r="O336" s="1">
        <v>0</v>
      </c>
      <c r="P336" t="s">
        <v>43</v>
      </c>
      <c r="Q336" t="s">
        <v>42</v>
      </c>
      <c r="R336" t="s">
        <v>42</v>
      </c>
      <c r="S336" t="s">
        <v>42</v>
      </c>
      <c r="T336" t="s">
        <v>42</v>
      </c>
      <c r="U336" t="s">
        <v>42</v>
      </c>
      <c r="V336" t="s">
        <v>42</v>
      </c>
      <c r="W336" t="s">
        <v>42</v>
      </c>
      <c r="X336" s="2">
        <v>4</v>
      </c>
      <c r="Y336" s="2">
        <v>3</v>
      </c>
      <c r="Z336" s="2">
        <v>3</v>
      </c>
      <c r="AA336" s="2">
        <v>1</v>
      </c>
      <c r="AB336" s="2">
        <v>1</v>
      </c>
      <c r="AC336" s="2">
        <v>3</v>
      </c>
      <c r="AD336" s="2">
        <v>0</v>
      </c>
      <c r="AE336" s="2">
        <v>9</v>
      </c>
      <c r="AF336" s="2">
        <v>10</v>
      </c>
      <c r="AG336" s="2">
        <v>0</v>
      </c>
      <c r="AH336" s="39">
        <f>AVERAGE(datasets[[#This Row],[G1]:[G3]])</f>
        <v>6.333333333333333</v>
      </c>
      <c r="AI336" s="44" t="str">
        <f>IF(datasets[[#This Row],[G3]]&gt;=15,"Excellent",IF(datasets[[#This Row],[G3]]&gt;=10,"Average","Poor"))</f>
        <v>Poor</v>
      </c>
      <c r="AJ336" s="43" t="str">
        <f t="shared" si="5"/>
        <v>At Risk</v>
      </c>
    </row>
    <row r="337" spans="1:36" x14ac:dyDescent="0.25">
      <c r="A337" t="s">
        <v>33</v>
      </c>
      <c r="B337" t="s">
        <v>34</v>
      </c>
      <c r="C337" s="1">
        <v>18</v>
      </c>
      <c r="D337" t="s">
        <v>35</v>
      </c>
      <c r="E337" t="s">
        <v>36</v>
      </c>
      <c r="F337" t="s">
        <v>44</v>
      </c>
      <c r="G337" s="1">
        <v>2</v>
      </c>
      <c r="H337" s="1">
        <v>2</v>
      </c>
      <c r="I337" t="s">
        <v>38</v>
      </c>
      <c r="J337" t="s">
        <v>38</v>
      </c>
      <c r="K337" t="s">
        <v>45</v>
      </c>
      <c r="L337" t="s">
        <v>41</v>
      </c>
      <c r="M337" s="1">
        <v>1</v>
      </c>
      <c r="N337" s="1">
        <v>3</v>
      </c>
      <c r="O337" s="1">
        <v>0</v>
      </c>
      <c r="P337" t="s">
        <v>43</v>
      </c>
      <c r="Q337" t="s">
        <v>42</v>
      </c>
      <c r="R337" t="s">
        <v>42</v>
      </c>
      <c r="S337" t="s">
        <v>43</v>
      </c>
      <c r="T337" t="s">
        <v>42</v>
      </c>
      <c r="U337" t="s">
        <v>42</v>
      </c>
      <c r="V337" t="s">
        <v>42</v>
      </c>
      <c r="W337" t="s">
        <v>43</v>
      </c>
      <c r="X337" s="2">
        <v>4</v>
      </c>
      <c r="Y337" s="2">
        <v>3</v>
      </c>
      <c r="Z337" s="2">
        <v>3</v>
      </c>
      <c r="AA337" s="2">
        <v>1</v>
      </c>
      <c r="AB337" s="2">
        <v>2</v>
      </c>
      <c r="AC337" s="2">
        <v>2</v>
      </c>
      <c r="AD337" s="2">
        <v>5</v>
      </c>
      <c r="AE337" s="2">
        <v>18</v>
      </c>
      <c r="AF337" s="2">
        <v>18</v>
      </c>
      <c r="AG337" s="2">
        <v>19</v>
      </c>
      <c r="AH337" s="39">
        <f>AVERAGE(datasets[[#This Row],[G1]:[G3]])</f>
        <v>18.333333333333332</v>
      </c>
      <c r="AI337" s="44" t="str">
        <f>IF(datasets[[#This Row],[G3]]&gt;=15,"Excellent",IF(datasets[[#This Row],[G3]]&gt;=10,"Average","Poor"))</f>
        <v>Excellent</v>
      </c>
      <c r="AJ337" s="43" t="str">
        <f t="shared" si="5"/>
        <v>Safe</v>
      </c>
    </row>
    <row r="338" spans="1:36" x14ac:dyDescent="0.25">
      <c r="A338" t="s">
        <v>33</v>
      </c>
      <c r="B338" t="s">
        <v>34</v>
      </c>
      <c r="C338" s="1">
        <v>17</v>
      </c>
      <c r="D338" t="s">
        <v>35</v>
      </c>
      <c r="E338" t="s">
        <v>36</v>
      </c>
      <c r="F338" t="s">
        <v>44</v>
      </c>
      <c r="G338" s="1">
        <v>1</v>
      </c>
      <c r="H338" s="1">
        <v>1</v>
      </c>
      <c r="I338" t="s">
        <v>48</v>
      </c>
      <c r="J338" t="s">
        <v>39</v>
      </c>
      <c r="K338" t="s">
        <v>51</v>
      </c>
      <c r="L338" t="s">
        <v>41</v>
      </c>
      <c r="M338" s="1">
        <v>1</v>
      </c>
      <c r="N338" s="1">
        <v>3</v>
      </c>
      <c r="O338" s="1">
        <v>0</v>
      </c>
      <c r="P338" t="s">
        <v>43</v>
      </c>
      <c r="Q338" t="s">
        <v>42</v>
      </c>
      <c r="R338" t="s">
        <v>42</v>
      </c>
      <c r="S338" t="s">
        <v>43</v>
      </c>
      <c r="T338" t="s">
        <v>42</v>
      </c>
      <c r="U338" t="s">
        <v>42</v>
      </c>
      <c r="V338" t="s">
        <v>42</v>
      </c>
      <c r="W338" t="s">
        <v>43</v>
      </c>
      <c r="X338" s="2">
        <v>4</v>
      </c>
      <c r="Y338" s="2">
        <v>3</v>
      </c>
      <c r="Z338" s="2">
        <v>3</v>
      </c>
      <c r="AA338" s="2">
        <v>1</v>
      </c>
      <c r="AB338" s="2">
        <v>1</v>
      </c>
      <c r="AC338" s="2">
        <v>3</v>
      </c>
      <c r="AD338" s="2">
        <v>6</v>
      </c>
      <c r="AE338" s="2">
        <v>13</v>
      </c>
      <c r="AF338" s="2">
        <v>12</v>
      </c>
      <c r="AG338" s="2">
        <v>12</v>
      </c>
      <c r="AH338" s="39">
        <f>AVERAGE(datasets[[#This Row],[G1]:[G3]])</f>
        <v>12.333333333333334</v>
      </c>
      <c r="AI338" s="44" t="str">
        <f>IF(datasets[[#This Row],[G3]]&gt;=15,"Excellent",IF(datasets[[#This Row],[G3]]&gt;=10,"Average","Poor"))</f>
        <v>Average</v>
      </c>
      <c r="AJ338" s="43" t="str">
        <f t="shared" si="5"/>
        <v>Safe</v>
      </c>
    </row>
    <row r="339" spans="1:36" x14ac:dyDescent="0.25">
      <c r="A339" t="s">
        <v>33</v>
      </c>
      <c r="B339" t="s">
        <v>50</v>
      </c>
      <c r="C339" s="1">
        <v>18</v>
      </c>
      <c r="D339" t="s">
        <v>35</v>
      </c>
      <c r="E339" t="s">
        <v>36</v>
      </c>
      <c r="F339" t="s">
        <v>44</v>
      </c>
      <c r="G339" s="1">
        <v>2</v>
      </c>
      <c r="H339" s="1">
        <v>1</v>
      </c>
      <c r="I339" t="s">
        <v>48</v>
      </c>
      <c r="J339" t="s">
        <v>48</v>
      </c>
      <c r="K339" t="s">
        <v>51</v>
      </c>
      <c r="L339" t="s">
        <v>41</v>
      </c>
      <c r="M339" s="1">
        <v>1</v>
      </c>
      <c r="N339" s="1">
        <v>3</v>
      </c>
      <c r="O339" s="1">
        <v>0</v>
      </c>
      <c r="P339" t="s">
        <v>43</v>
      </c>
      <c r="Q339" t="s">
        <v>43</v>
      </c>
      <c r="R339" t="s">
        <v>42</v>
      </c>
      <c r="S339" t="s">
        <v>42</v>
      </c>
      <c r="T339" t="s">
        <v>42</v>
      </c>
      <c r="U339" t="s">
        <v>42</v>
      </c>
      <c r="V339" t="s">
        <v>42</v>
      </c>
      <c r="W339" t="s">
        <v>43</v>
      </c>
      <c r="X339" s="2">
        <v>4</v>
      </c>
      <c r="Y339" s="2">
        <v>2</v>
      </c>
      <c r="Z339" s="2">
        <v>4</v>
      </c>
      <c r="AA339" s="2">
        <v>1</v>
      </c>
      <c r="AB339" s="2">
        <v>3</v>
      </c>
      <c r="AC339" s="2">
        <v>2</v>
      </c>
      <c r="AD339" s="2">
        <v>6</v>
      </c>
      <c r="AE339" s="2">
        <v>15</v>
      </c>
      <c r="AF339" s="2">
        <v>14</v>
      </c>
      <c r="AG339" s="2">
        <v>14</v>
      </c>
      <c r="AH339" s="39">
        <f>AVERAGE(datasets[[#This Row],[G1]:[G3]])</f>
        <v>14.333333333333334</v>
      </c>
      <c r="AI339" s="44" t="str">
        <f>IF(datasets[[#This Row],[G3]]&gt;=15,"Excellent",IF(datasets[[#This Row],[G3]]&gt;=10,"Average","Poor"))</f>
        <v>Average</v>
      </c>
      <c r="AJ339" s="43" t="str">
        <f t="shared" si="5"/>
        <v>Safe</v>
      </c>
    </row>
    <row r="340" spans="1:36" x14ac:dyDescent="0.25">
      <c r="A340" t="s">
        <v>33</v>
      </c>
      <c r="B340" t="s">
        <v>34</v>
      </c>
      <c r="C340" s="1">
        <v>17</v>
      </c>
      <c r="D340" t="s">
        <v>35</v>
      </c>
      <c r="E340" t="s">
        <v>36</v>
      </c>
      <c r="F340" t="s">
        <v>44</v>
      </c>
      <c r="G340" s="1">
        <v>4</v>
      </c>
      <c r="H340" s="1">
        <v>3</v>
      </c>
      <c r="I340" t="s">
        <v>28</v>
      </c>
      <c r="J340" t="s">
        <v>48</v>
      </c>
      <c r="K340" t="s">
        <v>51</v>
      </c>
      <c r="L340" t="s">
        <v>41</v>
      </c>
      <c r="M340" s="1">
        <v>1</v>
      </c>
      <c r="N340" s="1">
        <v>3</v>
      </c>
      <c r="O340" s="1">
        <v>0</v>
      </c>
      <c r="P340" t="s">
        <v>43</v>
      </c>
      <c r="Q340" t="s">
        <v>42</v>
      </c>
      <c r="R340" t="s">
        <v>42</v>
      </c>
      <c r="S340" t="s">
        <v>43</v>
      </c>
      <c r="T340" t="s">
        <v>42</v>
      </c>
      <c r="U340" t="s">
        <v>42</v>
      </c>
      <c r="V340" t="s">
        <v>42</v>
      </c>
      <c r="W340" t="s">
        <v>43</v>
      </c>
      <c r="X340" s="2">
        <v>4</v>
      </c>
      <c r="Y340" s="2">
        <v>2</v>
      </c>
      <c r="Z340" s="2">
        <v>2</v>
      </c>
      <c r="AA340" s="2">
        <v>1</v>
      </c>
      <c r="AB340" s="2">
        <v>2</v>
      </c>
      <c r="AC340" s="2">
        <v>3</v>
      </c>
      <c r="AD340" s="2">
        <v>0</v>
      </c>
      <c r="AE340" s="2">
        <v>15</v>
      </c>
      <c r="AF340" s="2">
        <v>15</v>
      </c>
      <c r="AG340" s="2">
        <v>15</v>
      </c>
      <c r="AH340" s="39">
        <f>AVERAGE(datasets[[#This Row],[G1]:[G3]])</f>
        <v>15</v>
      </c>
      <c r="AI340" s="44" t="str">
        <f>IF(datasets[[#This Row],[G3]]&gt;=15,"Excellent",IF(datasets[[#This Row],[G3]]&gt;=10,"Average","Poor"))</f>
        <v>Excellent</v>
      </c>
      <c r="AJ340" s="43" t="str">
        <f t="shared" si="5"/>
        <v>Safe</v>
      </c>
    </row>
    <row r="341" spans="1:36" x14ac:dyDescent="0.25">
      <c r="A341" t="s">
        <v>33</v>
      </c>
      <c r="B341" t="s">
        <v>50</v>
      </c>
      <c r="C341" s="1">
        <v>18</v>
      </c>
      <c r="D341" t="s">
        <v>52</v>
      </c>
      <c r="E341" t="s">
        <v>47</v>
      </c>
      <c r="F341" t="s">
        <v>44</v>
      </c>
      <c r="G341" s="1">
        <v>3</v>
      </c>
      <c r="H341" s="1">
        <v>2</v>
      </c>
      <c r="I341" t="s">
        <v>48</v>
      </c>
      <c r="J341" t="s">
        <v>45</v>
      </c>
      <c r="K341" t="s">
        <v>51</v>
      </c>
      <c r="L341" t="s">
        <v>41</v>
      </c>
      <c r="M341" s="1">
        <v>2</v>
      </c>
      <c r="N341" s="1">
        <v>3</v>
      </c>
      <c r="O341" s="1">
        <v>0</v>
      </c>
      <c r="P341" t="s">
        <v>43</v>
      </c>
      <c r="Q341" t="s">
        <v>42</v>
      </c>
      <c r="R341" t="s">
        <v>42</v>
      </c>
      <c r="S341" t="s">
        <v>42</v>
      </c>
      <c r="T341" t="s">
        <v>42</v>
      </c>
      <c r="U341" t="s">
        <v>42</v>
      </c>
      <c r="V341" t="s">
        <v>42</v>
      </c>
      <c r="W341" t="s">
        <v>43</v>
      </c>
      <c r="X341" s="2">
        <v>5</v>
      </c>
      <c r="Y341" s="2">
        <v>4</v>
      </c>
      <c r="Z341" s="2">
        <v>2</v>
      </c>
      <c r="AA341" s="2">
        <v>1</v>
      </c>
      <c r="AB341" s="2">
        <v>1</v>
      </c>
      <c r="AC341" s="2">
        <v>4</v>
      </c>
      <c r="AD341" s="2">
        <v>8</v>
      </c>
      <c r="AE341" s="2">
        <v>14</v>
      </c>
      <c r="AF341" s="2">
        <v>13</v>
      </c>
      <c r="AG341" s="2">
        <v>14</v>
      </c>
      <c r="AH341" s="39">
        <f>AVERAGE(datasets[[#This Row],[G1]:[G3]])</f>
        <v>13.666666666666666</v>
      </c>
      <c r="AI341" s="44" t="str">
        <f>IF(datasets[[#This Row],[G3]]&gt;=15,"Excellent",IF(datasets[[#This Row],[G3]]&gt;=10,"Average","Poor"))</f>
        <v>Average</v>
      </c>
      <c r="AJ341" s="43" t="str">
        <f t="shared" si="5"/>
        <v>Safe</v>
      </c>
    </row>
    <row r="342" spans="1:36" x14ac:dyDescent="0.25">
      <c r="A342" t="s">
        <v>33</v>
      </c>
      <c r="B342" t="s">
        <v>34</v>
      </c>
      <c r="C342" s="1">
        <v>17</v>
      </c>
      <c r="D342" t="s">
        <v>35</v>
      </c>
      <c r="E342" t="s">
        <v>36</v>
      </c>
      <c r="F342" t="s">
        <v>44</v>
      </c>
      <c r="G342" s="1">
        <v>4</v>
      </c>
      <c r="H342" s="1">
        <v>2</v>
      </c>
      <c r="I342" t="s">
        <v>45</v>
      </c>
      <c r="J342" t="s">
        <v>45</v>
      </c>
      <c r="K342" t="s">
        <v>51</v>
      </c>
      <c r="L342" t="s">
        <v>41</v>
      </c>
      <c r="M342" s="1">
        <v>2</v>
      </c>
      <c r="N342" s="1">
        <v>3</v>
      </c>
      <c r="O342" s="1">
        <v>0</v>
      </c>
      <c r="P342" t="s">
        <v>43</v>
      </c>
      <c r="Q342" t="s">
        <v>42</v>
      </c>
      <c r="R342" t="s">
        <v>42</v>
      </c>
      <c r="S342" t="s">
        <v>43</v>
      </c>
      <c r="T342" t="s">
        <v>42</v>
      </c>
      <c r="U342" t="s">
        <v>42</v>
      </c>
      <c r="V342" t="s">
        <v>42</v>
      </c>
      <c r="W342" t="s">
        <v>43</v>
      </c>
      <c r="X342" s="2">
        <v>4</v>
      </c>
      <c r="Y342" s="2">
        <v>3</v>
      </c>
      <c r="Z342" s="2">
        <v>3</v>
      </c>
      <c r="AA342" s="2">
        <v>1</v>
      </c>
      <c r="AB342" s="2">
        <v>1</v>
      </c>
      <c r="AC342" s="2">
        <v>3</v>
      </c>
      <c r="AD342" s="2">
        <v>0</v>
      </c>
      <c r="AE342" s="2">
        <v>15</v>
      </c>
      <c r="AF342" s="2">
        <v>12</v>
      </c>
      <c r="AG342" s="2">
        <v>14</v>
      </c>
      <c r="AH342" s="39">
        <f>AVERAGE(datasets[[#This Row],[G1]:[G3]])</f>
        <v>13.666666666666666</v>
      </c>
      <c r="AI342" s="44" t="str">
        <f>IF(datasets[[#This Row],[G3]]&gt;=15,"Excellent",IF(datasets[[#This Row],[G3]]&gt;=10,"Average","Poor"))</f>
        <v>Average</v>
      </c>
      <c r="AJ342" s="43" t="str">
        <f t="shared" si="5"/>
        <v>Safe</v>
      </c>
    </row>
    <row r="343" spans="1:36" x14ac:dyDescent="0.25">
      <c r="A343" t="s">
        <v>33</v>
      </c>
      <c r="B343" t="s">
        <v>34</v>
      </c>
      <c r="C343" s="1">
        <v>19</v>
      </c>
      <c r="D343" t="s">
        <v>35</v>
      </c>
      <c r="E343" t="s">
        <v>36</v>
      </c>
      <c r="F343" t="s">
        <v>44</v>
      </c>
      <c r="G343" s="1">
        <v>1</v>
      </c>
      <c r="H343" s="1">
        <v>1</v>
      </c>
      <c r="I343" t="s">
        <v>38</v>
      </c>
      <c r="J343" t="s">
        <v>28</v>
      </c>
      <c r="K343" t="s">
        <v>49</v>
      </c>
      <c r="L343" t="s">
        <v>45</v>
      </c>
      <c r="M343" s="1">
        <v>1</v>
      </c>
      <c r="N343" s="1">
        <v>3</v>
      </c>
      <c r="O343" s="1">
        <v>2</v>
      </c>
      <c r="P343" t="s">
        <v>43</v>
      </c>
      <c r="Q343" t="s">
        <v>43</v>
      </c>
      <c r="R343" t="s">
        <v>43</v>
      </c>
      <c r="S343" t="s">
        <v>43</v>
      </c>
      <c r="T343" t="s">
        <v>43</v>
      </c>
      <c r="U343" t="s">
        <v>42</v>
      </c>
      <c r="V343" t="s">
        <v>42</v>
      </c>
      <c r="W343" t="s">
        <v>42</v>
      </c>
      <c r="X343" s="2">
        <v>4</v>
      </c>
      <c r="Y343" s="2">
        <v>1</v>
      </c>
      <c r="Z343" s="2">
        <v>2</v>
      </c>
      <c r="AA343" s="2">
        <v>1</v>
      </c>
      <c r="AB343" s="2">
        <v>1</v>
      </c>
      <c r="AC343" s="2">
        <v>3</v>
      </c>
      <c r="AD343" s="2">
        <v>14</v>
      </c>
      <c r="AE343" s="2">
        <v>15</v>
      </c>
      <c r="AF343" s="2">
        <v>13</v>
      </c>
      <c r="AG343" s="2">
        <v>13</v>
      </c>
      <c r="AH343" s="39">
        <f>AVERAGE(datasets[[#This Row],[G1]:[G3]])</f>
        <v>13.666666666666666</v>
      </c>
      <c r="AI343" s="44" t="str">
        <f>IF(datasets[[#This Row],[G3]]&gt;=15,"Excellent",IF(datasets[[#This Row],[G3]]&gt;=10,"Average","Poor"))</f>
        <v>Average</v>
      </c>
      <c r="AJ343" s="43" t="str">
        <f t="shared" si="5"/>
        <v>Safe</v>
      </c>
    </row>
    <row r="344" spans="1:36" x14ac:dyDescent="0.25">
      <c r="A344" t="s">
        <v>33</v>
      </c>
      <c r="B344" t="s">
        <v>34</v>
      </c>
      <c r="C344" s="1">
        <v>19</v>
      </c>
      <c r="D344" t="s">
        <v>52</v>
      </c>
      <c r="E344" t="s">
        <v>36</v>
      </c>
      <c r="F344" t="s">
        <v>44</v>
      </c>
      <c r="G344" s="1">
        <v>2</v>
      </c>
      <c r="H344" s="1">
        <v>3</v>
      </c>
      <c r="I344" t="s">
        <v>45</v>
      </c>
      <c r="J344" t="s">
        <v>45</v>
      </c>
      <c r="K344" t="s">
        <v>51</v>
      </c>
      <c r="L344" t="s">
        <v>45</v>
      </c>
      <c r="M344" s="1">
        <v>1</v>
      </c>
      <c r="N344" s="1">
        <v>3</v>
      </c>
      <c r="O344" s="1">
        <v>1</v>
      </c>
      <c r="P344" t="s">
        <v>43</v>
      </c>
      <c r="Q344" t="s">
        <v>43</v>
      </c>
      <c r="R344" t="s">
        <v>43</v>
      </c>
      <c r="S344" t="s">
        <v>43</v>
      </c>
      <c r="T344" t="s">
        <v>42</v>
      </c>
      <c r="U344" t="s">
        <v>42</v>
      </c>
      <c r="V344" t="s">
        <v>42</v>
      </c>
      <c r="W344" t="s">
        <v>42</v>
      </c>
      <c r="X344" s="2">
        <v>4</v>
      </c>
      <c r="Y344" s="2">
        <v>1</v>
      </c>
      <c r="Z344" s="2">
        <v>2</v>
      </c>
      <c r="AA344" s="2">
        <v>1</v>
      </c>
      <c r="AB344" s="2">
        <v>1</v>
      </c>
      <c r="AC344" s="2">
        <v>3</v>
      </c>
      <c r="AD344" s="2">
        <v>40</v>
      </c>
      <c r="AE344" s="2">
        <v>13</v>
      </c>
      <c r="AF344" s="2">
        <v>11</v>
      </c>
      <c r="AG344" s="2">
        <v>11</v>
      </c>
      <c r="AH344" s="39">
        <f>AVERAGE(datasets[[#This Row],[G1]:[G3]])</f>
        <v>11.666666666666666</v>
      </c>
      <c r="AI344" s="44" t="str">
        <f>IF(datasets[[#This Row],[G3]]&gt;=15,"Excellent",IF(datasets[[#This Row],[G3]]&gt;=10,"Average","Poor"))</f>
        <v>Average</v>
      </c>
      <c r="AJ344" s="43" t="str">
        <f t="shared" si="5"/>
        <v>Safe</v>
      </c>
    </row>
    <row r="345" spans="1:36" x14ac:dyDescent="0.25">
      <c r="A345" t="s">
        <v>33</v>
      </c>
      <c r="B345" t="s">
        <v>34</v>
      </c>
      <c r="C345" s="1">
        <v>18</v>
      </c>
      <c r="D345" t="s">
        <v>35</v>
      </c>
      <c r="E345" t="s">
        <v>36</v>
      </c>
      <c r="F345" t="s">
        <v>44</v>
      </c>
      <c r="G345" s="1">
        <v>4</v>
      </c>
      <c r="H345" s="1">
        <v>3</v>
      </c>
      <c r="I345" t="s">
        <v>45</v>
      </c>
      <c r="J345" t="s">
        <v>45</v>
      </c>
      <c r="K345" t="s">
        <v>40</v>
      </c>
      <c r="L345" t="s">
        <v>41</v>
      </c>
      <c r="M345" s="1">
        <v>1</v>
      </c>
      <c r="N345" s="1">
        <v>3</v>
      </c>
      <c r="O345" s="1">
        <v>0</v>
      </c>
      <c r="P345" t="s">
        <v>43</v>
      </c>
      <c r="Q345" t="s">
        <v>42</v>
      </c>
      <c r="R345" t="s">
        <v>42</v>
      </c>
      <c r="S345" t="s">
        <v>42</v>
      </c>
      <c r="T345" t="s">
        <v>42</v>
      </c>
      <c r="U345" t="s">
        <v>42</v>
      </c>
      <c r="V345" t="s">
        <v>42</v>
      </c>
      <c r="W345" t="s">
        <v>42</v>
      </c>
      <c r="X345" s="2">
        <v>4</v>
      </c>
      <c r="Y345" s="2">
        <v>3</v>
      </c>
      <c r="Z345" s="2">
        <v>4</v>
      </c>
      <c r="AA345" s="2">
        <v>1</v>
      </c>
      <c r="AB345" s="2">
        <v>1</v>
      </c>
      <c r="AC345" s="2">
        <v>5</v>
      </c>
      <c r="AD345" s="2">
        <v>9</v>
      </c>
      <c r="AE345" s="2">
        <v>9</v>
      </c>
      <c r="AF345" s="2">
        <v>10</v>
      </c>
      <c r="AG345" s="2">
        <v>9</v>
      </c>
      <c r="AH345" s="39">
        <f>AVERAGE(datasets[[#This Row],[G1]:[G3]])</f>
        <v>9.3333333333333339</v>
      </c>
      <c r="AI345" s="44" t="str">
        <f>IF(datasets[[#This Row],[G3]]&gt;=15,"Excellent",IF(datasets[[#This Row],[G3]]&gt;=10,"Average","Poor"))</f>
        <v>Poor</v>
      </c>
      <c r="AJ345" s="43" t="str">
        <f t="shared" si="5"/>
        <v>At Risk</v>
      </c>
    </row>
    <row r="346" spans="1:36" x14ac:dyDescent="0.25">
      <c r="A346" t="s">
        <v>33</v>
      </c>
      <c r="B346" t="s">
        <v>34</v>
      </c>
      <c r="C346" s="1">
        <v>17</v>
      </c>
      <c r="D346" t="s">
        <v>52</v>
      </c>
      <c r="E346" t="s">
        <v>36</v>
      </c>
      <c r="F346" t="s">
        <v>44</v>
      </c>
      <c r="G346" s="1">
        <v>3</v>
      </c>
      <c r="H346" s="1">
        <v>4</v>
      </c>
      <c r="I346" t="s">
        <v>38</v>
      </c>
      <c r="J346" t="s">
        <v>48</v>
      </c>
      <c r="K346" t="s">
        <v>40</v>
      </c>
      <c r="L346" t="s">
        <v>46</v>
      </c>
      <c r="M346" s="1">
        <v>1</v>
      </c>
      <c r="N346" s="1">
        <v>3</v>
      </c>
      <c r="O346" s="1">
        <v>0</v>
      </c>
      <c r="P346" t="s">
        <v>43</v>
      </c>
      <c r="Q346" t="s">
        <v>42</v>
      </c>
      <c r="R346" t="s">
        <v>42</v>
      </c>
      <c r="S346" t="s">
        <v>42</v>
      </c>
      <c r="T346" t="s">
        <v>43</v>
      </c>
      <c r="U346" t="s">
        <v>42</v>
      </c>
      <c r="V346" t="s">
        <v>42</v>
      </c>
      <c r="W346" t="s">
        <v>43</v>
      </c>
      <c r="X346" s="2">
        <v>4</v>
      </c>
      <c r="Y346" s="2">
        <v>3</v>
      </c>
      <c r="Z346" s="2">
        <v>4</v>
      </c>
      <c r="AA346" s="2">
        <v>2</v>
      </c>
      <c r="AB346" s="2">
        <v>5</v>
      </c>
      <c r="AC346" s="2">
        <v>5</v>
      </c>
      <c r="AD346" s="2">
        <v>0</v>
      </c>
      <c r="AE346" s="2">
        <v>11</v>
      </c>
      <c r="AF346" s="2">
        <v>11</v>
      </c>
      <c r="AG346" s="2">
        <v>10</v>
      </c>
      <c r="AH346" s="39">
        <f>AVERAGE(datasets[[#This Row],[G1]:[G3]])</f>
        <v>10.666666666666666</v>
      </c>
      <c r="AI346" s="44" t="str">
        <f>IF(datasets[[#This Row],[G3]]&gt;=15,"Excellent",IF(datasets[[#This Row],[G3]]&gt;=10,"Average","Poor"))</f>
        <v>Average</v>
      </c>
      <c r="AJ346" s="43" t="str">
        <f t="shared" si="5"/>
        <v>Safe</v>
      </c>
    </row>
    <row r="347" spans="1:36" x14ac:dyDescent="0.25">
      <c r="A347" t="s">
        <v>33</v>
      </c>
      <c r="B347" t="s">
        <v>34</v>
      </c>
      <c r="C347" s="1">
        <v>17</v>
      </c>
      <c r="D347" t="s">
        <v>52</v>
      </c>
      <c r="E347" t="s">
        <v>47</v>
      </c>
      <c r="F347" t="s">
        <v>44</v>
      </c>
      <c r="G347" s="1">
        <v>2</v>
      </c>
      <c r="H347" s="1">
        <v>2</v>
      </c>
      <c r="I347" t="s">
        <v>48</v>
      </c>
      <c r="J347" t="s">
        <v>48</v>
      </c>
      <c r="K347" t="s">
        <v>40</v>
      </c>
      <c r="L347" t="s">
        <v>41</v>
      </c>
      <c r="M347" s="1">
        <v>1</v>
      </c>
      <c r="N347" s="1">
        <v>3</v>
      </c>
      <c r="O347" s="1">
        <v>0</v>
      </c>
      <c r="P347" t="s">
        <v>43</v>
      </c>
      <c r="Q347" t="s">
        <v>42</v>
      </c>
      <c r="R347" t="s">
        <v>42</v>
      </c>
      <c r="S347" t="s">
        <v>42</v>
      </c>
      <c r="T347" t="s">
        <v>42</v>
      </c>
      <c r="U347" t="s">
        <v>42</v>
      </c>
      <c r="V347" t="s">
        <v>42</v>
      </c>
      <c r="W347" t="s">
        <v>43</v>
      </c>
      <c r="X347" s="2">
        <v>3</v>
      </c>
      <c r="Y347" s="2">
        <v>3</v>
      </c>
      <c r="Z347" s="2">
        <v>2</v>
      </c>
      <c r="AA347" s="2">
        <v>2</v>
      </c>
      <c r="AB347" s="2">
        <v>2</v>
      </c>
      <c r="AC347" s="2">
        <v>3</v>
      </c>
      <c r="AD347" s="2">
        <v>3</v>
      </c>
      <c r="AE347" s="2">
        <v>11</v>
      </c>
      <c r="AF347" s="2">
        <v>11</v>
      </c>
      <c r="AG347" s="2">
        <v>11</v>
      </c>
      <c r="AH347" s="39">
        <f>AVERAGE(datasets[[#This Row],[G1]:[G3]])</f>
        <v>11</v>
      </c>
      <c r="AI347" s="44" t="str">
        <f>IF(datasets[[#This Row],[G3]]&gt;=15,"Excellent",IF(datasets[[#This Row],[G3]]&gt;=10,"Average","Poor"))</f>
        <v>Average</v>
      </c>
      <c r="AJ347" s="43" t="str">
        <f t="shared" si="5"/>
        <v>Safe</v>
      </c>
    </row>
    <row r="348" spans="1:36" x14ac:dyDescent="0.25">
      <c r="A348" t="s">
        <v>33</v>
      </c>
      <c r="B348" t="s">
        <v>34</v>
      </c>
      <c r="C348" s="1">
        <v>17</v>
      </c>
      <c r="D348" t="s">
        <v>35</v>
      </c>
      <c r="E348" t="s">
        <v>36</v>
      </c>
      <c r="F348" t="s">
        <v>44</v>
      </c>
      <c r="G348" s="1">
        <v>3</v>
      </c>
      <c r="H348" s="1">
        <v>1</v>
      </c>
      <c r="I348" t="s">
        <v>48</v>
      </c>
      <c r="J348" t="s">
        <v>48</v>
      </c>
      <c r="K348" t="s">
        <v>40</v>
      </c>
      <c r="L348" t="s">
        <v>46</v>
      </c>
      <c r="M348" s="1">
        <v>1</v>
      </c>
      <c r="N348" s="1">
        <v>3</v>
      </c>
      <c r="O348" s="1">
        <v>0</v>
      </c>
      <c r="P348" t="s">
        <v>43</v>
      </c>
      <c r="Q348" t="s">
        <v>42</v>
      </c>
      <c r="R348" t="s">
        <v>43</v>
      </c>
      <c r="S348" t="s">
        <v>43</v>
      </c>
      <c r="T348" t="s">
        <v>43</v>
      </c>
      <c r="U348" t="s">
        <v>42</v>
      </c>
      <c r="V348" t="s">
        <v>42</v>
      </c>
      <c r="W348" t="s">
        <v>43</v>
      </c>
      <c r="X348" s="2">
        <v>3</v>
      </c>
      <c r="Y348" s="2">
        <v>4</v>
      </c>
      <c r="Z348" s="2">
        <v>3</v>
      </c>
      <c r="AA348" s="2">
        <v>2</v>
      </c>
      <c r="AB348" s="2">
        <v>3</v>
      </c>
      <c r="AC348" s="2">
        <v>5</v>
      </c>
      <c r="AD348" s="2">
        <v>1</v>
      </c>
      <c r="AE348" s="2">
        <v>12</v>
      </c>
      <c r="AF348" s="2">
        <v>14</v>
      </c>
      <c r="AG348" s="2">
        <v>15</v>
      </c>
      <c r="AH348" s="39">
        <f>AVERAGE(datasets[[#This Row],[G1]:[G3]])</f>
        <v>13.666666666666666</v>
      </c>
      <c r="AI348" s="44" t="str">
        <f>IF(datasets[[#This Row],[G3]]&gt;=15,"Excellent",IF(datasets[[#This Row],[G3]]&gt;=10,"Average","Poor"))</f>
        <v>Excellent</v>
      </c>
      <c r="AJ348" s="43" t="str">
        <f t="shared" si="5"/>
        <v>Safe</v>
      </c>
    </row>
    <row r="349" spans="1:36" x14ac:dyDescent="0.25">
      <c r="A349" t="s">
        <v>33</v>
      </c>
      <c r="B349" t="s">
        <v>34</v>
      </c>
      <c r="C349" s="1">
        <v>17</v>
      </c>
      <c r="D349" t="s">
        <v>35</v>
      </c>
      <c r="E349" t="s">
        <v>47</v>
      </c>
      <c r="F349" t="s">
        <v>44</v>
      </c>
      <c r="G349" s="1">
        <v>0</v>
      </c>
      <c r="H349" s="1">
        <v>2</v>
      </c>
      <c r="I349" t="s">
        <v>38</v>
      </c>
      <c r="J349" t="s">
        <v>38</v>
      </c>
      <c r="K349" t="s">
        <v>49</v>
      </c>
      <c r="L349" t="s">
        <v>46</v>
      </c>
      <c r="M349" s="1">
        <v>2</v>
      </c>
      <c r="N349" s="1">
        <v>3</v>
      </c>
      <c r="O349" s="1">
        <v>0</v>
      </c>
      <c r="P349" t="s">
        <v>43</v>
      </c>
      <c r="Q349" t="s">
        <v>43</v>
      </c>
      <c r="R349" t="s">
        <v>43</v>
      </c>
      <c r="S349" t="s">
        <v>43</v>
      </c>
      <c r="T349" t="s">
        <v>42</v>
      </c>
      <c r="U349" t="s">
        <v>42</v>
      </c>
      <c r="V349" t="s">
        <v>42</v>
      </c>
      <c r="W349" t="s">
        <v>43</v>
      </c>
      <c r="X349" s="2">
        <v>3</v>
      </c>
      <c r="Y349" s="2">
        <v>3</v>
      </c>
      <c r="Z349" s="2">
        <v>3</v>
      </c>
      <c r="AA349" s="2">
        <v>2</v>
      </c>
      <c r="AB349" s="2">
        <v>3</v>
      </c>
      <c r="AC349" s="2">
        <v>2</v>
      </c>
      <c r="AD349" s="2">
        <v>0</v>
      </c>
      <c r="AE349" s="2">
        <v>16</v>
      </c>
      <c r="AF349" s="2">
        <v>15</v>
      </c>
      <c r="AG349" s="2">
        <v>15</v>
      </c>
      <c r="AH349" s="39">
        <f>AVERAGE(datasets[[#This Row],[G1]:[G3]])</f>
        <v>15.333333333333334</v>
      </c>
      <c r="AI349" s="44" t="str">
        <f>IF(datasets[[#This Row],[G3]]&gt;=15,"Excellent",IF(datasets[[#This Row],[G3]]&gt;=10,"Average","Poor"))</f>
        <v>Excellent</v>
      </c>
      <c r="AJ349" s="43" t="str">
        <f t="shared" si="5"/>
        <v>Safe</v>
      </c>
    </row>
    <row r="350" spans="1:36" x14ac:dyDescent="0.25">
      <c r="A350" t="s">
        <v>33</v>
      </c>
      <c r="B350" t="s">
        <v>50</v>
      </c>
      <c r="C350" s="1">
        <v>18</v>
      </c>
      <c r="D350" t="s">
        <v>35</v>
      </c>
      <c r="E350" t="s">
        <v>36</v>
      </c>
      <c r="F350" t="s">
        <v>44</v>
      </c>
      <c r="G350" s="1">
        <v>4</v>
      </c>
      <c r="H350" s="1">
        <v>4</v>
      </c>
      <c r="I350" t="s">
        <v>45</v>
      </c>
      <c r="J350" t="s">
        <v>45</v>
      </c>
      <c r="K350" t="s">
        <v>40</v>
      </c>
      <c r="L350" t="s">
        <v>41</v>
      </c>
      <c r="M350" s="1">
        <v>1</v>
      </c>
      <c r="N350" s="1">
        <v>3</v>
      </c>
      <c r="O350" s="1">
        <v>0</v>
      </c>
      <c r="P350" t="s">
        <v>43</v>
      </c>
      <c r="Q350" t="s">
        <v>43</v>
      </c>
      <c r="R350" t="s">
        <v>43</v>
      </c>
      <c r="S350" t="s">
        <v>42</v>
      </c>
      <c r="T350" t="s">
        <v>42</v>
      </c>
      <c r="U350" t="s">
        <v>42</v>
      </c>
      <c r="V350" t="s">
        <v>42</v>
      </c>
      <c r="W350" t="s">
        <v>43</v>
      </c>
      <c r="X350" s="2">
        <v>4</v>
      </c>
      <c r="Y350" s="2">
        <v>3</v>
      </c>
      <c r="Z350" s="2">
        <v>3</v>
      </c>
      <c r="AA350" s="2">
        <v>2</v>
      </c>
      <c r="AB350" s="2">
        <v>2</v>
      </c>
      <c r="AC350" s="2">
        <v>3</v>
      </c>
      <c r="AD350" s="2">
        <v>3</v>
      </c>
      <c r="AE350" s="2">
        <v>9</v>
      </c>
      <c r="AF350" s="2">
        <v>12</v>
      </c>
      <c r="AG350" s="2">
        <v>11</v>
      </c>
      <c r="AH350" s="39">
        <f>AVERAGE(datasets[[#This Row],[G1]:[G3]])</f>
        <v>10.666666666666666</v>
      </c>
      <c r="AI350" s="44" t="str">
        <f>IF(datasets[[#This Row],[G3]]&gt;=15,"Excellent",IF(datasets[[#This Row],[G3]]&gt;=10,"Average","Poor"))</f>
        <v>Average</v>
      </c>
      <c r="AJ350" s="43" t="str">
        <f t="shared" si="5"/>
        <v>Safe</v>
      </c>
    </row>
    <row r="351" spans="1:36" x14ac:dyDescent="0.25">
      <c r="A351" t="s">
        <v>33</v>
      </c>
      <c r="B351" t="s">
        <v>34</v>
      </c>
      <c r="C351" s="1">
        <v>17</v>
      </c>
      <c r="D351" t="s">
        <v>35</v>
      </c>
      <c r="E351" t="s">
        <v>36</v>
      </c>
      <c r="F351" t="s">
        <v>44</v>
      </c>
      <c r="G351" s="1">
        <v>4</v>
      </c>
      <c r="H351" s="1">
        <v>4</v>
      </c>
      <c r="I351" t="s">
        <v>39</v>
      </c>
      <c r="J351" t="s">
        <v>48</v>
      </c>
      <c r="K351" t="s">
        <v>40</v>
      </c>
      <c r="L351" t="s">
        <v>41</v>
      </c>
      <c r="M351" s="1">
        <v>1</v>
      </c>
      <c r="N351" s="1">
        <v>3</v>
      </c>
      <c r="O351" s="1">
        <v>0</v>
      </c>
      <c r="P351" t="s">
        <v>43</v>
      </c>
      <c r="Q351" t="s">
        <v>42</v>
      </c>
      <c r="R351" t="s">
        <v>42</v>
      </c>
      <c r="S351" t="s">
        <v>42</v>
      </c>
      <c r="T351" t="s">
        <v>42</v>
      </c>
      <c r="U351" t="s">
        <v>42</v>
      </c>
      <c r="V351" t="s">
        <v>42</v>
      </c>
      <c r="W351" t="s">
        <v>43</v>
      </c>
      <c r="X351" s="2">
        <v>5</v>
      </c>
      <c r="Y351" s="2">
        <v>4</v>
      </c>
      <c r="Z351" s="2">
        <v>4</v>
      </c>
      <c r="AA351" s="2">
        <v>1</v>
      </c>
      <c r="AB351" s="2">
        <v>3</v>
      </c>
      <c r="AC351" s="2">
        <v>4</v>
      </c>
      <c r="AD351" s="2">
        <v>7</v>
      </c>
      <c r="AE351" s="2">
        <v>10</v>
      </c>
      <c r="AF351" s="2">
        <v>9</v>
      </c>
      <c r="AG351" s="2">
        <v>9</v>
      </c>
      <c r="AH351" s="39">
        <f>AVERAGE(datasets[[#This Row],[G1]:[G3]])</f>
        <v>9.3333333333333339</v>
      </c>
      <c r="AI351" s="44" t="str">
        <f>IF(datasets[[#This Row],[G3]]&gt;=15,"Excellent",IF(datasets[[#This Row],[G3]]&gt;=10,"Average","Poor"))</f>
        <v>Poor</v>
      </c>
      <c r="AJ351" s="43" t="str">
        <f t="shared" si="5"/>
        <v>At Risk</v>
      </c>
    </row>
    <row r="352" spans="1:36" x14ac:dyDescent="0.25">
      <c r="A352" t="s">
        <v>33</v>
      </c>
      <c r="B352" t="s">
        <v>34</v>
      </c>
      <c r="C352" s="1">
        <v>17</v>
      </c>
      <c r="D352" t="s">
        <v>35</v>
      </c>
      <c r="E352" t="s">
        <v>36</v>
      </c>
      <c r="F352" t="s">
        <v>44</v>
      </c>
      <c r="G352" s="1">
        <v>4</v>
      </c>
      <c r="H352" s="1">
        <v>4</v>
      </c>
      <c r="I352" t="s">
        <v>39</v>
      </c>
      <c r="J352" t="s">
        <v>39</v>
      </c>
      <c r="K352" t="s">
        <v>40</v>
      </c>
      <c r="L352" t="s">
        <v>41</v>
      </c>
      <c r="M352" s="1">
        <v>2</v>
      </c>
      <c r="N352" s="1">
        <v>3</v>
      </c>
      <c r="O352" s="1">
        <v>0</v>
      </c>
      <c r="P352" t="s">
        <v>43</v>
      </c>
      <c r="Q352" t="s">
        <v>42</v>
      </c>
      <c r="R352" t="s">
        <v>42</v>
      </c>
      <c r="S352" t="s">
        <v>43</v>
      </c>
      <c r="T352" t="s">
        <v>43</v>
      </c>
      <c r="U352" t="s">
        <v>42</v>
      </c>
      <c r="V352" t="s">
        <v>42</v>
      </c>
      <c r="W352" t="s">
        <v>42</v>
      </c>
      <c r="X352" s="2">
        <v>4</v>
      </c>
      <c r="Y352" s="2">
        <v>3</v>
      </c>
      <c r="Z352" s="2">
        <v>3</v>
      </c>
      <c r="AA352" s="2">
        <v>1</v>
      </c>
      <c r="AB352" s="2">
        <v>2</v>
      </c>
      <c r="AC352" s="2">
        <v>4</v>
      </c>
      <c r="AD352" s="2">
        <v>4</v>
      </c>
      <c r="AE352" s="2">
        <v>14</v>
      </c>
      <c r="AF352" s="2">
        <v>14</v>
      </c>
      <c r="AG352" s="2">
        <v>14</v>
      </c>
      <c r="AH352" s="39">
        <f>AVERAGE(datasets[[#This Row],[G1]:[G3]])</f>
        <v>14</v>
      </c>
      <c r="AI352" s="44" t="str">
        <f>IF(datasets[[#This Row],[G3]]&gt;=15,"Excellent",IF(datasets[[#This Row],[G3]]&gt;=10,"Average","Poor"))</f>
        <v>Average</v>
      </c>
      <c r="AJ352" s="43" t="str">
        <f t="shared" si="5"/>
        <v>Safe</v>
      </c>
    </row>
    <row r="353" spans="1:36" x14ac:dyDescent="0.25">
      <c r="A353" t="s">
        <v>33</v>
      </c>
      <c r="B353" t="s">
        <v>34</v>
      </c>
      <c r="C353" s="1">
        <v>17</v>
      </c>
      <c r="D353" t="s">
        <v>52</v>
      </c>
      <c r="E353" t="s">
        <v>36</v>
      </c>
      <c r="F353" t="s">
        <v>44</v>
      </c>
      <c r="G353" s="1">
        <v>2</v>
      </c>
      <c r="H353" s="1">
        <v>4</v>
      </c>
      <c r="I353" t="s">
        <v>38</v>
      </c>
      <c r="J353" t="s">
        <v>45</v>
      </c>
      <c r="K353" t="s">
        <v>40</v>
      </c>
      <c r="L353" t="s">
        <v>46</v>
      </c>
      <c r="M353" s="1">
        <v>1</v>
      </c>
      <c r="N353" s="1">
        <v>3</v>
      </c>
      <c r="O353" s="1">
        <v>0</v>
      </c>
      <c r="P353" t="s">
        <v>43</v>
      </c>
      <c r="Q353" t="s">
        <v>42</v>
      </c>
      <c r="R353" t="s">
        <v>43</v>
      </c>
      <c r="S353" t="s">
        <v>43</v>
      </c>
      <c r="T353" t="s">
        <v>42</v>
      </c>
      <c r="U353" t="s">
        <v>42</v>
      </c>
      <c r="V353" t="s">
        <v>42</v>
      </c>
      <c r="W353" t="s">
        <v>42</v>
      </c>
      <c r="X353" s="2">
        <v>4</v>
      </c>
      <c r="Y353" s="2">
        <v>4</v>
      </c>
      <c r="Z353" s="2">
        <v>3</v>
      </c>
      <c r="AA353" s="2">
        <v>1</v>
      </c>
      <c r="AB353" s="2">
        <v>1</v>
      </c>
      <c r="AC353" s="2">
        <v>5</v>
      </c>
      <c r="AD353" s="2">
        <v>7</v>
      </c>
      <c r="AE353" s="2">
        <v>12</v>
      </c>
      <c r="AF353" s="2">
        <v>14</v>
      </c>
      <c r="AG353" s="2">
        <v>14</v>
      </c>
      <c r="AH353" s="39">
        <f>AVERAGE(datasets[[#This Row],[G1]:[G3]])</f>
        <v>13.333333333333334</v>
      </c>
      <c r="AI353" s="44" t="str">
        <f>IF(datasets[[#This Row],[G3]]&gt;=15,"Excellent",IF(datasets[[#This Row],[G3]]&gt;=10,"Average","Poor"))</f>
        <v>Average</v>
      </c>
      <c r="AJ353" s="43" t="str">
        <f t="shared" si="5"/>
        <v>Safe</v>
      </c>
    </row>
    <row r="354" spans="1:36" x14ac:dyDescent="0.25">
      <c r="A354" t="s">
        <v>33</v>
      </c>
      <c r="B354" t="s">
        <v>34</v>
      </c>
      <c r="C354" s="1">
        <v>17</v>
      </c>
      <c r="D354" t="s">
        <v>35</v>
      </c>
      <c r="E354" t="s">
        <v>36</v>
      </c>
      <c r="F354" t="s">
        <v>44</v>
      </c>
      <c r="G354" s="1">
        <v>3</v>
      </c>
      <c r="H354" s="1">
        <v>4</v>
      </c>
      <c r="I354" t="s">
        <v>48</v>
      </c>
      <c r="J354" t="s">
        <v>45</v>
      </c>
      <c r="K354" t="s">
        <v>40</v>
      </c>
      <c r="L354" t="s">
        <v>41</v>
      </c>
      <c r="M354" s="1">
        <v>1</v>
      </c>
      <c r="N354" s="1">
        <v>3</v>
      </c>
      <c r="O354" s="1">
        <v>0</v>
      </c>
      <c r="P354" t="s">
        <v>43</v>
      </c>
      <c r="Q354" t="s">
        <v>43</v>
      </c>
      <c r="R354" t="s">
        <v>43</v>
      </c>
      <c r="S354" t="s">
        <v>43</v>
      </c>
      <c r="T354" t="s">
        <v>42</v>
      </c>
      <c r="U354" t="s">
        <v>42</v>
      </c>
      <c r="V354" t="s">
        <v>42</v>
      </c>
      <c r="W354" t="s">
        <v>43</v>
      </c>
      <c r="X354" s="2">
        <v>4</v>
      </c>
      <c r="Y354" s="2">
        <v>4</v>
      </c>
      <c r="Z354" s="2">
        <v>5</v>
      </c>
      <c r="AA354" s="2">
        <v>1</v>
      </c>
      <c r="AB354" s="2">
        <v>3</v>
      </c>
      <c r="AC354" s="2">
        <v>5</v>
      </c>
      <c r="AD354" s="2">
        <v>16</v>
      </c>
      <c r="AE354" s="2">
        <v>16</v>
      </c>
      <c r="AF354" s="2">
        <v>15</v>
      </c>
      <c r="AG354" s="2">
        <v>15</v>
      </c>
      <c r="AH354" s="39">
        <f>AVERAGE(datasets[[#This Row],[G1]:[G3]])</f>
        <v>15.333333333333334</v>
      </c>
      <c r="AI354" s="44" t="str">
        <f>IF(datasets[[#This Row],[G3]]&gt;=15,"Excellent",IF(datasets[[#This Row],[G3]]&gt;=10,"Average","Poor"))</f>
        <v>Excellent</v>
      </c>
      <c r="AJ354" s="43" t="str">
        <f t="shared" si="5"/>
        <v>Safe</v>
      </c>
    </row>
    <row r="355" spans="1:36" x14ac:dyDescent="0.25">
      <c r="A355" t="s">
        <v>33</v>
      </c>
      <c r="B355" t="s">
        <v>34</v>
      </c>
      <c r="C355" s="1">
        <v>19</v>
      </c>
      <c r="D355" t="s">
        <v>52</v>
      </c>
      <c r="E355" t="s">
        <v>36</v>
      </c>
      <c r="F355" t="s">
        <v>37</v>
      </c>
      <c r="G355" s="1">
        <v>3</v>
      </c>
      <c r="H355" s="1">
        <v>1</v>
      </c>
      <c r="I355" t="s">
        <v>48</v>
      </c>
      <c r="J355" t="s">
        <v>38</v>
      </c>
      <c r="K355" t="s">
        <v>49</v>
      </c>
      <c r="L355" t="s">
        <v>45</v>
      </c>
      <c r="M355" s="1">
        <v>1</v>
      </c>
      <c r="N355" s="1">
        <v>3</v>
      </c>
      <c r="O355" s="1">
        <v>1</v>
      </c>
      <c r="P355" t="s">
        <v>43</v>
      </c>
      <c r="Q355" t="s">
        <v>43</v>
      </c>
      <c r="R355" t="s">
        <v>42</v>
      </c>
      <c r="S355" t="s">
        <v>43</v>
      </c>
      <c r="T355" t="s">
        <v>42</v>
      </c>
      <c r="U355" t="s">
        <v>42</v>
      </c>
      <c r="V355" t="s">
        <v>43</v>
      </c>
      <c r="W355" t="s">
        <v>43</v>
      </c>
      <c r="X355" s="2">
        <v>5</v>
      </c>
      <c r="Y355" s="2">
        <v>4</v>
      </c>
      <c r="Z355" s="2">
        <v>3</v>
      </c>
      <c r="AA355" s="2">
        <v>1</v>
      </c>
      <c r="AB355" s="2">
        <v>2</v>
      </c>
      <c r="AC355" s="2">
        <v>5</v>
      </c>
      <c r="AD355" s="2">
        <v>12</v>
      </c>
      <c r="AE355" s="2">
        <v>14</v>
      </c>
      <c r="AF355" s="2">
        <v>13</v>
      </c>
      <c r="AG355" s="2">
        <v>13</v>
      </c>
      <c r="AH355" s="39">
        <f>AVERAGE(datasets[[#This Row],[G1]:[G3]])</f>
        <v>13.333333333333334</v>
      </c>
      <c r="AI355" s="44" t="str">
        <f>IF(datasets[[#This Row],[G3]]&gt;=15,"Excellent",IF(datasets[[#This Row],[G3]]&gt;=10,"Average","Poor"))</f>
        <v>Average</v>
      </c>
      <c r="AJ355" s="43" t="str">
        <f t="shared" si="5"/>
        <v>Safe</v>
      </c>
    </row>
    <row r="356" spans="1:36" x14ac:dyDescent="0.25">
      <c r="A356" t="s">
        <v>33</v>
      </c>
      <c r="B356" t="s">
        <v>34</v>
      </c>
      <c r="C356" s="1">
        <v>19</v>
      </c>
      <c r="D356" t="s">
        <v>35</v>
      </c>
      <c r="E356" t="s">
        <v>36</v>
      </c>
      <c r="F356" t="s">
        <v>44</v>
      </c>
      <c r="G356" s="1">
        <v>2</v>
      </c>
      <c r="H356" s="1">
        <v>1</v>
      </c>
      <c r="I356" t="s">
        <v>48</v>
      </c>
      <c r="J356" t="s">
        <v>48</v>
      </c>
      <c r="K356" t="s">
        <v>49</v>
      </c>
      <c r="L356" t="s">
        <v>45</v>
      </c>
      <c r="M356" s="1">
        <v>1</v>
      </c>
      <c r="N356" s="1">
        <v>3</v>
      </c>
      <c r="O356" s="1">
        <v>1</v>
      </c>
      <c r="P356" t="s">
        <v>43</v>
      </c>
      <c r="Q356" t="s">
        <v>43</v>
      </c>
      <c r="R356" t="s">
        <v>42</v>
      </c>
      <c r="S356" t="s">
        <v>42</v>
      </c>
      <c r="T356" t="s">
        <v>42</v>
      </c>
      <c r="U356" t="s">
        <v>42</v>
      </c>
      <c r="V356" t="s">
        <v>42</v>
      </c>
      <c r="W356" t="s">
        <v>42</v>
      </c>
      <c r="X356" s="2">
        <v>4</v>
      </c>
      <c r="Y356" s="2">
        <v>3</v>
      </c>
      <c r="Z356" s="2">
        <v>4</v>
      </c>
      <c r="AA356" s="2">
        <v>1</v>
      </c>
      <c r="AB356" s="2">
        <v>3</v>
      </c>
      <c r="AC356" s="2">
        <v>3</v>
      </c>
      <c r="AD356" s="2">
        <v>4</v>
      </c>
      <c r="AE356" s="2">
        <v>11</v>
      </c>
      <c r="AF356" s="2">
        <v>12</v>
      </c>
      <c r="AG356" s="2">
        <v>11</v>
      </c>
      <c r="AH356" s="39">
        <f>AVERAGE(datasets[[#This Row],[G1]:[G3]])</f>
        <v>11.333333333333334</v>
      </c>
      <c r="AI356" s="44" t="str">
        <f>IF(datasets[[#This Row],[G3]]&gt;=15,"Excellent",IF(datasets[[#This Row],[G3]]&gt;=10,"Average","Poor"))</f>
        <v>Average</v>
      </c>
      <c r="AJ356" s="43" t="str">
        <f t="shared" si="5"/>
        <v>Safe</v>
      </c>
    </row>
    <row r="357" spans="1:36" x14ac:dyDescent="0.25">
      <c r="A357" t="s">
        <v>33</v>
      </c>
      <c r="B357" t="s">
        <v>34</v>
      </c>
      <c r="C357" s="1">
        <v>18</v>
      </c>
      <c r="D357" t="s">
        <v>35</v>
      </c>
      <c r="E357" t="s">
        <v>36</v>
      </c>
      <c r="F357" t="s">
        <v>44</v>
      </c>
      <c r="G357" s="1">
        <v>2</v>
      </c>
      <c r="H357" s="1">
        <v>3</v>
      </c>
      <c r="I357" t="s">
        <v>38</v>
      </c>
      <c r="J357" t="s">
        <v>45</v>
      </c>
      <c r="K357" t="s">
        <v>40</v>
      </c>
      <c r="L357" t="s">
        <v>41</v>
      </c>
      <c r="M357" s="1">
        <v>1</v>
      </c>
      <c r="N357" s="1">
        <v>3</v>
      </c>
      <c r="O357" s="1">
        <v>0</v>
      </c>
      <c r="P357" t="s">
        <v>43</v>
      </c>
      <c r="Q357" t="s">
        <v>42</v>
      </c>
      <c r="R357" t="s">
        <v>43</v>
      </c>
      <c r="S357" t="s">
        <v>43</v>
      </c>
      <c r="T357" t="s">
        <v>42</v>
      </c>
      <c r="U357" t="s">
        <v>42</v>
      </c>
      <c r="V357" t="s">
        <v>42</v>
      </c>
      <c r="W357" t="s">
        <v>43</v>
      </c>
      <c r="X357" s="2">
        <v>4</v>
      </c>
      <c r="Y357" s="2">
        <v>3</v>
      </c>
      <c r="Z357" s="2">
        <v>3</v>
      </c>
      <c r="AA357" s="2">
        <v>1</v>
      </c>
      <c r="AB357" s="2">
        <v>2</v>
      </c>
      <c r="AC357" s="2">
        <v>3</v>
      </c>
      <c r="AD357" s="2">
        <v>4</v>
      </c>
      <c r="AE357" s="2">
        <v>11</v>
      </c>
      <c r="AF357" s="2">
        <v>10</v>
      </c>
      <c r="AG357" s="2">
        <v>10</v>
      </c>
      <c r="AH357" s="39">
        <f>AVERAGE(datasets[[#This Row],[G1]:[G3]])</f>
        <v>10.333333333333334</v>
      </c>
      <c r="AI357" s="44" t="str">
        <f>IF(datasets[[#This Row],[G3]]&gt;=15,"Excellent",IF(datasets[[#This Row],[G3]]&gt;=10,"Average","Poor"))</f>
        <v>Average</v>
      </c>
      <c r="AJ357" s="43" t="str">
        <f t="shared" si="5"/>
        <v>Safe</v>
      </c>
    </row>
    <row r="358" spans="1:36" x14ac:dyDescent="0.25">
      <c r="A358" t="s">
        <v>33</v>
      </c>
      <c r="B358" t="s">
        <v>34</v>
      </c>
      <c r="C358" s="1">
        <v>18</v>
      </c>
      <c r="D358" t="s">
        <v>35</v>
      </c>
      <c r="E358" t="s">
        <v>36</v>
      </c>
      <c r="F358" t="s">
        <v>44</v>
      </c>
      <c r="G358" s="1">
        <v>3</v>
      </c>
      <c r="H358" s="1">
        <v>2</v>
      </c>
      <c r="I358" t="s">
        <v>45</v>
      </c>
      <c r="J358" t="s">
        <v>48</v>
      </c>
      <c r="K358" t="s">
        <v>45</v>
      </c>
      <c r="L358" t="s">
        <v>41</v>
      </c>
      <c r="M358" s="1">
        <v>1</v>
      </c>
      <c r="N358" s="1">
        <v>3</v>
      </c>
      <c r="O358" s="1">
        <v>0</v>
      </c>
      <c r="P358" t="s">
        <v>43</v>
      </c>
      <c r="Q358" t="s">
        <v>43</v>
      </c>
      <c r="R358" t="s">
        <v>43</v>
      </c>
      <c r="S358" t="s">
        <v>43</v>
      </c>
      <c r="T358" t="s">
        <v>42</v>
      </c>
      <c r="U358" t="s">
        <v>42</v>
      </c>
      <c r="V358" t="s">
        <v>42</v>
      </c>
      <c r="W358" t="s">
        <v>42</v>
      </c>
      <c r="X358" s="2">
        <v>5</v>
      </c>
      <c r="Y358" s="2">
        <v>4</v>
      </c>
      <c r="Z358" s="2">
        <v>3</v>
      </c>
      <c r="AA358" s="2">
        <v>2</v>
      </c>
      <c r="AB358" s="2">
        <v>3</v>
      </c>
      <c r="AC358" s="2">
        <v>1</v>
      </c>
      <c r="AD358" s="2">
        <v>7</v>
      </c>
      <c r="AE358" s="2">
        <v>13</v>
      </c>
      <c r="AF358" s="2">
        <v>13</v>
      </c>
      <c r="AG358" s="2">
        <v>14</v>
      </c>
      <c r="AH358" s="39">
        <f>AVERAGE(datasets[[#This Row],[G1]:[G3]])</f>
        <v>13.333333333333334</v>
      </c>
      <c r="AI358" s="44" t="str">
        <f>IF(datasets[[#This Row],[G3]]&gt;=15,"Excellent",IF(datasets[[#This Row],[G3]]&gt;=10,"Average","Poor"))</f>
        <v>Average</v>
      </c>
      <c r="AJ358" s="43" t="str">
        <f t="shared" si="5"/>
        <v>Safe</v>
      </c>
    </row>
    <row r="359" spans="1:36" x14ac:dyDescent="0.25">
      <c r="A359" t="s">
        <v>33</v>
      </c>
      <c r="B359" t="s">
        <v>50</v>
      </c>
      <c r="C359" s="1">
        <v>18</v>
      </c>
      <c r="D359" t="s">
        <v>52</v>
      </c>
      <c r="E359" t="s">
        <v>36</v>
      </c>
      <c r="F359" t="s">
        <v>44</v>
      </c>
      <c r="G359" s="1">
        <v>4</v>
      </c>
      <c r="H359" s="1">
        <v>3</v>
      </c>
      <c r="I359" t="s">
        <v>39</v>
      </c>
      <c r="J359" t="s">
        <v>48</v>
      </c>
      <c r="K359" t="s">
        <v>40</v>
      </c>
      <c r="L359" t="s">
        <v>41</v>
      </c>
      <c r="M359" s="1">
        <v>1</v>
      </c>
      <c r="N359" s="1">
        <v>3</v>
      </c>
      <c r="O359" s="1">
        <v>0</v>
      </c>
      <c r="P359" t="s">
        <v>43</v>
      </c>
      <c r="Q359" t="s">
        <v>43</v>
      </c>
      <c r="R359" t="s">
        <v>43</v>
      </c>
      <c r="S359" t="s">
        <v>43</v>
      </c>
      <c r="T359" t="s">
        <v>42</v>
      </c>
      <c r="U359" t="s">
        <v>42</v>
      </c>
      <c r="V359" t="s">
        <v>42</v>
      </c>
      <c r="W359" t="s">
        <v>42</v>
      </c>
      <c r="X359" s="2">
        <v>5</v>
      </c>
      <c r="Y359" s="2">
        <v>3</v>
      </c>
      <c r="Z359" s="2">
        <v>2</v>
      </c>
      <c r="AA359" s="2">
        <v>1</v>
      </c>
      <c r="AB359" s="2">
        <v>2</v>
      </c>
      <c r="AC359" s="2">
        <v>4</v>
      </c>
      <c r="AD359" s="2">
        <v>9</v>
      </c>
      <c r="AE359" s="2">
        <v>16</v>
      </c>
      <c r="AF359" s="2">
        <v>15</v>
      </c>
      <c r="AG359" s="2">
        <v>16</v>
      </c>
      <c r="AH359" s="39">
        <f>AVERAGE(datasets[[#This Row],[G1]:[G3]])</f>
        <v>15.666666666666666</v>
      </c>
      <c r="AI359" s="44" t="str">
        <f>IF(datasets[[#This Row],[G3]]&gt;=15,"Excellent",IF(datasets[[#This Row],[G3]]&gt;=10,"Average","Poor"))</f>
        <v>Excellent</v>
      </c>
      <c r="AJ359" s="43" t="str">
        <f t="shared" si="5"/>
        <v>Safe</v>
      </c>
    </row>
    <row r="360" spans="1:36" x14ac:dyDescent="0.25">
      <c r="A360" t="s">
        <v>33</v>
      </c>
      <c r="B360" t="s">
        <v>50</v>
      </c>
      <c r="C360" s="1">
        <v>18</v>
      </c>
      <c r="D360" t="s">
        <v>35</v>
      </c>
      <c r="E360" t="s">
        <v>36</v>
      </c>
      <c r="F360" t="s">
        <v>44</v>
      </c>
      <c r="G360" s="1">
        <v>4</v>
      </c>
      <c r="H360" s="1">
        <v>3</v>
      </c>
      <c r="I360" t="s">
        <v>39</v>
      </c>
      <c r="J360" t="s">
        <v>45</v>
      </c>
      <c r="K360" t="s">
        <v>40</v>
      </c>
      <c r="L360" t="s">
        <v>41</v>
      </c>
      <c r="M360" s="1">
        <v>1</v>
      </c>
      <c r="N360" s="1">
        <v>3</v>
      </c>
      <c r="O360" s="1">
        <v>0</v>
      </c>
      <c r="P360" t="s">
        <v>43</v>
      </c>
      <c r="Q360" t="s">
        <v>42</v>
      </c>
      <c r="R360" t="s">
        <v>42</v>
      </c>
      <c r="S360" t="s">
        <v>43</v>
      </c>
      <c r="T360" t="s">
        <v>42</v>
      </c>
      <c r="U360" t="s">
        <v>42</v>
      </c>
      <c r="V360" t="s">
        <v>42</v>
      </c>
      <c r="W360" t="s">
        <v>42</v>
      </c>
      <c r="X360" s="2">
        <v>5</v>
      </c>
      <c r="Y360" s="2">
        <v>4</v>
      </c>
      <c r="Z360" s="2">
        <v>5</v>
      </c>
      <c r="AA360" s="2">
        <v>2</v>
      </c>
      <c r="AB360" s="2">
        <v>3</v>
      </c>
      <c r="AC360" s="2">
        <v>5</v>
      </c>
      <c r="AD360" s="2">
        <v>0</v>
      </c>
      <c r="AE360" s="2">
        <v>10</v>
      </c>
      <c r="AF360" s="2">
        <v>10</v>
      </c>
      <c r="AG360" s="2">
        <v>9</v>
      </c>
      <c r="AH360" s="39">
        <f>AVERAGE(datasets[[#This Row],[G1]:[G3]])</f>
        <v>9.6666666666666661</v>
      </c>
      <c r="AI360" s="44" t="str">
        <f>IF(datasets[[#This Row],[G3]]&gt;=15,"Excellent",IF(datasets[[#This Row],[G3]]&gt;=10,"Average","Poor"))</f>
        <v>Poor</v>
      </c>
      <c r="AJ360" s="43" t="str">
        <f t="shared" si="5"/>
        <v>At Risk</v>
      </c>
    </row>
    <row r="361" spans="1:36" x14ac:dyDescent="0.25">
      <c r="A361" t="s">
        <v>33</v>
      </c>
      <c r="B361" t="s">
        <v>34</v>
      </c>
      <c r="C361" s="1">
        <v>17</v>
      </c>
      <c r="D361" t="s">
        <v>35</v>
      </c>
      <c r="E361" t="s">
        <v>36</v>
      </c>
      <c r="F361" t="s">
        <v>44</v>
      </c>
      <c r="G361" s="1">
        <v>4</v>
      </c>
      <c r="H361" s="1">
        <v>3</v>
      </c>
      <c r="I361" t="s">
        <v>28</v>
      </c>
      <c r="J361" t="s">
        <v>45</v>
      </c>
      <c r="K361" t="s">
        <v>51</v>
      </c>
      <c r="L361" t="s">
        <v>41</v>
      </c>
      <c r="M361" s="1">
        <v>1</v>
      </c>
      <c r="N361" s="1">
        <v>3</v>
      </c>
      <c r="O361" s="1">
        <v>0</v>
      </c>
      <c r="P361" t="s">
        <v>43</v>
      </c>
      <c r="Q361" t="s">
        <v>42</v>
      </c>
      <c r="R361" t="s">
        <v>42</v>
      </c>
      <c r="S361" t="s">
        <v>42</v>
      </c>
      <c r="T361" t="s">
        <v>42</v>
      </c>
      <c r="U361" t="s">
        <v>42</v>
      </c>
      <c r="V361" t="s">
        <v>42</v>
      </c>
      <c r="W361" t="s">
        <v>42</v>
      </c>
      <c r="X361" s="2">
        <v>4</v>
      </c>
      <c r="Y361" s="2">
        <v>4</v>
      </c>
      <c r="Z361" s="2">
        <v>3</v>
      </c>
      <c r="AA361" s="2">
        <v>1</v>
      </c>
      <c r="AB361" s="2">
        <v>3</v>
      </c>
      <c r="AC361" s="2">
        <v>4</v>
      </c>
      <c r="AD361" s="2">
        <v>0</v>
      </c>
      <c r="AE361" s="2">
        <v>13</v>
      </c>
      <c r="AF361" s="2">
        <v>15</v>
      </c>
      <c r="AG361" s="2">
        <v>15</v>
      </c>
      <c r="AH361" s="39">
        <f>AVERAGE(datasets[[#This Row],[G1]:[G3]])</f>
        <v>14.333333333333334</v>
      </c>
      <c r="AI361" s="44" t="str">
        <f>IF(datasets[[#This Row],[G3]]&gt;=15,"Excellent",IF(datasets[[#This Row],[G3]]&gt;=10,"Average","Poor"))</f>
        <v>Excellent</v>
      </c>
      <c r="AJ361" s="43" t="str">
        <f t="shared" si="5"/>
        <v>Safe</v>
      </c>
    </row>
    <row r="362" spans="1:36" x14ac:dyDescent="0.25">
      <c r="A362" t="s">
        <v>53</v>
      </c>
      <c r="B362" t="s">
        <v>34</v>
      </c>
      <c r="C362" s="1">
        <v>18</v>
      </c>
      <c r="D362" t="s">
        <v>35</v>
      </c>
      <c r="E362" t="s">
        <v>47</v>
      </c>
      <c r="F362" t="s">
        <v>44</v>
      </c>
      <c r="G362" s="1">
        <v>1</v>
      </c>
      <c r="H362" s="1">
        <v>1</v>
      </c>
      <c r="I362" t="s">
        <v>38</v>
      </c>
      <c r="J362" t="s">
        <v>48</v>
      </c>
      <c r="K362" t="s">
        <v>40</v>
      </c>
      <c r="L362" t="s">
        <v>46</v>
      </c>
      <c r="M362" s="1">
        <v>2</v>
      </c>
      <c r="N362" s="1">
        <v>3</v>
      </c>
      <c r="O362" s="1">
        <v>0</v>
      </c>
      <c r="P362" t="s">
        <v>43</v>
      </c>
      <c r="Q362" t="s">
        <v>43</v>
      </c>
      <c r="R362" t="s">
        <v>43</v>
      </c>
      <c r="S362" t="s">
        <v>43</v>
      </c>
      <c r="T362" t="s">
        <v>42</v>
      </c>
      <c r="U362" t="s">
        <v>42</v>
      </c>
      <c r="V362" t="s">
        <v>42</v>
      </c>
      <c r="W362" t="s">
        <v>43</v>
      </c>
      <c r="X362" s="2">
        <v>5</v>
      </c>
      <c r="Y362" s="2">
        <v>3</v>
      </c>
      <c r="Z362" s="2">
        <v>2</v>
      </c>
      <c r="AA362" s="2">
        <v>1</v>
      </c>
      <c r="AB362" s="2">
        <v>1</v>
      </c>
      <c r="AC362" s="2">
        <v>4</v>
      </c>
      <c r="AD362" s="2">
        <v>0</v>
      </c>
      <c r="AE362" s="2">
        <v>18</v>
      </c>
      <c r="AF362" s="2">
        <v>16</v>
      </c>
      <c r="AG362" s="2">
        <v>16</v>
      </c>
      <c r="AH362" s="39">
        <f>AVERAGE(datasets[[#This Row],[G1]:[G3]])</f>
        <v>16.666666666666668</v>
      </c>
      <c r="AI362" s="44" t="str">
        <f>IF(datasets[[#This Row],[G3]]&gt;=15,"Excellent",IF(datasets[[#This Row],[G3]]&gt;=10,"Average","Poor"))</f>
        <v>Excellent</v>
      </c>
      <c r="AJ362" s="43" t="str">
        <f t="shared" si="5"/>
        <v>Safe</v>
      </c>
    </row>
    <row r="363" spans="1:36" x14ac:dyDescent="0.25">
      <c r="A363" t="s">
        <v>53</v>
      </c>
      <c r="B363" t="s">
        <v>50</v>
      </c>
      <c r="C363" s="1">
        <v>18</v>
      </c>
      <c r="D363" t="s">
        <v>35</v>
      </c>
      <c r="E363" t="s">
        <v>47</v>
      </c>
      <c r="F363" t="s">
        <v>44</v>
      </c>
      <c r="G363" s="1">
        <v>4</v>
      </c>
      <c r="H363" s="1">
        <v>4</v>
      </c>
      <c r="I363" t="s">
        <v>39</v>
      </c>
      <c r="J363" t="s">
        <v>48</v>
      </c>
      <c r="K363" t="s">
        <v>45</v>
      </c>
      <c r="L363" t="s">
        <v>41</v>
      </c>
      <c r="M363" s="1">
        <v>2</v>
      </c>
      <c r="N363" s="1">
        <v>3</v>
      </c>
      <c r="O363" s="1">
        <v>0</v>
      </c>
      <c r="P363" t="s">
        <v>43</v>
      </c>
      <c r="Q363" t="s">
        <v>43</v>
      </c>
      <c r="R363" t="s">
        <v>42</v>
      </c>
      <c r="S363" t="s">
        <v>43</v>
      </c>
      <c r="T363" t="s">
        <v>42</v>
      </c>
      <c r="U363" t="s">
        <v>42</v>
      </c>
      <c r="V363" t="s">
        <v>42</v>
      </c>
      <c r="W363" t="s">
        <v>42</v>
      </c>
      <c r="X363" s="2">
        <v>4</v>
      </c>
      <c r="Y363" s="2">
        <v>2</v>
      </c>
      <c r="Z363" s="2">
        <v>2</v>
      </c>
      <c r="AA363" s="2">
        <v>2</v>
      </c>
      <c r="AB363" s="2">
        <v>2</v>
      </c>
      <c r="AC363" s="2">
        <v>5</v>
      </c>
      <c r="AD363" s="2">
        <v>0</v>
      </c>
      <c r="AE363" s="2">
        <v>13</v>
      </c>
      <c r="AF363" s="2">
        <v>13</v>
      </c>
      <c r="AG363" s="2">
        <v>13</v>
      </c>
      <c r="AH363" s="39">
        <f>AVERAGE(datasets[[#This Row],[G1]:[G3]])</f>
        <v>13</v>
      </c>
      <c r="AI363" s="44" t="str">
        <f>IF(datasets[[#This Row],[G3]]&gt;=15,"Excellent",IF(datasets[[#This Row],[G3]]&gt;=10,"Average","Poor"))</f>
        <v>Average</v>
      </c>
      <c r="AJ363" s="43" t="str">
        <f t="shared" si="5"/>
        <v>Safe</v>
      </c>
    </row>
    <row r="364" spans="1:36" x14ac:dyDescent="0.25">
      <c r="A364" t="s">
        <v>53</v>
      </c>
      <c r="B364" t="s">
        <v>34</v>
      </c>
      <c r="C364" s="1">
        <v>17</v>
      </c>
      <c r="D364" t="s">
        <v>35</v>
      </c>
      <c r="E364" t="s">
        <v>36</v>
      </c>
      <c r="F364" t="s">
        <v>44</v>
      </c>
      <c r="G364" s="1">
        <v>2</v>
      </c>
      <c r="H364" s="1">
        <v>2</v>
      </c>
      <c r="I364" t="s">
        <v>45</v>
      </c>
      <c r="J364" t="s">
        <v>38</v>
      </c>
      <c r="K364" t="s">
        <v>49</v>
      </c>
      <c r="L364" t="s">
        <v>41</v>
      </c>
      <c r="M364" s="1">
        <v>1</v>
      </c>
      <c r="N364" s="1">
        <v>3</v>
      </c>
      <c r="O364" s="1">
        <v>0</v>
      </c>
      <c r="P364" t="s">
        <v>43</v>
      </c>
      <c r="Q364" t="s">
        <v>43</v>
      </c>
      <c r="R364" t="s">
        <v>43</v>
      </c>
      <c r="S364" t="s">
        <v>42</v>
      </c>
      <c r="T364" t="s">
        <v>42</v>
      </c>
      <c r="U364" t="s">
        <v>42</v>
      </c>
      <c r="V364" t="s">
        <v>43</v>
      </c>
      <c r="W364" t="s">
        <v>42</v>
      </c>
      <c r="X364" s="2">
        <v>3</v>
      </c>
      <c r="Y364" s="2">
        <v>4</v>
      </c>
      <c r="Z364" s="2">
        <v>3</v>
      </c>
      <c r="AA364" s="2">
        <v>1</v>
      </c>
      <c r="AB364" s="2">
        <v>1</v>
      </c>
      <c r="AC364" s="2">
        <v>3</v>
      </c>
      <c r="AD364" s="2">
        <v>8</v>
      </c>
      <c r="AE364" s="2">
        <v>13</v>
      </c>
      <c r="AF364" s="2">
        <v>11</v>
      </c>
      <c r="AG364" s="2">
        <v>11</v>
      </c>
      <c r="AH364" s="39">
        <f>AVERAGE(datasets[[#This Row],[G1]:[G3]])</f>
        <v>11.666666666666666</v>
      </c>
      <c r="AI364" s="44" t="str">
        <f>IF(datasets[[#This Row],[G3]]&gt;=15,"Excellent",IF(datasets[[#This Row],[G3]]&gt;=10,"Average","Poor"))</f>
        <v>Average</v>
      </c>
      <c r="AJ364" s="43" t="str">
        <f t="shared" si="5"/>
        <v>Safe</v>
      </c>
    </row>
    <row r="365" spans="1:36" x14ac:dyDescent="0.25">
      <c r="A365" t="s">
        <v>53</v>
      </c>
      <c r="B365" t="s">
        <v>34</v>
      </c>
      <c r="C365" s="1">
        <v>18</v>
      </c>
      <c r="D365" t="s">
        <v>52</v>
      </c>
      <c r="E365" t="s">
        <v>47</v>
      </c>
      <c r="F365" t="s">
        <v>44</v>
      </c>
      <c r="G365" s="1">
        <v>4</v>
      </c>
      <c r="H365" s="1">
        <v>4</v>
      </c>
      <c r="I365" t="s">
        <v>45</v>
      </c>
      <c r="J365" t="s">
        <v>45</v>
      </c>
      <c r="K365" t="s">
        <v>51</v>
      </c>
      <c r="L365" t="s">
        <v>41</v>
      </c>
      <c r="M365" s="1">
        <v>2</v>
      </c>
      <c r="N365" s="1">
        <v>3</v>
      </c>
      <c r="O365" s="1">
        <v>0</v>
      </c>
      <c r="P365" t="s">
        <v>43</v>
      </c>
      <c r="Q365" t="s">
        <v>43</v>
      </c>
      <c r="R365" t="s">
        <v>43</v>
      </c>
      <c r="S365" t="s">
        <v>43</v>
      </c>
      <c r="T365" t="s">
        <v>42</v>
      </c>
      <c r="U365" t="s">
        <v>42</v>
      </c>
      <c r="V365" t="s">
        <v>42</v>
      </c>
      <c r="W365" t="s">
        <v>43</v>
      </c>
      <c r="X365" s="2">
        <v>5</v>
      </c>
      <c r="Y365" s="2">
        <v>4</v>
      </c>
      <c r="Z365" s="2">
        <v>4</v>
      </c>
      <c r="AA365" s="2">
        <v>1</v>
      </c>
      <c r="AB365" s="2">
        <v>1</v>
      </c>
      <c r="AC365" s="2">
        <v>1</v>
      </c>
      <c r="AD365" s="2">
        <v>0</v>
      </c>
      <c r="AE365" s="2">
        <v>19</v>
      </c>
      <c r="AF365" s="2">
        <v>18</v>
      </c>
      <c r="AG365" s="2">
        <v>19</v>
      </c>
      <c r="AH365" s="39">
        <f>AVERAGE(datasets[[#This Row],[G1]:[G3]])</f>
        <v>18.666666666666668</v>
      </c>
      <c r="AI365" s="44" t="str">
        <f>IF(datasets[[#This Row],[G3]]&gt;=15,"Excellent",IF(datasets[[#This Row],[G3]]&gt;=10,"Average","Poor"))</f>
        <v>Excellent</v>
      </c>
      <c r="AJ365" s="43" t="str">
        <f t="shared" si="5"/>
        <v>Safe</v>
      </c>
    </row>
    <row r="366" spans="1:36" x14ac:dyDescent="0.25">
      <c r="A366" t="s">
        <v>53</v>
      </c>
      <c r="B366" t="s">
        <v>34</v>
      </c>
      <c r="C366" s="1">
        <v>18</v>
      </c>
      <c r="D366" t="s">
        <v>52</v>
      </c>
      <c r="E366" t="s">
        <v>36</v>
      </c>
      <c r="F366" t="s">
        <v>44</v>
      </c>
      <c r="G366" s="1">
        <v>1</v>
      </c>
      <c r="H366" s="1">
        <v>1</v>
      </c>
      <c r="I366" t="s">
        <v>45</v>
      </c>
      <c r="J366" t="s">
        <v>45</v>
      </c>
      <c r="K366" t="s">
        <v>49</v>
      </c>
      <c r="L366" t="s">
        <v>41</v>
      </c>
      <c r="M366" s="1">
        <v>4</v>
      </c>
      <c r="N366" s="1">
        <v>3</v>
      </c>
      <c r="O366" s="1">
        <v>0</v>
      </c>
      <c r="P366" t="s">
        <v>43</v>
      </c>
      <c r="Q366" t="s">
        <v>43</v>
      </c>
      <c r="R366" t="s">
        <v>43</v>
      </c>
      <c r="S366" t="s">
        <v>43</v>
      </c>
      <c r="T366" t="s">
        <v>42</v>
      </c>
      <c r="U366" t="s">
        <v>42</v>
      </c>
      <c r="V366" t="s">
        <v>42</v>
      </c>
      <c r="W366" t="s">
        <v>43</v>
      </c>
      <c r="X366" s="2">
        <v>4</v>
      </c>
      <c r="Y366" s="2">
        <v>3</v>
      </c>
      <c r="Z366" s="2">
        <v>2</v>
      </c>
      <c r="AA366" s="2">
        <v>1</v>
      </c>
      <c r="AB366" s="2">
        <v>2</v>
      </c>
      <c r="AC366" s="2">
        <v>4</v>
      </c>
      <c r="AD366" s="2">
        <v>2</v>
      </c>
      <c r="AE366" s="2">
        <v>8</v>
      </c>
      <c r="AF366" s="2">
        <v>8</v>
      </c>
      <c r="AG366" s="2">
        <v>10</v>
      </c>
      <c r="AH366" s="39">
        <f>AVERAGE(datasets[[#This Row],[G1]:[G3]])</f>
        <v>8.6666666666666661</v>
      </c>
      <c r="AI366" s="44" t="str">
        <f>IF(datasets[[#This Row],[G3]]&gt;=15,"Excellent",IF(datasets[[#This Row],[G3]]&gt;=10,"Average","Poor"))</f>
        <v>Average</v>
      </c>
      <c r="AJ366" s="43" t="str">
        <f t="shared" si="5"/>
        <v>Safe</v>
      </c>
    </row>
    <row r="367" spans="1:36" x14ac:dyDescent="0.25">
      <c r="A367" t="s">
        <v>53</v>
      </c>
      <c r="B367" t="s">
        <v>34</v>
      </c>
      <c r="C367" s="1">
        <v>20</v>
      </c>
      <c r="D367" t="s">
        <v>35</v>
      </c>
      <c r="E367" t="s">
        <v>36</v>
      </c>
      <c r="F367" t="s">
        <v>44</v>
      </c>
      <c r="G367" s="1">
        <v>4</v>
      </c>
      <c r="H367" s="1">
        <v>2</v>
      </c>
      <c r="I367" t="s">
        <v>28</v>
      </c>
      <c r="J367" t="s">
        <v>45</v>
      </c>
      <c r="K367" t="s">
        <v>40</v>
      </c>
      <c r="L367" t="s">
        <v>45</v>
      </c>
      <c r="M367" s="1">
        <v>2</v>
      </c>
      <c r="N367" s="1">
        <v>3</v>
      </c>
      <c r="O367" s="1">
        <v>2</v>
      </c>
      <c r="P367" t="s">
        <v>43</v>
      </c>
      <c r="Q367" t="s">
        <v>42</v>
      </c>
      <c r="R367" t="s">
        <v>42</v>
      </c>
      <c r="S367" t="s">
        <v>43</v>
      </c>
      <c r="T367" t="s">
        <v>43</v>
      </c>
      <c r="U367" t="s">
        <v>42</v>
      </c>
      <c r="V367" t="s">
        <v>42</v>
      </c>
      <c r="W367" t="s">
        <v>42</v>
      </c>
      <c r="X367" s="2">
        <v>5</v>
      </c>
      <c r="Y367" s="2">
        <v>4</v>
      </c>
      <c r="Z367" s="2">
        <v>3</v>
      </c>
      <c r="AA367" s="2">
        <v>1</v>
      </c>
      <c r="AB367" s="2">
        <v>1</v>
      </c>
      <c r="AC367" s="2">
        <v>3</v>
      </c>
      <c r="AD367" s="2">
        <v>4</v>
      </c>
      <c r="AE367" s="2">
        <v>15</v>
      </c>
      <c r="AF367" s="2">
        <v>14</v>
      </c>
      <c r="AG367" s="2">
        <v>15</v>
      </c>
      <c r="AH367" s="39">
        <f>AVERAGE(datasets[[#This Row],[G1]:[G3]])</f>
        <v>14.666666666666666</v>
      </c>
      <c r="AI367" s="44" t="str">
        <f>IF(datasets[[#This Row],[G3]]&gt;=15,"Excellent",IF(datasets[[#This Row],[G3]]&gt;=10,"Average","Poor"))</f>
        <v>Excellent</v>
      </c>
      <c r="AJ367" s="43" t="str">
        <f t="shared" si="5"/>
        <v>Safe</v>
      </c>
    </row>
    <row r="368" spans="1:36" x14ac:dyDescent="0.25">
      <c r="A368" t="s">
        <v>53</v>
      </c>
      <c r="B368" t="s">
        <v>34</v>
      </c>
      <c r="C368" s="1">
        <v>18</v>
      </c>
      <c r="D368" t="s">
        <v>52</v>
      </c>
      <c r="E368" t="s">
        <v>36</v>
      </c>
      <c r="F368" t="s">
        <v>44</v>
      </c>
      <c r="G368" s="1">
        <v>2</v>
      </c>
      <c r="H368" s="1">
        <v>2</v>
      </c>
      <c r="I368" t="s">
        <v>38</v>
      </c>
      <c r="J368" t="s">
        <v>45</v>
      </c>
      <c r="K368" t="s">
        <v>45</v>
      </c>
      <c r="L368" t="s">
        <v>41</v>
      </c>
      <c r="M368" s="1">
        <v>2</v>
      </c>
      <c r="N368" s="1">
        <v>3</v>
      </c>
      <c r="O368" s="1">
        <v>0</v>
      </c>
      <c r="P368" t="s">
        <v>43</v>
      </c>
      <c r="Q368" t="s">
        <v>43</v>
      </c>
      <c r="R368" t="s">
        <v>42</v>
      </c>
      <c r="S368" t="s">
        <v>43</v>
      </c>
      <c r="T368" t="s">
        <v>42</v>
      </c>
      <c r="U368" t="s">
        <v>42</v>
      </c>
      <c r="V368" t="s">
        <v>43</v>
      </c>
      <c r="W368" t="s">
        <v>43</v>
      </c>
      <c r="X368" s="2">
        <v>5</v>
      </c>
      <c r="Y368" s="2">
        <v>3</v>
      </c>
      <c r="Z368" s="2">
        <v>3</v>
      </c>
      <c r="AA368" s="2">
        <v>1</v>
      </c>
      <c r="AB368" s="2">
        <v>3</v>
      </c>
      <c r="AC368" s="2">
        <v>4</v>
      </c>
      <c r="AD368" s="2">
        <v>2</v>
      </c>
      <c r="AE368" s="2">
        <v>10</v>
      </c>
      <c r="AF368" s="2">
        <v>9</v>
      </c>
      <c r="AG368" s="2">
        <v>10</v>
      </c>
      <c r="AH368" s="39">
        <f>AVERAGE(datasets[[#This Row],[G1]:[G3]])</f>
        <v>9.6666666666666661</v>
      </c>
      <c r="AI368" s="44" t="str">
        <f>IF(datasets[[#This Row],[G3]]&gt;=15,"Excellent",IF(datasets[[#This Row],[G3]]&gt;=10,"Average","Poor"))</f>
        <v>Average</v>
      </c>
      <c r="AJ368" s="43" t="str">
        <f t="shared" si="5"/>
        <v>Safe</v>
      </c>
    </row>
    <row r="369" spans="1:36" x14ac:dyDescent="0.25">
      <c r="A369" t="s">
        <v>53</v>
      </c>
      <c r="B369" t="s">
        <v>34</v>
      </c>
      <c r="C369" s="1">
        <v>19</v>
      </c>
      <c r="D369" t="s">
        <v>52</v>
      </c>
      <c r="E369" t="s">
        <v>36</v>
      </c>
      <c r="F369" t="s">
        <v>44</v>
      </c>
      <c r="G369" s="1">
        <v>2</v>
      </c>
      <c r="H369" s="1">
        <v>3</v>
      </c>
      <c r="I369" t="s">
        <v>48</v>
      </c>
      <c r="J369" t="s">
        <v>45</v>
      </c>
      <c r="K369" t="s">
        <v>40</v>
      </c>
      <c r="L369" t="s">
        <v>41</v>
      </c>
      <c r="M369" s="1">
        <v>1</v>
      </c>
      <c r="N369" s="1">
        <v>3</v>
      </c>
      <c r="O369" s="1">
        <v>1</v>
      </c>
      <c r="P369" t="s">
        <v>43</v>
      </c>
      <c r="Q369" t="s">
        <v>43</v>
      </c>
      <c r="R369" t="s">
        <v>43</v>
      </c>
      <c r="S369" t="s">
        <v>42</v>
      </c>
      <c r="T369" t="s">
        <v>43</v>
      </c>
      <c r="U369" t="s">
        <v>42</v>
      </c>
      <c r="V369" t="s">
        <v>42</v>
      </c>
      <c r="W369" t="s">
        <v>43</v>
      </c>
      <c r="X369" s="2">
        <v>5</v>
      </c>
      <c r="Y369" s="2">
        <v>4</v>
      </c>
      <c r="Z369" s="2">
        <v>2</v>
      </c>
      <c r="AA369" s="2">
        <v>1</v>
      </c>
      <c r="AB369" s="2">
        <v>2</v>
      </c>
      <c r="AC369" s="2">
        <v>5</v>
      </c>
      <c r="AD369" s="2">
        <v>0</v>
      </c>
      <c r="AE369" s="2">
        <v>7</v>
      </c>
      <c r="AF369" s="2">
        <v>5</v>
      </c>
      <c r="AG369" s="2">
        <v>0</v>
      </c>
      <c r="AH369" s="39">
        <f>AVERAGE(datasets[[#This Row],[G1]:[G3]])</f>
        <v>4</v>
      </c>
      <c r="AI369" s="44" t="str">
        <f>IF(datasets[[#This Row],[G3]]&gt;=15,"Excellent",IF(datasets[[#This Row],[G3]]&gt;=10,"Average","Poor"))</f>
        <v>Poor</v>
      </c>
      <c r="AJ369" s="43" t="str">
        <f t="shared" si="5"/>
        <v>At Risk</v>
      </c>
    </row>
    <row r="370" spans="1:36" x14ac:dyDescent="0.25">
      <c r="A370" t="s">
        <v>33</v>
      </c>
      <c r="B370" t="s">
        <v>50</v>
      </c>
      <c r="C370" s="1">
        <v>16</v>
      </c>
      <c r="D370" t="s">
        <v>35</v>
      </c>
      <c r="E370" t="s">
        <v>36</v>
      </c>
      <c r="F370" t="s">
        <v>44</v>
      </c>
      <c r="G370" s="1">
        <v>4</v>
      </c>
      <c r="H370" s="1">
        <v>3</v>
      </c>
      <c r="I370" t="s">
        <v>28</v>
      </c>
      <c r="J370" t="s">
        <v>48</v>
      </c>
      <c r="K370" t="s">
        <v>51</v>
      </c>
      <c r="L370" t="s">
        <v>41</v>
      </c>
      <c r="M370" s="1">
        <v>1</v>
      </c>
      <c r="N370" s="1">
        <v>4</v>
      </c>
      <c r="O370" s="1">
        <v>0</v>
      </c>
      <c r="P370" t="s">
        <v>43</v>
      </c>
      <c r="Q370" t="s">
        <v>43</v>
      </c>
      <c r="R370" t="s">
        <v>43</v>
      </c>
      <c r="S370" t="s">
        <v>42</v>
      </c>
      <c r="T370" t="s">
        <v>42</v>
      </c>
      <c r="U370" t="s">
        <v>42</v>
      </c>
      <c r="V370" t="s">
        <v>42</v>
      </c>
      <c r="W370" t="s">
        <v>43</v>
      </c>
      <c r="X370" s="2">
        <v>4</v>
      </c>
      <c r="Y370" s="2">
        <v>2</v>
      </c>
      <c r="Z370" s="2">
        <v>2</v>
      </c>
      <c r="AA370" s="2">
        <v>1</v>
      </c>
      <c r="AB370" s="2">
        <v>1</v>
      </c>
      <c r="AC370" s="2">
        <v>2</v>
      </c>
      <c r="AD370" s="2">
        <v>4</v>
      </c>
      <c r="AE370" s="2">
        <v>19</v>
      </c>
      <c r="AF370" s="2">
        <v>19</v>
      </c>
      <c r="AG370" s="2">
        <v>20</v>
      </c>
      <c r="AH370" s="39">
        <f>AVERAGE(datasets[[#This Row],[G1]:[G3]])</f>
        <v>19.333333333333332</v>
      </c>
      <c r="AI370" s="44" t="str">
        <f>IF(datasets[[#This Row],[G3]]&gt;=15,"Excellent",IF(datasets[[#This Row],[G3]]&gt;=10,"Average","Poor"))</f>
        <v>Excellent</v>
      </c>
      <c r="AJ370" s="43" t="str">
        <f t="shared" si="5"/>
        <v>Safe</v>
      </c>
    </row>
    <row r="371" spans="1:36" x14ac:dyDescent="0.25">
      <c r="A371" t="s">
        <v>33</v>
      </c>
      <c r="B371" t="s">
        <v>50</v>
      </c>
      <c r="C371" s="1">
        <v>15</v>
      </c>
      <c r="D371" t="s">
        <v>35</v>
      </c>
      <c r="E371" t="s">
        <v>36</v>
      </c>
      <c r="F371" t="s">
        <v>37</v>
      </c>
      <c r="G371" s="1">
        <v>4</v>
      </c>
      <c r="H371" s="1">
        <v>4</v>
      </c>
      <c r="I371" t="s">
        <v>45</v>
      </c>
      <c r="J371" t="s">
        <v>48</v>
      </c>
      <c r="K371" t="s">
        <v>51</v>
      </c>
      <c r="L371" t="s">
        <v>41</v>
      </c>
      <c r="M371" s="1">
        <v>1</v>
      </c>
      <c r="N371" s="1">
        <v>4</v>
      </c>
      <c r="O371" s="1">
        <v>0</v>
      </c>
      <c r="P371" t="s">
        <v>43</v>
      </c>
      <c r="Q371" t="s">
        <v>42</v>
      </c>
      <c r="R371" t="s">
        <v>43</v>
      </c>
      <c r="S371" t="s">
        <v>42</v>
      </c>
      <c r="T371" t="s">
        <v>43</v>
      </c>
      <c r="U371" t="s">
        <v>42</v>
      </c>
      <c r="V371" t="s">
        <v>42</v>
      </c>
      <c r="W371" t="s">
        <v>42</v>
      </c>
      <c r="X371" s="2">
        <v>1</v>
      </c>
      <c r="Y371" s="2">
        <v>3</v>
      </c>
      <c r="Z371" s="2">
        <v>3</v>
      </c>
      <c r="AA371" s="2">
        <v>5</v>
      </c>
      <c r="AB371" s="2">
        <v>5</v>
      </c>
      <c r="AC371" s="2">
        <v>3</v>
      </c>
      <c r="AD371" s="2">
        <v>4</v>
      </c>
      <c r="AE371" s="2">
        <v>13</v>
      </c>
      <c r="AF371" s="2">
        <v>13</v>
      </c>
      <c r="AG371" s="2">
        <v>12</v>
      </c>
      <c r="AH371" s="39">
        <f>AVERAGE(datasets[[#This Row],[G1]:[G3]])</f>
        <v>12.666666666666666</v>
      </c>
      <c r="AI371" s="44" t="str">
        <f>IF(datasets[[#This Row],[G3]]&gt;=15,"Excellent",IF(datasets[[#This Row],[G3]]&gt;=10,"Average","Poor"))</f>
        <v>Average</v>
      </c>
      <c r="AJ371" s="43" t="str">
        <f t="shared" si="5"/>
        <v>Safe</v>
      </c>
    </row>
    <row r="372" spans="1:36" x14ac:dyDescent="0.25">
      <c r="A372" t="s">
        <v>33</v>
      </c>
      <c r="B372" t="s">
        <v>34</v>
      </c>
      <c r="C372" s="1">
        <v>16</v>
      </c>
      <c r="D372" t="s">
        <v>35</v>
      </c>
      <c r="E372" t="s">
        <v>36</v>
      </c>
      <c r="F372" t="s">
        <v>44</v>
      </c>
      <c r="G372" s="1">
        <v>3</v>
      </c>
      <c r="H372" s="1">
        <v>1</v>
      </c>
      <c r="I372" t="s">
        <v>48</v>
      </c>
      <c r="J372" t="s">
        <v>45</v>
      </c>
      <c r="K372" t="s">
        <v>40</v>
      </c>
      <c r="L372" t="s">
        <v>41</v>
      </c>
      <c r="M372" s="1">
        <v>1</v>
      </c>
      <c r="N372" s="1">
        <v>4</v>
      </c>
      <c r="O372" s="1">
        <v>0</v>
      </c>
      <c r="P372" t="s">
        <v>42</v>
      </c>
      <c r="Q372" t="s">
        <v>42</v>
      </c>
      <c r="R372" t="s">
        <v>42</v>
      </c>
      <c r="S372" t="s">
        <v>43</v>
      </c>
      <c r="T372" t="s">
        <v>42</v>
      </c>
      <c r="U372" t="s">
        <v>42</v>
      </c>
      <c r="V372" t="s">
        <v>42</v>
      </c>
      <c r="W372" t="s">
        <v>43</v>
      </c>
      <c r="X372" s="2">
        <v>4</v>
      </c>
      <c r="Y372" s="2">
        <v>3</v>
      </c>
      <c r="Z372" s="2">
        <v>3</v>
      </c>
      <c r="AA372" s="2">
        <v>1</v>
      </c>
      <c r="AB372" s="2">
        <v>2</v>
      </c>
      <c r="AC372" s="2">
        <v>5</v>
      </c>
      <c r="AD372" s="2">
        <v>4</v>
      </c>
      <c r="AE372" s="2">
        <v>7</v>
      </c>
      <c r="AF372" s="2">
        <v>7</v>
      </c>
      <c r="AG372" s="2">
        <v>6</v>
      </c>
      <c r="AH372" s="39">
        <f>AVERAGE(datasets[[#This Row],[G1]:[G3]])</f>
        <v>6.666666666666667</v>
      </c>
      <c r="AI372" s="44" t="str">
        <f>IF(datasets[[#This Row],[G3]]&gt;=15,"Excellent",IF(datasets[[#This Row],[G3]]&gt;=10,"Average","Poor"))</f>
        <v>Poor</v>
      </c>
      <c r="AJ372" s="43" t="str">
        <f t="shared" si="5"/>
        <v>At Risk</v>
      </c>
    </row>
    <row r="373" spans="1:36" x14ac:dyDescent="0.25">
      <c r="A373" t="s">
        <v>33</v>
      </c>
      <c r="B373" t="s">
        <v>34</v>
      </c>
      <c r="C373" s="1">
        <v>15</v>
      </c>
      <c r="D373" t="s">
        <v>52</v>
      </c>
      <c r="E373" t="s">
        <v>47</v>
      </c>
      <c r="F373" t="s">
        <v>44</v>
      </c>
      <c r="G373" s="1">
        <v>3</v>
      </c>
      <c r="H373" s="1">
        <v>1</v>
      </c>
      <c r="I373" t="s">
        <v>45</v>
      </c>
      <c r="J373" t="s">
        <v>45</v>
      </c>
      <c r="K373" t="s">
        <v>51</v>
      </c>
      <c r="L373" t="s">
        <v>46</v>
      </c>
      <c r="M373" s="1">
        <v>2</v>
      </c>
      <c r="N373" s="1">
        <v>4</v>
      </c>
      <c r="O373" s="1">
        <v>0</v>
      </c>
      <c r="P373" t="s">
        <v>43</v>
      </c>
      <c r="Q373" t="s">
        <v>42</v>
      </c>
      <c r="R373" t="s">
        <v>43</v>
      </c>
      <c r="S373" t="s">
        <v>43</v>
      </c>
      <c r="T373" t="s">
        <v>43</v>
      </c>
      <c r="U373" t="s">
        <v>42</v>
      </c>
      <c r="V373" t="s">
        <v>42</v>
      </c>
      <c r="W373" t="s">
        <v>43</v>
      </c>
      <c r="X373" s="2">
        <v>4</v>
      </c>
      <c r="Y373" s="2">
        <v>4</v>
      </c>
      <c r="Z373" s="2">
        <v>2</v>
      </c>
      <c r="AA373" s="2">
        <v>2</v>
      </c>
      <c r="AB373" s="2">
        <v>3</v>
      </c>
      <c r="AC373" s="2">
        <v>3</v>
      </c>
      <c r="AD373" s="2">
        <v>12</v>
      </c>
      <c r="AE373" s="2">
        <v>16</v>
      </c>
      <c r="AF373" s="2">
        <v>16</v>
      </c>
      <c r="AG373" s="2">
        <v>16</v>
      </c>
      <c r="AH373" s="39">
        <f>AVERAGE(datasets[[#This Row],[G1]:[G3]])</f>
        <v>16</v>
      </c>
      <c r="AI373" s="44" t="str">
        <f>IF(datasets[[#This Row],[G3]]&gt;=15,"Excellent",IF(datasets[[#This Row],[G3]]&gt;=10,"Average","Poor"))</f>
        <v>Excellent</v>
      </c>
      <c r="AJ373" s="43" t="str">
        <f t="shared" si="5"/>
        <v>Safe</v>
      </c>
    </row>
    <row r="374" spans="1:36" x14ac:dyDescent="0.25">
      <c r="A374" t="s">
        <v>33</v>
      </c>
      <c r="B374" t="s">
        <v>50</v>
      </c>
      <c r="C374" s="1">
        <v>16</v>
      </c>
      <c r="D374" t="s">
        <v>35</v>
      </c>
      <c r="E374" t="s">
        <v>36</v>
      </c>
      <c r="F374" t="s">
        <v>44</v>
      </c>
      <c r="G374" s="1">
        <v>3</v>
      </c>
      <c r="H374" s="1">
        <v>1</v>
      </c>
      <c r="I374" t="s">
        <v>45</v>
      </c>
      <c r="J374" t="s">
        <v>45</v>
      </c>
      <c r="K374" t="s">
        <v>51</v>
      </c>
      <c r="L374" t="s">
        <v>46</v>
      </c>
      <c r="M374" s="1">
        <v>2</v>
      </c>
      <c r="N374" s="1">
        <v>4</v>
      </c>
      <c r="O374" s="1">
        <v>0</v>
      </c>
      <c r="P374" t="s">
        <v>43</v>
      </c>
      <c r="Q374" t="s">
        <v>42</v>
      </c>
      <c r="R374" t="s">
        <v>42</v>
      </c>
      <c r="S374" t="s">
        <v>43</v>
      </c>
      <c r="T374" t="s">
        <v>42</v>
      </c>
      <c r="U374" t="s">
        <v>42</v>
      </c>
      <c r="V374" t="s">
        <v>42</v>
      </c>
      <c r="W374" t="s">
        <v>43</v>
      </c>
      <c r="X374" s="2">
        <v>4</v>
      </c>
      <c r="Y374" s="2">
        <v>3</v>
      </c>
      <c r="Z374" s="2">
        <v>2</v>
      </c>
      <c r="AA374" s="2">
        <v>1</v>
      </c>
      <c r="AB374" s="2">
        <v>1</v>
      </c>
      <c r="AC374" s="2">
        <v>5</v>
      </c>
      <c r="AD374" s="2">
        <v>0</v>
      </c>
      <c r="AE374" s="2">
        <v>13</v>
      </c>
      <c r="AF374" s="2">
        <v>15</v>
      </c>
      <c r="AG374" s="2">
        <v>15</v>
      </c>
      <c r="AH374" s="39">
        <f>AVERAGE(datasets[[#This Row],[G1]:[G3]])</f>
        <v>14.333333333333334</v>
      </c>
      <c r="AI374" s="44" t="str">
        <f>IF(datasets[[#This Row],[G3]]&gt;=15,"Excellent",IF(datasets[[#This Row],[G3]]&gt;=10,"Average","Poor"))</f>
        <v>Excellent</v>
      </c>
      <c r="AJ374" s="43" t="str">
        <f t="shared" si="5"/>
        <v>Safe</v>
      </c>
    </row>
    <row r="375" spans="1:36" x14ac:dyDescent="0.25">
      <c r="A375" t="s">
        <v>33</v>
      </c>
      <c r="B375" t="s">
        <v>50</v>
      </c>
      <c r="C375" s="1">
        <v>15</v>
      </c>
      <c r="D375" t="s">
        <v>35</v>
      </c>
      <c r="E375" t="s">
        <v>36</v>
      </c>
      <c r="F375" t="s">
        <v>44</v>
      </c>
      <c r="G375" s="1">
        <v>4</v>
      </c>
      <c r="H375" s="1">
        <v>2</v>
      </c>
      <c r="I375" t="s">
        <v>45</v>
      </c>
      <c r="J375" t="s">
        <v>45</v>
      </c>
      <c r="K375" t="s">
        <v>40</v>
      </c>
      <c r="L375" t="s">
        <v>41</v>
      </c>
      <c r="M375" s="1">
        <v>1</v>
      </c>
      <c r="N375" s="1">
        <v>4</v>
      </c>
      <c r="O375" s="1">
        <v>0</v>
      </c>
      <c r="P375" t="s">
        <v>43</v>
      </c>
      <c r="Q375" t="s">
        <v>43</v>
      </c>
      <c r="R375" t="s">
        <v>43</v>
      </c>
      <c r="S375" t="s">
        <v>43</v>
      </c>
      <c r="T375" t="s">
        <v>42</v>
      </c>
      <c r="U375" t="s">
        <v>42</v>
      </c>
      <c r="V375" t="s">
        <v>42</v>
      </c>
      <c r="W375" t="s">
        <v>43</v>
      </c>
      <c r="X375" s="2">
        <v>3</v>
      </c>
      <c r="Y375" s="2">
        <v>3</v>
      </c>
      <c r="Z375" s="2">
        <v>3</v>
      </c>
      <c r="AA375" s="2">
        <v>1</v>
      </c>
      <c r="AB375" s="2">
        <v>1</v>
      </c>
      <c r="AC375" s="2">
        <v>3</v>
      </c>
      <c r="AD375" s="2">
        <v>0</v>
      </c>
      <c r="AE375" s="2">
        <v>10</v>
      </c>
      <c r="AF375" s="2">
        <v>10</v>
      </c>
      <c r="AG375" s="2">
        <v>10</v>
      </c>
      <c r="AH375" s="39">
        <f>AVERAGE(datasets[[#This Row],[G1]:[G3]])</f>
        <v>10</v>
      </c>
      <c r="AI375" s="44" t="str">
        <f>IF(datasets[[#This Row],[G3]]&gt;=15,"Excellent",IF(datasets[[#This Row],[G3]]&gt;=10,"Average","Poor"))</f>
        <v>Average</v>
      </c>
      <c r="AJ375" s="43" t="str">
        <f t="shared" si="5"/>
        <v>Safe</v>
      </c>
    </row>
    <row r="376" spans="1:36" x14ac:dyDescent="0.25">
      <c r="A376" t="s">
        <v>33</v>
      </c>
      <c r="B376" t="s">
        <v>50</v>
      </c>
      <c r="C376" s="1">
        <v>15</v>
      </c>
      <c r="D376" t="s">
        <v>35</v>
      </c>
      <c r="E376" t="s">
        <v>36</v>
      </c>
      <c r="F376" t="s">
        <v>44</v>
      </c>
      <c r="G376" s="1">
        <v>4</v>
      </c>
      <c r="H376" s="1">
        <v>0</v>
      </c>
      <c r="I376" t="s">
        <v>39</v>
      </c>
      <c r="J376" t="s">
        <v>45</v>
      </c>
      <c r="K376" t="s">
        <v>40</v>
      </c>
      <c r="L376" t="s">
        <v>41</v>
      </c>
      <c r="M376" s="1">
        <v>2</v>
      </c>
      <c r="N376" s="1">
        <v>4</v>
      </c>
      <c r="O376" s="1">
        <v>0</v>
      </c>
      <c r="P376" t="s">
        <v>43</v>
      </c>
      <c r="Q376" t="s">
        <v>43</v>
      </c>
      <c r="R376" t="s">
        <v>43</v>
      </c>
      <c r="S376" t="s">
        <v>42</v>
      </c>
      <c r="T376" t="s">
        <v>42</v>
      </c>
      <c r="U376" t="s">
        <v>42</v>
      </c>
      <c r="V376" t="s">
        <v>42</v>
      </c>
      <c r="W376" t="s">
        <v>43</v>
      </c>
      <c r="X376" s="2">
        <v>3</v>
      </c>
      <c r="Y376" s="2">
        <v>4</v>
      </c>
      <c r="Z376" s="2">
        <v>3</v>
      </c>
      <c r="AA376" s="2">
        <v>1</v>
      </c>
      <c r="AB376" s="2">
        <v>1</v>
      </c>
      <c r="AC376" s="2">
        <v>1</v>
      </c>
      <c r="AD376" s="2">
        <v>8</v>
      </c>
      <c r="AE376" s="2">
        <v>11</v>
      </c>
      <c r="AF376" s="2">
        <v>11</v>
      </c>
      <c r="AG376" s="2">
        <v>10</v>
      </c>
      <c r="AH376" s="39">
        <f>AVERAGE(datasets[[#This Row],[G1]:[G3]])</f>
        <v>10.666666666666666</v>
      </c>
      <c r="AI376" s="44" t="str">
        <f>IF(datasets[[#This Row],[G3]]&gt;=15,"Excellent",IF(datasets[[#This Row],[G3]]&gt;=10,"Average","Poor"))</f>
        <v>Average</v>
      </c>
      <c r="AJ376" s="43" t="str">
        <f t="shared" si="5"/>
        <v>Safe</v>
      </c>
    </row>
    <row r="377" spans="1:36" x14ac:dyDescent="0.25">
      <c r="A377" t="s">
        <v>33</v>
      </c>
      <c r="B377" t="s">
        <v>34</v>
      </c>
      <c r="C377" s="1">
        <v>16</v>
      </c>
      <c r="D377" t="s">
        <v>35</v>
      </c>
      <c r="E377" t="s">
        <v>36</v>
      </c>
      <c r="F377" t="s">
        <v>44</v>
      </c>
      <c r="G377" s="1">
        <v>2</v>
      </c>
      <c r="H377" s="1">
        <v>2</v>
      </c>
      <c r="I377" t="s">
        <v>45</v>
      </c>
      <c r="J377" t="s">
        <v>45</v>
      </c>
      <c r="K377" t="s">
        <v>51</v>
      </c>
      <c r="L377" t="s">
        <v>41</v>
      </c>
      <c r="M377" s="1">
        <v>1</v>
      </c>
      <c r="N377" s="1">
        <v>4</v>
      </c>
      <c r="O377" s="1">
        <v>0</v>
      </c>
      <c r="P377" t="s">
        <v>43</v>
      </c>
      <c r="Q377" t="s">
        <v>43</v>
      </c>
      <c r="R377" t="s">
        <v>42</v>
      </c>
      <c r="S377" t="s">
        <v>43</v>
      </c>
      <c r="T377" t="s">
        <v>42</v>
      </c>
      <c r="U377" t="s">
        <v>42</v>
      </c>
      <c r="V377" t="s">
        <v>42</v>
      </c>
      <c r="W377" t="s">
        <v>42</v>
      </c>
      <c r="X377" s="2">
        <v>5</v>
      </c>
      <c r="Y377" s="2">
        <v>2</v>
      </c>
      <c r="Z377" s="2">
        <v>3</v>
      </c>
      <c r="AA377" s="2">
        <v>1</v>
      </c>
      <c r="AB377" s="2">
        <v>3</v>
      </c>
      <c r="AC377" s="2">
        <v>3</v>
      </c>
      <c r="AD377" s="2">
        <v>0</v>
      </c>
      <c r="AE377" s="2">
        <v>11</v>
      </c>
      <c r="AF377" s="2">
        <v>11</v>
      </c>
      <c r="AG377" s="2">
        <v>11</v>
      </c>
      <c r="AH377" s="39">
        <f>AVERAGE(datasets[[#This Row],[G1]:[G3]])</f>
        <v>11</v>
      </c>
      <c r="AI377" s="44" t="str">
        <f>IF(datasets[[#This Row],[G3]]&gt;=15,"Excellent",IF(datasets[[#This Row],[G3]]&gt;=10,"Average","Poor"))</f>
        <v>Average</v>
      </c>
      <c r="AJ377" s="43" t="str">
        <f t="shared" si="5"/>
        <v>Safe</v>
      </c>
    </row>
    <row r="378" spans="1:36" x14ac:dyDescent="0.25">
      <c r="A378" t="s">
        <v>33</v>
      </c>
      <c r="B378" t="s">
        <v>50</v>
      </c>
      <c r="C378" s="1">
        <v>15</v>
      </c>
      <c r="D378" t="s">
        <v>35</v>
      </c>
      <c r="E378" t="s">
        <v>47</v>
      </c>
      <c r="F378" t="s">
        <v>44</v>
      </c>
      <c r="G378" s="1">
        <v>2</v>
      </c>
      <c r="H378" s="1">
        <v>2</v>
      </c>
      <c r="I378" t="s">
        <v>48</v>
      </c>
      <c r="J378" t="s">
        <v>28</v>
      </c>
      <c r="K378" t="s">
        <v>51</v>
      </c>
      <c r="L378" t="s">
        <v>41</v>
      </c>
      <c r="M378" s="1">
        <v>1</v>
      </c>
      <c r="N378" s="1">
        <v>4</v>
      </c>
      <c r="O378" s="1">
        <v>0</v>
      </c>
      <c r="P378" t="s">
        <v>43</v>
      </c>
      <c r="Q378" t="s">
        <v>42</v>
      </c>
      <c r="R378" t="s">
        <v>43</v>
      </c>
      <c r="S378" t="s">
        <v>42</v>
      </c>
      <c r="T378" t="s">
        <v>42</v>
      </c>
      <c r="U378" t="s">
        <v>42</v>
      </c>
      <c r="V378" t="s">
        <v>42</v>
      </c>
      <c r="W378" t="s">
        <v>43</v>
      </c>
      <c r="X378" s="2">
        <v>4</v>
      </c>
      <c r="Y378" s="2">
        <v>3</v>
      </c>
      <c r="Z378" s="2">
        <v>4</v>
      </c>
      <c r="AA378" s="2">
        <v>1</v>
      </c>
      <c r="AB378" s="2">
        <v>1</v>
      </c>
      <c r="AC378" s="2">
        <v>4</v>
      </c>
      <c r="AD378" s="2">
        <v>6</v>
      </c>
      <c r="AE378" s="2">
        <v>11</v>
      </c>
      <c r="AF378" s="2">
        <v>13</v>
      </c>
      <c r="AG378" s="2">
        <v>14</v>
      </c>
      <c r="AH378" s="39">
        <f>AVERAGE(datasets[[#This Row],[G1]:[G3]])</f>
        <v>12.666666666666666</v>
      </c>
      <c r="AI378" s="44" t="str">
        <f>IF(datasets[[#This Row],[G3]]&gt;=15,"Excellent",IF(datasets[[#This Row],[G3]]&gt;=10,"Average","Poor"))</f>
        <v>Average</v>
      </c>
      <c r="AJ378" s="43" t="str">
        <f t="shared" si="5"/>
        <v>Safe</v>
      </c>
    </row>
    <row r="379" spans="1:36" x14ac:dyDescent="0.25">
      <c r="A379" t="s">
        <v>33</v>
      </c>
      <c r="B379" t="s">
        <v>34</v>
      </c>
      <c r="C379" s="1">
        <v>15</v>
      </c>
      <c r="D379" t="s">
        <v>52</v>
      </c>
      <c r="E379" t="s">
        <v>36</v>
      </c>
      <c r="F379" t="s">
        <v>44</v>
      </c>
      <c r="G379" s="1">
        <v>1</v>
      </c>
      <c r="H379" s="1">
        <v>1</v>
      </c>
      <c r="I379" t="s">
        <v>38</v>
      </c>
      <c r="J379" t="s">
        <v>45</v>
      </c>
      <c r="K379" t="s">
        <v>49</v>
      </c>
      <c r="L379" t="s">
        <v>41</v>
      </c>
      <c r="M379" s="1">
        <v>2</v>
      </c>
      <c r="N379" s="1">
        <v>4</v>
      </c>
      <c r="O379" s="1">
        <v>1</v>
      </c>
      <c r="P379" t="s">
        <v>42</v>
      </c>
      <c r="Q379" t="s">
        <v>42</v>
      </c>
      <c r="R379" t="s">
        <v>42</v>
      </c>
      <c r="S379" t="s">
        <v>42</v>
      </c>
      <c r="T379" t="s">
        <v>42</v>
      </c>
      <c r="U379" t="s">
        <v>42</v>
      </c>
      <c r="V379" t="s">
        <v>42</v>
      </c>
      <c r="W379" t="s">
        <v>43</v>
      </c>
      <c r="X379" s="2">
        <v>3</v>
      </c>
      <c r="Y379" s="2">
        <v>1</v>
      </c>
      <c r="Z379" s="2">
        <v>2</v>
      </c>
      <c r="AA379" s="2">
        <v>1</v>
      </c>
      <c r="AB379" s="2">
        <v>1</v>
      </c>
      <c r="AC379" s="2">
        <v>1</v>
      </c>
      <c r="AD379" s="2">
        <v>2</v>
      </c>
      <c r="AE379" s="2">
        <v>7</v>
      </c>
      <c r="AF379" s="2">
        <v>10</v>
      </c>
      <c r="AG379" s="2">
        <v>10</v>
      </c>
      <c r="AH379" s="39">
        <f>AVERAGE(datasets[[#This Row],[G1]:[G3]])</f>
        <v>9</v>
      </c>
      <c r="AI379" s="44" t="str">
        <f>IF(datasets[[#This Row],[G3]]&gt;=15,"Excellent",IF(datasets[[#This Row],[G3]]&gt;=10,"Average","Poor"))</f>
        <v>Average</v>
      </c>
      <c r="AJ379" s="43" t="str">
        <f t="shared" si="5"/>
        <v>Safe</v>
      </c>
    </row>
    <row r="380" spans="1:36" x14ac:dyDescent="0.25">
      <c r="A380" t="s">
        <v>33</v>
      </c>
      <c r="B380" t="s">
        <v>34</v>
      </c>
      <c r="C380" s="1">
        <v>15</v>
      </c>
      <c r="D380" t="s">
        <v>35</v>
      </c>
      <c r="E380" t="s">
        <v>36</v>
      </c>
      <c r="F380" t="s">
        <v>37</v>
      </c>
      <c r="G380" s="1">
        <v>3</v>
      </c>
      <c r="H380" s="1">
        <v>3</v>
      </c>
      <c r="I380" t="s">
        <v>45</v>
      </c>
      <c r="J380" t="s">
        <v>28</v>
      </c>
      <c r="K380" t="s">
        <v>51</v>
      </c>
      <c r="L380" t="s">
        <v>46</v>
      </c>
      <c r="M380" s="1">
        <v>1</v>
      </c>
      <c r="N380" s="1">
        <v>4</v>
      </c>
      <c r="O380" s="1">
        <v>0</v>
      </c>
      <c r="P380" t="s">
        <v>42</v>
      </c>
      <c r="Q380" t="s">
        <v>43</v>
      </c>
      <c r="R380" t="s">
        <v>43</v>
      </c>
      <c r="S380" t="s">
        <v>43</v>
      </c>
      <c r="T380" t="s">
        <v>42</v>
      </c>
      <c r="U380" t="s">
        <v>42</v>
      </c>
      <c r="V380" t="s">
        <v>43</v>
      </c>
      <c r="W380" t="s">
        <v>43</v>
      </c>
      <c r="X380" s="2">
        <v>4</v>
      </c>
      <c r="Y380" s="2">
        <v>3</v>
      </c>
      <c r="Z380" s="2">
        <v>3</v>
      </c>
      <c r="AA380" s="2">
        <v>1</v>
      </c>
      <c r="AB380" s="2">
        <v>1</v>
      </c>
      <c r="AC380" s="2">
        <v>4</v>
      </c>
      <c r="AD380" s="2">
        <v>10</v>
      </c>
      <c r="AE380" s="2">
        <v>10</v>
      </c>
      <c r="AF380" s="2">
        <v>11</v>
      </c>
      <c r="AG380" s="2">
        <v>11</v>
      </c>
      <c r="AH380" s="39">
        <f>AVERAGE(datasets[[#This Row],[G1]:[G3]])</f>
        <v>10.666666666666666</v>
      </c>
      <c r="AI380" s="44" t="str">
        <f>IF(datasets[[#This Row],[G3]]&gt;=15,"Excellent",IF(datasets[[#This Row],[G3]]&gt;=10,"Average","Poor"))</f>
        <v>Average</v>
      </c>
      <c r="AJ380" s="43" t="str">
        <f t="shared" si="5"/>
        <v>Safe</v>
      </c>
    </row>
    <row r="381" spans="1:36" x14ac:dyDescent="0.25">
      <c r="A381" t="s">
        <v>33</v>
      </c>
      <c r="B381" t="s">
        <v>34</v>
      </c>
      <c r="C381" s="1">
        <v>15</v>
      </c>
      <c r="D381" t="s">
        <v>35</v>
      </c>
      <c r="E381" t="s">
        <v>36</v>
      </c>
      <c r="F381" t="s">
        <v>44</v>
      </c>
      <c r="G381" s="1">
        <v>2</v>
      </c>
      <c r="H381" s="1">
        <v>2</v>
      </c>
      <c r="I381" t="s">
        <v>45</v>
      </c>
      <c r="J381" t="s">
        <v>45</v>
      </c>
      <c r="K381" t="s">
        <v>40</v>
      </c>
      <c r="L381" t="s">
        <v>41</v>
      </c>
      <c r="M381" s="1">
        <v>1</v>
      </c>
      <c r="N381" s="1">
        <v>4</v>
      </c>
      <c r="O381" s="1">
        <v>0</v>
      </c>
      <c r="P381" t="s">
        <v>42</v>
      </c>
      <c r="Q381" t="s">
        <v>42</v>
      </c>
      <c r="R381" t="s">
        <v>42</v>
      </c>
      <c r="S381" t="s">
        <v>43</v>
      </c>
      <c r="T381" t="s">
        <v>42</v>
      </c>
      <c r="U381" t="s">
        <v>42</v>
      </c>
      <c r="V381" t="s">
        <v>42</v>
      </c>
      <c r="W381" t="s">
        <v>43</v>
      </c>
      <c r="X381" s="2">
        <v>5</v>
      </c>
      <c r="Y381" s="2">
        <v>1</v>
      </c>
      <c r="Z381" s="2">
        <v>2</v>
      </c>
      <c r="AA381" s="2">
        <v>1</v>
      </c>
      <c r="AB381" s="2">
        <v>1</v>
      </c>
      <c r="AC381" s="2">
        <v>3</v>
      </c>
      <c r="AD381" s="2">
        <v>8</v>
      </c>
      <c r="AE381" s="2">
        <v>7</v>
      </c>
      <c r="AF381" s="2">
        <v>8</v>
      </c>
      <c r="AG381" s="2">
        <v>8</v>
      </c>
      <c r="AH381" s="39">
        <f>AVERAGE(datasets[[#This Row],[G1]:[G3]])</f>
        <v>7.666666666666667</v>
      </c>
      <c r="AI381" s="44" t="str">
        <f>IF(datasets[[#This Row],[G3]]&gt;=15,"Excellent",IF(datasets[[#This Row],[G3]]&gt;=10,"Average","Poor"))</f>
        <v>Poor</v>
      </c>
      <c r="AJ381" s="43" t="str">
        <f t="shared" si="5"/>
        <v>At Risk</v>
      </c>
    </row>
    <row r="382" spans="1:36" x14ac:dyDescent="0.25">
      <c r="A382" t="s">
        <v>33</v>
      </c>
      <c r="B382" t="s">
        <v>50</v>
      </c>
      <c r="C382" s="1">
        <v>15</v>
      </c>
      <c r="D382" t="s">
        <v>52</v>
      </c>
      <c r="E382" t="s">
        <v>36</v>
      </c>
      <c r="F382" t="s">
        <v>44</v>
      </c>
      <c r="G382" s="1">
        <v>4</v>
      </c>
      <c r="H382" s="1">
        <v>4</v>
      </c>
      <c r="I382" t="s">
        <v>45</v>
      </c>
      <c r="J382" t="s">
        <v>45</v>
      </c>
      <c r="K382" t="s">
        <v>49</v>
      </c>
      <c r="L382" t="s">
        <v>46</v>
      </c>
      <c r="M382" s="1">
        <v>4</v>
      </c>
      <c r="N382" s="1">
        <v>4</v>
      </c>
      <c r="O382" s="1">
        <v>0</v>
      </c>
      <c r="P382" t="s">
        <v>43</v>
      </c>
      <c r="Q382" t="s">
        <v>42</v>
      </c>
      <c r="R382" t="s">
        <v>42</v>
      </c>
      <c r="S382" t="s">
        <v>42</v>
      </c>
      <c r="T382" t="s">
        <v>42</v>
      </c>
      <c r="U382" t="s">
        <v>42</v>
      </c>
      <c r="V382" t="s">
        <v>42</v>
      </c>
      <c r="W382" t="s">
        <v>42</v>
      </c>
      <c r="X382" s="2">
        <v>1</v>
      </c>
      <c r="Y382" s="2">
        <v>3</v>
      </c>
      <c r="Z382" s="2">
        <v>5</v>
      </c>
      <c r="AA382" s="2">
        <v>3</v>
      </c>
      <c r="AB382" s="2">
        <v>5</v>
      </c>
      <c r="AC382" s="2">
        <v>1</v>
      </c>
      <c r="AD382" s="2">
        <v>6</v>
      </c>
      <c r="AE382" s="2">
        <v>10</v>
      </c>
      <c r="AF382" s="2">
        <v>13</v>
      </c>
      <c r="AG382" s="2">
        <v>13</v>
      </c>
      <c r="AH382" s="39">
        <f>AVERAGE(datasets[[#This Row],[G1]:[G3]])</f>
        <v>12</v>
      </c>
      <c r="AI382" s="44" t="str">
        <f>IF(datasets[[#This Row],[G3]]&gt;=15,"Excellent",IF(datasets[[#This Row],[G3]]&gt;=10,"Average","Poor"))</f>
        <v>Average</v>
      </c>
      <c r="AJ382" s="43" t="str">
        <f t="shared" si="5"/>
        <v>Safe</v>
      </c>
    </row>
    <row r="383" spans="1:36" x14ac:dyDescent="0.25">
      <c r="A383" t="s">
        <v>33</v>
      </c>
      <c r="B383" t="s">
        <v>50</v>
      </c>
      <c r="C383" s="1">
        <v>15</v>
      </c>
      <c r="D383" t="s">
        <v>35</v>
      </c>
      <c r="E383" t="s">
        <v>36</v>
      </c>
      <c r="F383" t="s">
        <v>44</v>
      </c>
      <c r="G383" s="1">
        <v>2</v>
      </c>
      <c r="H383" s="1">
        <v>2</v>
      </c>
      <c r="I383" t="s">
        <v>48</v>
      </c>
      <c r="J383" t="s">
        <v>48</v>
      </c>
      <c r="K383" t="s">
        <v>49</v>
      </c>
      <c r="L383" t="s">
        <v>46</v>
      </c>
      <c r="M383" s="1">
        <v>1</v>
      </c>
      <c r="N383" s="1">
        <v>4</v>
      </c>
      <c r="O383" s="1">
        <v>0</v>
      </c>
      <c r="P383" t="s">
        <v>43</v>
      </c>
      <c r="Q383" t="s">
        <v>42</v>
      </c>
      <c r="R383" t="s">
        <v>42</v>
      </c>
      <c r="S383" t="s">
        <v>42</v>
      </c>
      <c r="T383" t="s">
        <v>42</v>
      </c>
      <c r="U383" t="s">
        <v>42</v>
      </c>
      <c r="V383" t="s">
        <v>42</v>
      </c>
      <c r="W383" t="s">
        <v>43</v>
      </c>
      <c r="X383" s="2">
        <v>5</v>
      </c>
      <c r="Y383" s="2">
        <v>5</v>
      </c>
      <c r="Z383" s="2">
        <v>4</v>
      </c>
      <c r="AA383" s="2">
        <v>1</v>
      </c>
      <c r="AB383" s="2">
        <v>2</v>
      </c>
      <c r="AC383" s="2">
        <v>5</v>
      </c>
      <c r="AD383" s="2">
        <v>6</v>
      </c>
      <c r="AE383" s="2">
        <v>16</v>
      </c>
      <c r="AF383" s="2">
        <v>14</v>
      </c>
      <c r="AG383" s="2">
        <v>15</v>
      </c>
      <c r="AH383" s="39">
        <f>AVERAGE(datasets[[#This Row],[G1]:[G3]])</f>
        <v>15</v>
      </c>
      <c r="AI383" s="44" t="str">
        <f>IF(datasets[[#This Row],[G3]]&gt;=15,"Excellent",IF(datasets[[#This Row],[G3]]&gt;=10,"Average","Poor"))</f>
        <v>Excellent</v>
      </c>
      <c r="AJ383" s="43" t="str">
        <f t="shared" si="5"/>
        <v>Safe</v>
      </c>
    </row>
    <row r="384" spans="1:36" x14ac:dyDescent="0.25">
      <c r="A384" t="s">
        <v>33</v>
      </c>
      <c r="B384" t="s">
        <v>50</v>
      </c>
      <c r="C384" s="1">
        <v>15</v>
      </c>
      <c r="D384" t="s">
        <v>35</v>
      </c>
      <c r="E384" t="s">
        <v>36</v>
      </c>
      <c r="F384" t="s">
        <v>44</v>
      </c>
      <c r="G384" s="1">
        <v>4</v>
      </c>
      <c r="H384" s="1">
        <v>3</v>
      </c>
      <c r="I384" t="s">
        <v>39</v>
      </c>
      <c r="J384" t="s">
        <v>48</v>
      </c>
      <c r="K384" t="s">
        <v>40</v>
      </c>
      <c r="L384" t="s">
        <v>46</v>
      </c>
      <c r="M384" s="1">
        <v>2</v>
      </c>
      <c r="N384" s="1">
        <v>4</v>
      </c>
      <c r="O384" s="1">
        <v>0</v>
      </c>
      <c r="P384" t="s">
        <v>42</v>
      </c>
      <c r="Q384" t="s">
        <v>42</v>
      </c>
      <c r="R384" t="s">
        <v>43</v>
      </c>
      <c r="S384" t="s">
        <v>43</v>
      </c>
      <c r="T384" t="s">
        <v>42</v>
      </c>
      <c r="U384" t="s">
        <v>42</v>
      </c>
      <c r="V384" t="s">
        <v>42</v>
      </c>
      <c r="W384" t="s">
        <v>43</v>
      </c>
      <c r="X384" s="2">
        <v>2</v>
      </c>
      <c r="Y384" s="2">
        <v>2</v>
      </c>
      <c r="Z384" s="2">
        <v>2</v>
      </c>
      <c r="AA384" s="2">
        <v>1</v>
      </c>
      <c r="AB384" s="2">
        <v>1</v>
      </c>
      <c r="AC384" s="2">
        <v>3</v>
      </c>
      <c r="AD384" s="2">
        <v>0</v>
      </c>
      <c r="AE384" s="2">
        <v>7</v>
      </c>
      <c r="AF384" s="2">
        <v>9</v>
      </c>
      <c r="AG384" s="2">
        <v>0</v>
      </c>
      <c r="AH384" s="39">
        <f>AVERAGE(datasets[[#This Row],[G1]:[G3]])</f>
        <v>5.333333333333333</v>
      </c>
      <c r="AI384" s="44" t="str">
        <f>IF(datasets[[#This Row],[G3]]&gt;=15,"Excellent",IF(datasets[[#This Row],[G3]]&gt;=10,"Average","Poor"))</f>
        <v>Poor</v>
      </c>
      <c r="AJ384" s="43" t="str">
        <f t="shared" si="5"/>
        <v>At Risk</v>
      </c>
    </row>
    <row r="385" spans="1:36" x14ac:dyDescent="0.25">
      <c r="A385" t="s">
        <v>33</v>
      </c>
      <c r="B385" t="s">
        <v>34</v>
      </c>
      <c r="C385" s="1">
        <v>16</v>
      </c>
      <c r="D385" t="s">
        <v>52</v>
      </c>
      <c r="E385" t="s">
        <v>36</v>
      </c>
      <c r="F385" t="s">
        <v>44</v>
      </c>
      <c r="G385" s="1">
        <v>2</v>
      </c>
      <c r="H385" s="1">
        <v>2</v>
      </c>
      <c r="I385" t="s">
        <v>48</v>
      </c>
      <c r="J385" t="s">
        <v>48</v>
      </c>
      <c r="K385" t="s">
        <v>51</v>
      </c>
      <c r="L385" t="s">
        <v>41</v>
      </c>
      <c r="M385" s="1">
        <v>2</v>
      </c>
      <c r="N385" s="1">
        <v>4</v>
      </c>
      <c r="O385" s="1">
        <v>0</v>
      </c>
      <c r="P385" t="s">
        <v>43</v>
      </c>
      <c r="Q385" t="s">
        <v>42</v>
      </c>
      <c r="R385" t="s">
        <v>42</v>
      </c>
      <c r="S385" t="s">
        <v>42</v>
      </c>
      <c r="T385" t="s">
        <v>43</v>
      </c>
      <c r="U385" t="s">
        <v>42</v>
      </c>
      <c r="V385" t="s">
        <v>42</v>
      </c>
      <c r="W385" t="s">
        <v>43</v>
      </c>
      <c r="X385" s="2">
        <v>5</v>
      </c>
      <c r="Y385" s="2">
        <v>3</v>
      </c>
      <c r="Z385" s="2">
        <v>5</v>
      </c>
      <c r="AA385" s="2">
        <v>1</v>
      </c>
      <c r="AB385" s="2">
        <v>1</v>
      </c>
      <c r="AC385" s="2">
        <v>5</v>
      </c>
      <c r="AD385" s="2">
        <v>6</v>
      </c>
      <c r="AE385" s="2">
        <v>10</v>
      </c>
      <c r="AF385" s="2">
        <v>10</v>
      </c>
      <c r="AG385" s="2">
        <v>11</v>
      </c>
      <c r="AH385" s="39">
        <f>AVERAGE(datasets[[#This Row],[G1]:[G3]])</f>
        <v>10.333333333333334</v>
      </c>
      <c r="AI385" s="44" t="str">
        <f>IF(datasets[[#This Row],[G3]]&gt;=15,"Excellent",IF(datasets[[#This Row],[G3]]&gt;=10,"Average","Poor"))</f>
        <v>Average</v>
      </c>
      <c r="AJ385" s="43" t="str">
        <f t="shared" si="5"/>
        <v>Safe</v>
      </c>
    </row>
    <row r="386" spans="1:36" x14ac:dyDescent="0.25">
      <c r="A386" t="s">
        <v>33</v>
      </c>
      <c r="B386" t="s">
        <v>34</v>
      </c>
      <c r="C386" s="1">
        <v>19</v>
      </c>
      <c r="D386" t="s">
        <v>35</v>
      </c>
      <c r="E386" t="s">
        <v>36</v>
      </c>
      <c r="F386" t="s">
        <v>44</v>
      </c>
      <c r="G386" s="1">
        <v>3</v>
      </c>
      <c r="H386" s="1">
        <v>3</v>
      </c>
      <c r="I386" t="s">
        <v>45</v>
      </c>
      <c r="J386" t="s">
        <v>45</v>
      </c>
      <c r="K386" t="s">
        <v>51</v>
      </c>
      <c r="L386" t="s">
        <v>45</v>
      </c>
      <c r="M386" s="1">
        <v>1</v>
      </c>
      <c r="N386" s="1">
        <v>4</v>
      </c>
      <c r="O386" s="1">
        <v>0</v>
      </c>
      <c r="P386" t="s">
        <v>43</v>
      </c>
      <c r="Q386" t="s">
        <v>42</v>
      </c>
      <c r="R386" t="s">
        <v>42</v>
      </c>
      <c r="S386" t="s">
        <v>42</v>
      </c>
      <c r="T386" t="s">
        <v>42</v>
      </c>
      <c r="U386" t="s">
        <v>42</v>
      </c>
      <c r="V386" t="s">
        <v>42</v>
      </c>
      <c r="W386" t="s">
        <v>43</v>
      </c>
      <c r="X386" s="2">
        <v>4</v>
      </c>
      <c r="Y386" s="2">
        <v>3</v>
      </c>
      <c r="Z386" s="2">
        <v>3</v>
      </c>
      <c r="AA386" s="2">
        <v>1</v>
      </c>
      <c r="AB386" s="2">
        <v>2</v>
      </c>
      <c r="AC386" s="2">
        <v>3</v>
      </c>
      <c r="AD386" s="2">
        <v>10</v>
      </c>
      <c r="AE386" s="2">
        <v>8</v>
      </c>
      <c r="AF386" s="2">
        <v>8</v>
      </c>
      <c r="AG386" s="2">
        <v>8</v>
      </c>
      <c r="AH386" s="39">
        <f>AVERAGE(datasets[[#This Row],[G1]:[G3]])</f>
        <v>8</v>
      </c>
      <c r="AI386" s="44" t="str">
        <f>IF(datasets[[#This Row],[G3]]&gt;=15,"Excellent",IF(datasets[[#This Row],[G3]]&gt;=10,"Average","Poor"))</f>
        <v>Poor</v>
      </c>
      <c r="AJ386" s="43" t="str">
        <f t="shared" si="5"/>
        <v>At Risk</v>
      </c>
    </row>
    <row r="387" spans="1:36" x14ac:dyDescent="0.25">
      <c r="A387" t="s">
        <v>33</v>
      </c>
      <c r="B387" t="s">
        <v>34</v>
      </c>
      <c r="C387" s="1">
        <v>17</v>
      </c>
      <c r="D387" t="s">
        <v>35</v>
      </c>
      <c r="E387" t="s">
        <v>47</v>
      </c>
      <c r="F387" t="s">
        <v>44</v>
      </c>
      <c r="G387" s="1">
        <v>4</v>
      </c>
      <c r="H387" s="1">
        <v>2</v>
      </c>
      <c r="I387" t="s">
        <v>39</v>
      </c>
      <c r="J387" t="s">
        <v>48</v>
      </c>
      <c r="K387" t="s">
        <v>51</v>
      </c>
      <c r="L387" t="s">
        <v>41</v>
      </c>
      <c r="M387" s="1">
        <v>1</v>
      </c>
      <c r="N387" s="1">
        <v>4</v>
      </c>
      <c r="O387" s="1">
        <v>0</v>
      </c>
      <c r="P387" t="s">
        <v>43</v>
      </c>
      <c r="Q387" t="s">
        <v>42</v>
      </c>
      <c r="R387" t="s">
        <v>42</v>
      </c>
      <c r="S387" t="s">
        <v>42</v>
      </c>
      <c r="T387" t="s">
        <v>42</v>
      </c>
      <c r="U387" t="s">
        <v>42</v>
      </c>
      <c r="V387" t="s">
        <v>42</v>
      </c>
      <c r="W387" t="s">
        <v>43</v>
      </c>
      <c r="X387" s="2">
        <v>4</v>
      </c>
      <c r="Y387" s="2">
        <v>2</v>
      </c>
      <c r="Z387" s="2">
        <v>3</v>
      </c>
      <c r="AA387" s="2">
        <v>1</v>
      </c>
      <c r="AB387" s="2">
        <v>1</v>
      </c>
      <c r="AC387" s="2">
        <v>4</v>
      </c>
      <c r="AD387" s="2">
        <v>6</v>
      </c>
      <c r="AE387" s="2">
        <v>14</v>
      </c>
      <c r="AF387" s="2">
        <v>12</v>
      </c>
      <c r="AG387" s="2">
        <v>13</v>
      </c>
      <c r="AH387" s="39">
        <f>AVERAGE(datasets[[#This Row],[G1]:[G3]])</f>
        <v>13</v>
      </c>
      <c r="AI387" s="44" t="str">
        <f>IF(datasets[[#This Row],[G3]]&gt;=15,"Excellent",IF(datasets[[#This Row],[G3]]&gt;=10,"Average","Poor"))</f>
        <v>Average</v>
      </c>
      <c r="AJ387" s="43" t="str">
        <f t="shared" ref="AJ387:AJ396" si="6">IF(AI387="Poor","At Risk","Safe")</f>
        <v>Safe</v>
      </c>
    </row>
    <row r="388" spans="1:36" x14ac:dyDescent="0.25">
      <c r="A388" t="s">
        <v>33</v>
      </c>
      <c r="B388" t="s">
        <v>34</v>
      </c>
      <c r="C388" s="1">
        <v>17</v>
      </c>
      <c r="D388" t="s">
        <v>35</v>
      </c>
      <c r="E388" t="s">
        <v>47</v>
      </c>
      <c r="F388" t="s">
        <v>44</v>
      </c>
      <c r="G388" s="1">
        <v>2</v>
      </c>
      <c r="H388" s="1">
        <v>2</v>
      </c>
      <c r="I388" t="s">
        <v>48</v>
      </c>
      <c r="J388" t="s">
        <v>48</v>
      </c>
      <c r="K388" t="s">
        <v>40</v>
      </c>
      <c r="L388" t="s">
        <v>46</v>
      </c>
      <c r="M388" s="1">
        <v>1</v>
      </c>
      <c r="N388" s="1">
        <v>4</v>
      </c>
      <c r="O388" s="1">
        <v>0</v>
      </c>
      <c r="P388" t="s">
        <v>43</v>
      </c>
      <c r="Q388" t="s">
        <v>43</v>
      </c>
      <c r="R388" t="s">
        <v>42</v>
      </c>
      <c r="S388" t="s">
        <v>42</v>
      </c>
      <c r="T388" t="s">
        <v>42</v>
      </c>
      <c r="U388" t="s">
        <v>42</v>
      </c>
      <c r="V388" t="s">
        <v>42</v>
      </c>
      <c r="W388" t="s">
        <v>42</v>
      </c>
      <c r="X388" s="2">
        <v>3</v>
      </c>
      <c r="Y388" s="2">
        <v>4</v>
      </c>
      <c r="Z388" s="2">
        <v>1</v>
      </c>
      <c r="AA388" s="2">
        <v>1</v>
      </c>
      <c r="AB388" s="2">
        <v>1</v>
      </c>
      <c r="AC388" s="2">
        <v>2</v>
      </c>
      <c r="AD388" s="2">
        <v>0</v>
      </c>
      <c r="AE388" s="2">
        <v>10</v>
      </c>
      <c r="AF388" s="2">
        <v>9</v>
      </c>
      <c r="AG388" s="2">
        <v>0</v>
      </c>
      <c r="AH388" s="39">
        <f>AVERAGE(datasets[[#This Row],[G1]:[G3]])</f>
        <v>6.333333333333333</v>
      </c>
      <c r="AI388" s="44" t="str">
        <f>IF(datasets[[#This Row],[G3]]&gt;=15,"Excellent",IF(datasets[[#This Row],[G3]]&gt;=10,"Average","Poor"))</f>
        <v>Poor</v>
      </c>
      <c r="AJ388" s="43" t="str">
        <f t="shared" si="6"/>
        <v>At Risk</v>
      </c>
    </row>
    <row r="389" spans="1:36" x14ac:dyDescent="0.25">
      <c r="A389" t="s">
        <v>33</v>
      </c>
      <c r="B389" t="s">
        <v>34</v>
      </c>
      <c r="C389" s="1">
        <v>18</v>
      </c>
      <c r="D389" t="s">
        <v>35</v>
      </c>
      <c r="E389" t="s">
        <v>36</v>
      </c>
      <c r="F389" t="s">
        <v>44</v>
      </c>
      <c r="G389" s="1">
        <v>2</v>
      </c>
      <c r="H389" s="1">
        <v>3</v>
      </c>
      <c r="I389" t="s">
        <v>45</v>
      </c>
      <c r="J389" t="s">
        <v>48</v>
      </c>
      <c r="K389" t="s">
        <v>51</v>
      </c>
      <c r="L389" t="s">
        <v>46</v>
      </c>
      <c r="M389" s="1">
        <v>1</v>
      </c>
      <c r="N389" s="1">
        <v>4</v>
      </c>
      <c r="O389" s="1">
        <v>0</v>
      </c>
      <c r="P389" t="s">
        <v>43</v>
      </c>
      <c r="Q389" t="s">
        <v>42</v>
      </c>
      <c r="R389" t="s">
        <v>42</v>
      </c>
      <c r="S389" t="s">
        <v>42</v>
      </c>
      <c r="T389" t="s">
        <v>42</v>
      </c>
      <c r="U389" t="s">
        <v>42</v>
      </c>
      <c r="V389" t="s">
        <v>42</v>
      </c>
      <c r="W389" t="s">
        <v>42</v>
      </c>
      <c r="X389" s="2">
        <v>4</v>
      </c>
      <c r="Y389" s="2">
        <v>5</v>
      </c>
      <c r="Z389" s="2">
        <v>5</v>
      </c>
      <c r="AA389" s="2">
        <v>1</v>
      </c>
      <c r="AB389" s="2">
        <v>3</v>
      </c>
      <c r="AC389" s="2">
        <v>2</v>
      </c>
      <c r="AD389" s="2">
        <v>4</v>
      </c>
      <c r="AE389" s="2">
        <v>15</v>
      </c>
      <c r="AF389" s="2">
        <v>14</v>
      </c>
      <c r="AG389" s="2">
        <v>14</v>
      </c>
      <c r="AH389" s="39">
        <f>AVERAGE(datasets[[#This Row],[G1]:[G3]])</f>
        <v>14.333333333333334</v>
      </c>
      <c r="AI389" s="44" t="str">
        <f>IF(datasets[[#This Row],[G3]]&gt;=15,"Excellent",IF(datasets[[#This Row],[G3]]&gt;=10,"Average","Poor"))</f>
        <v>Average</v>
      </c>
      <c r="AJ389" s="43" t="str">
        <f t="shared" si="6"/>
        <v>Safe</v>
      </c>
    </row>
    <row r="390" spans="1:36" x14ac:dyDescent="0.25">
      <c r="A390" t="s">
        <v>33</v>
      </c>
      <c r="B390" t="s">
        <v>34</v>
      </c>
      <c r="C390" s="1">
        <v>18</v>
      </c>
      <c r="D390" t="s">
        <v>52</v>
      </c>
      <c r="E390" t="s">
        <v>47</v>
      </c>
      <c r="F390" t="s">
        <v>44</v>
      </c>
      <c r="G390" s="1">
        <v>1</v>
      </c>
      <c r="H390" s="1">
        <v>1</v>
      </c>
      <c r="I390" t="s">
        <v>38</v>
      </c>
      <c r="J390" t="s">
        <v>45</v>
      </c>
      <c r="K390" t="s">
        <v>51</v>
      </c>
      <c r="L390" t="s">
        <v>41</v>
      </c>
      <c r="M390" s="1">
        <v>2</v>
      </c>
      <c r="N390" s="1">
        <v>4</v>
      </c>
      <c r="O390" s="1">
        <v>0</v>
      </c>
      <c r="P390" t="s">
        <v>43</v>
      </c>
      <c r="Q390" t="s">
        <v>42</v>
      </c>
      <c r="R390" t="s">
        <v>42</v>
      </c>
      <c r="S390" t="s">
        <v>42</v>
      </c>
      <c r="T390" t="s">
        <v>42</v>
      </c>
      <c r="U390" t="s">
        <v>42</v>
      </c>
      <c r="V390" t="s">
        <v>43</v>
      </c>
      <c r="W390" t="s">
        <v>43</v>
      </c>
      <c r="X390" s="2">
        <v>5</v>
      </c>
      <c r="Y390" s="2">
        <v>2</v>
      </c>
      <c r="Z390" s="2">
        <v>2</v>
      </c>
      <c r="AA390" s="2">
        <v>1</v>
      </c>
      <c r="AB390" s="2">
        <v>1</v>
      </c>
      <c r="AC390" s="2">
        <v>3</v>
      </c>
      <c r="AD390" s="2">
        <v>1</v>
      </c>
      <c r="AE390" s="2">
        <v>12</v>
      </c>
      <c r="AF390" s="2">
        <v>12</v>
      </c>
      <c r="AG390" s="2">
        <v>12</v>
      </c>
      <c r="AH390" s="39">
        <f>AVERAGE(datasets[[#This Row],[G1]:[G3]])</f>
        <v>12</v>
      </c>
      <c r="AI390" s="44" t="str">
        <f>IF(datasets[[#This Row],[G3]]&gt;=15,"Excellent",IF(datasets[[#This Row],[G3]]&gt;=10,"Average","Poor"))</f>
        <v>Average</v>
      </c>
      <c r="AJ390" s="43" t="str">
        <f t="shared" si="6"/>
        <v>Safe</v>
      </c>
    </row>
    <row r="391" spans="1:36" x14ac:dyDescent="0.25">
      <c r="A391" t="s">
        <v>33</v>
      </c>
      <c r="B391" t="s">
        <v>34</v>
      </c>
      <c r="C391" s="1">
        <v>17</v>
      </c>
      <c r="D391" t="s">
        <v>52</v>
      </c>
      <c r="E391" t="s">
        <v>47</v>
      </c>
      <c r="F391" t="s">
        <v>44</v>
      </c>
      <c r="G391" s="1">
        <v>3</v>
      </c>
      <c r="H391" s="1">
        <v>1</v>
      </c>
      <c r="I391" t="s">
        <v>48</v>
      </c>
      <c r="J391" t="s">
        <v>45</v>
      </c>
      <c r="K391" t="s">
        <v>51</v>
      </c>
      <c r="L391" t="s">
        <v>41</v>
      </c>
      <c r="M391" s="1">
        <v>2</v>
      </c>
      <c r="N391" s="1">
        <v>4</v>
      </c>
      <c r="O391" s="1">
        <v>0</v>
      </c>
      <c r="P391" t="s">
        <v>43</v>
      </c>
      <c r="Q391" t="s">
        <v>42</v>
      </c>
      <c r="R391" t="s">
        <v>42</v>
      </c>
      <c r="S391" t="s">
        <v>43</v>
      </c>
      <c r="T391" t="s">
        <v>42</v>
      </c>
      <c r="U391" t="s">
        <v>42</v>
      </c>
      <c r="V391" t="s">
        <v>43</v>
      </c>
      <c r="W391" t="s">
        <v>43</v>
      </c>
      <c r="X391" s="2">
        <v>3</v>
      </c>
      <c r="Y391" s="2">
        <v>1</v>
      </c>
      <c r="Z391" s="2">
        <v>2</v>
      </c>
      <c r="AA391" s="2">
        <v>1</v>
      </c>
      <c r="AB391" s="2">
        <v>1</v>
      </c>
      <c r="AC391" s="2">
        <v>3</v>
      </c>
      <c r="AD391" s="2">
        <v>6</v>
      </c>
      <c r="AE391" s="2">
        <v>18</v>
      </c>
      <c r="AF391" s="2">
        <v>18</v>
      </c>
      <c r="AG391" s="2">
        <v>18</v>
      </c>
      <c r="AH391" s="39">
        <f>AVERAGE(datasets[[#This Row],[G1]:[G3]])</f>
        <v>18</v>
      </c>
      <c r="AI391" s="44" t="str">
        <f>IF(datasets[[#This Row],[G3]]&gt;=15,"Excellent",IF(datasets[[#This Row],[G3]]&gt;=10,"Average","Poor"))</f>
        <v>Excellent</v>
      </c>
      <c r="AJ391" s="43" t="str">
        <f t="shared" si="6"/>
        <v>Safe</v>
      </c>
    </row>
    <row r="392" spans="1:36" x14ac:dyDescent="0.25">
      <c r="A392" t="s">
        <v>33</v>
      </c>
      <c r="B392" t="s">
        <v>34</v>
      </c>
      <c r="C392" s="1">
        <v>18</v>
      </c>
      <c r="D392" t="s">
        <v>35</v>
      </c>
      <c r="E392" t="s">
        <v>36</v>
      </c>
      <c r="F392" t="s">
        <v>44</v>
      </c>
      <c r="G392" s="1">
        <v>4</v>
      </c>
      <c r="H392" s="1">
        <v>3</v>
      </c>
      <c r="I392" t="s">
        <v>45</v>
      </c>
      <c r="J392" t="s">
        <v>45</v>
      </c>
      <c r="K392" t="s">
        <v>51</v>
      </c>
      <c r="L392" t="s">
        <v>46</v>
      </c>
      <c r="M392" s="1">
        <v>1</v>
      </c>
      <c r="N392" s="1">
        <v>4</v>
      </c>
      <c r="O392" s="1">
        <v>0</v>
      </c>
      <c r="P392" t="s">
        <v>43</v>
      </c>
      <c r="Q392" t="s">
        <v>42</v>
      </c>
      <c r="R392" t="s">
        <v>42</v>
      </c>
      <c r="S392" t="s">
        <v>43</v>
      </c>
      <c r="T392" t="s">
        <v>42</v>
      </c>
      <c r="U392" t="s">
        <v>42</v>
      </c>
      <c r="V392" t="s">
        <v>42</v>
      </c>
      <c r="W392" t="s">
        <v>43</v>
      </c>
      <c r="X392" s="2">
        <v>4</v>
      </c>
      <c r="Y392" s="2">
        <v>3</v>
      </c>
      <c r="Z392" s="2">
        <v>3</v>
      </c>
      <c r="AA392" s="2">
        <v>1</v>
      </c>
      <c r="AB392" s="2">
        <v>1</v>
      </c>
      <c r="AC392" s="2">
        <v>3</v>
      </c>
      <c r="AD392" s="2">
        <v>0</v>
      </c>
      <c r="AE392" s="2">
        <v>14</v>
      </c>
      <c r="AF392" s="2">
        <v>13</v>
      </c>
      <c r="AG392" s="2">
        <v>14</v>
      </c>
      <c r="AH392" s="39">
        <f>AVERAGE(datasets[[#This Row],[G1]:[G3]])</f>
        <v>13.666666666666666</v>
      </c>
      <c r="AI392" s="44" t="str">
        <f>IF(datasets[[#This Row],[G3]]&gt;=15,"Excellent",IF(datasets[[#This Row],[G3]]&gt;=10,"Average","Poor"))</f>
        <v>Average</v>
      </c>
      <c r="AJ392" s="43" t="str">
        <f t="shared" si="6"/>
        <v>Safe</v>
      </c>
    </row>
    <row r="393" spans="1:36" x14ac:dyDescent="0.25">
      <c r="A393" t="s">
        <v>33</v>
      </c>
      <c r="B393" t="s">
        <v>34</v>
      </c>
      <c r="C393" s="1">
        <v>17</v>
      </c>
      <c r="D393" t="s">
        <v>35</v>
      </c>
      <c r="E393" t="s">
        <v>36</v>
      </c>
      <c r="F393" t="s">
        <v>44</v>
      </c>
      <c r="G393" s="1">
        <v>3</v>
      </c>
      <c r="H393" s="1">
        <v>2</v>
      </c>
      <c r="I393" t="s">
        <v>28</v>
      </c>
      <c r="J393" t="s">
        <v>28</v>
      </c>
      <c r="K393" t="s">
        <v>51</v>
      </c>
      <c r="L393" t="s">
        <v>46</v>
      </c>
      <c r="M393" s="1">
        <v>1</v>
      </c>
      <c r="N393" s="1">
        <v>4</v>
      </c>
      <c r="O393" s="1">
        <v>0</v>
      </c>
      <c r="P393" t="s">
        <v>43</v>
      </c>
      <c r="Q393" t="s">
        <v>42</v>
      </c>
      <c r="R393" t="s">
        <v>42</v>
      </c>
      <c r="S393" t="s">
        <v>42</v>
      </c>
      <c r="T393" t="s">
        <v>43</v>
      </c>
      <c r="U393" t="s">
        <v>42</v>
      </c>
      <c r="V393" t="s">
        <v>42</v>
      </c>
      <c r="W393" t="s">
        <v>43</v>
      </c>
      <c r="X393" s="2">
        <v>5</v>
      </c>
      <c r="Y393" s="2">
        <v>2</v>
      </c>
      <c r="Z393" s="2">
        <v>2</v>
      </c>
      <c r="AA393" s="2">
        <v>1</v>
      </c>
      <c r="AB393" s="2">
        <v>2</v>
      </c>
      <c r="AC393" s="2">
        <v>5</v>
      </c>
      <c r="AD393" s="2">
        <v>0</v>
      </c>
      <c r="AE393" s="2">
        <v>17</v>
      </c>
      <c r="AF393" s="2">
        <v>17</v>
      </c>
      <c r="AG393" s="2">
        <v>18</v>
      </c>
      <c r="AH393" s="39">
        <f>AVERAGE(datasets[[#This Row],[G1]:[G3]])</f>
        <v>17.333333333333332</v>
      </c>
      <c r="AI393" s="44" t="str">
        <f>IF(datasets[[#This Row],[G3]]&gt;=15,"Excellent",IF(datasets[[#This Row],[G3]]&gt;=10,"Average","Poor"))</f>
        <v>Excellent</v>
      </c>
      <c r="AJ393" s="43" t="str">
        <f t="shared" si="6"/>
        <v>Safe</v>
      </c>
    </row>
    <row r="394" spans="1:36" x14ac:dyDescent="0.25">
      <c r="A394" t="s">
        <v>33</v>
      </c>
      <c r="B394" t="s">
        <v>50</v>
      </c>
      <c r="C394" s="1">
        <v>18</v>
      </c>
      <c r="D394" t="s">
        <v>35</v>
      </c>
      <c r="E394" t="s">
        <v>47</v>
      </c>
      <c r="F394" t="s">
        <v>44</v>
      </c>
      <c r="G394" s="1">
        <v>2</v>
      </c>
      <c r="H394" s="1">
        <v>2</v>
      </c>
      <c r="I394" t="s">
        <v>45</v>
      </c>
      <c r="J394" t="s">
        <v>45</v>
      </c>
      <c r="K394" t="s">
        <v>40</v>
      </c>
      <c r="L394" t="s">
        <v>41</v>
      </c>
      <c r="M394" s="1">
        <v>1</v>
      </c>
      <c r="N394" s="1">
        <v>4</v>
      </c>
      <c r="O394" s="1">
        <v>0</v>
      </c>
      <c r="P394" t="s">
        <v>43</v>
      </c>
      <c r="Q394" t="s">
        <v>42</v>
      </c>
      <c r="R394" t="s">
        <v>43</v>
      </c>
      <c r="S394" t="s">
        <v>42</v>
      </c>
      <c r="T394" t="s">
        <v>42</v>
      </c>
      <c r="U394" t="s">
        <v>42</v>
      </c>
      <c r="V394" t="s">
        <v>42</v>
      </c>
      <c r="W394" t="s">
        <v>43</v>
      </c>
      <c r="X394" s="2">
        <v>4</v>
      </c>
      <c r="Y394" s="2">
        <v>5</v>
      </c>
      <c r="Z394" s="2">
        <v>5</v>
      </c>
      <c r="AA394" s="2">
        <v>2</v>
      </c>
      <c r="AB394" s="2">
        <v>4</v>
      </c>
      <c r="AC394" s="2">
        <v>5</v>
      </c>
      <c r="AD394" s="2">
        <v>2</v>
      </c>
      <c r="AE394" s="2">
        <v>9</v>
      </c>
      <c r="AF394" s="2">
        <v>8</v>
      </c>
      <c r="AG394" s="2">
        <v>8</v>
      </c>
      <c r="AH394" s="39">
        <f>AVERAGE(datasets[[#This Row],[G1]:[G3]])</f>
        <v>8.3333333333333339</v>
      </c>
      <c r="AI394" s="44" t="str">
        <f>IF(datasets[[#This Row],[G3]]&gt;=15,"Excellent",IF(datasets[[#This Row],[G3]]&gt;=10,"Average","Poor"))</f>
        <v>Poor</v>
      </c>
      <c r="AJ394" s="43" t="str">
        <f t="shared" si="6"/>
        <v>At Risk</v>
      </c>
    </row>
    <row r="395" spans="1:36" x14ac:dyDescent="0.25">
      <c r="A395" t="s">
        <v>33</v>
      </c>
      <c r="B395" t="s">
        <v>34</v>
      </c>
      <c r="C395" s="1">
        <v>18</v>
      </c>
      <c r="D395" t="s">
        <v>52</v>
      </c>
      <c r="E395" t="s">
        <v>36</v>
      </c>
      <c r="F395" t="s">
        <v>44</v>
      </c>
      <c r="G395" s="1">
        <v>2</v>
      </c>
      <c r="H395" s="1">
        <v>2</v>
      </c>
      <c r="I395" t="s">
        <v>38</v>
      </c>
      <c r="J395" t="s">
        <v>45</v>
      </c>
      <c r="K395" t="s">
        <v>40</v>
      </c>
      <c r="L395" t="s">
        <v>41</v>
      </c>
      <c r="M395" s="1">
        <v>2</v>
      </c>
      <c r="N395" s="1">
        <v>4</v>
      </c>
      <c r="O395" s="1">
        <v>0</v>
      </c>
      <c r="P395" t="s">
        <v>43</v>
      </c>
      <c r="Q395" t="s">
        <v>43</v>
      </c>
      <c r="R395" t="s">
        <v>43</v>
      </c>
      <c r="S395" t="s">
        <v>42</v>
      </c>
      <c r="T395" t="s">
        <v>42</v>
      </c>
      <c r="U395" t="s">
        <v>42</v>
      </c>
      <c r="V395" t="s">
        <v>43</v>
      </c>
      <c r="W395" t="s">
        <v>43</v>
      </c>
      <c r="X395" s="2">
        <v>4</v>
      </c>
      <c r="Y395" s="2">
        <v>4</v>
      </c>
      <c r="Z395" s="2">
        <v>4</v>
      </c>
      <c r="AA395" s="2">
        <v>1</v>
      </c>
      <c r="AB395" s="2">
        <v>1</v>
      </c>
      <c r="AC395" s="2">
        <v>4</v>
      </c>
      <c r="AD395" s="2">
        <v>0</v>
      </c>
      <c r="AE395" s="2">
        <v>10</v>
      </c>
      <c r="AF395" s="2">
        <v>9</v>
      </c>
      <c r="AG395" s="2">
        <v>0</v>
      </c>
      <c r="AH395" s="39">
        <f>AVERAGE(datasets[[#This Row],[G1]:[G3]])</f>
        <v>6.333333333333333</v>
      </c>
      <c r="AI395" s="44" t="str">
        <f>IF(datasets[[#This Row],[G3]]&gt;=15,"Excellent",IF(datasets[[#This Row],[G3]]&gt;=10,"Average","Poor"))</f>
        <v>Poor</v>
      </c>
      <c r="AJ395" s="43" t="str">
        <f t="shared" si="6"/>
        <v>At Risk</v>
      </c>
    </row>
    <row r="396" spans="1:36" x14ac:dyDescent="0.25">
      <c r="A396" t="s">
        <v>33</v>
      </c>
      <c r="B396" t="s">
        <v>34</v>
      </c>
      <c r="C396" s="1">
        <v>18</v>
      </c>
      <c r="D396" t="s">
        <v>35</v>
      </c>
      <c r="E396" t="s">
        <v>47</v>
      </c>
      <c r="F396" t="s">
        <v>44</v>
      </c>
      <c r="G396" s="1">
        <v>3</v>
      </c>
      <c r="H396" s="1">
        <v>3</v>
      </c>
      <c r="I396" t="s">
        <v>48</v>
      </c>
      <c r="J396" t="s">
        <v>48</v>
      </c>
      <c r="K396" t="s">
        <v>49</v>
      </c>
      <c r="L396" t="s">
        <v>41</v>
      </c>
      <c r="M396" s="1">
        <v>1</v>
      </c>
      <c r="N396" s="1">
        <v>4</v>
      </c>
      <c r="O396" s="1">
        <v>0</v>
      </c>
      <c r="P396" t="s">
        <v>43</v>
      </c>
      <c r="Q396" t="s">
        <v>42</v>
      </c>
      <c r="R396" t="s">
        <v>43</v>
      </c>
      <c r="S396" t="s">
        <v>43</v>
      </c>
      <c r="T396" t="s">
        <v>42</v>
      </c>
      <c r="U396" t="s">
        <v>42</v>
      </c>
      <c r="V396" t="s">
        <v>42</v>
      </c>
      <c r="W396" t="s">
        <v>43</v>
      </c>
      <c r="X396" s="2">
        <v>5</v>
      </c>
      <c r="Y396" s="2">
        <v>3</v>
      </c>
      <c r="Z396" s="2">
        <v>3</v>
      </c>
      <c r="AA396" s="2">
        <v>1</v>
      </c>
      <c r="AB396" s="2">
        <v>1</v>
      </c>
      <c r="AC396" s="2">
        <v>1</v>
      </c>
      <c r="AD396" s="2">
        <v>7</v>
      </c>
      <c r="AE396" s="2">
        <v>16</v>
      </c>
      <c r="AF396" s="2">
        <v>15</v>
      </c>
      <c r="AG396" s="2">
        <v>17</v>
      </c>
      <c r="AH396" s="39">
        <f>AVERAGE(datasets[[#This Row],[G1]:[G3]])</f>
        <v>16</v>
      </c>
      <c r="AI396" s="44" t="str">
        <f>IF(datasets[[#This Row],[G3]]&gt;=15,"Excellent",IF(datasets[[#This Row],[G3]]&gt;=10,"Average","Poor"))</f>
        <v>Excellent</v>
      </c>
      <c r="AJ396" s="43" t="str">
        <f t="shared" si="6"/>
        <v>Safe</v>
      </c>
    </row>
  </sheetData>
  <autoFilter ref="AH1:AJ1" xr:uid="{F546D353-C461-4734-836A-1AF0F19DA4F4}"/>
  <conditionalFormatting sqref="AJ2:AJ396">
    <cfRule type="containsText" dxfId="20" priority="4" operator="containsText" text="Safe">
      <formula>NOT(ISERROR(SEARCH("Safe",AJ2)))</formula>
    </cfRule>
    <cfRule type="containsText" dxfId="19" priority="5" operator="containsText" text="Risk">
      <formula>NOT(ISERROR(SEARCH("Risk",AJ2)))</formula>
    </cfRule>
  </conditionalFormatting>
  <conditionalFormatting sqref="AI1:AI1048576">
    <cfRule type="containsText" dxfId="18" priority="1" operator="containsText" text="Excellent">
      <formula>NOT(ISERROR(SEARCH("Excellent",AI1)))</formula>
    </cfRule>
    <cfRule type="containsText" dxfId="17" priority="2" operator="containsText" text="Poor">
      <formula>NOT(ISERROR(SEARCH("Poor",AI1)))</formula>
    </cfRule>
    <cfRule type="containsText" dxfId="16" priority="3" operator="containsText" text="Average">
      <formula>NOT(ISERROR(SEARCH("Average",AI1)))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BE67-50B9-4193-89CE-D333D162BBEE}">
  <dimension ref="A1:F7"/>
  <sheetViews>
    <sheetView workbookViewId="0">
      <selection activeCell="I10" sqref="I10"/>
    </sheetView>
  </sheetViews>
  <sheetFormatPr defaultColWidth="11.7109375" defaultRowHeight="15" x14ac:dyDescent="0.25"/>
  <sheetData>
    <row r="1" spans="1:6" x14ac:dyDescent="0.25">
      <c r="A1" s="40"/>
      <c r="B1" s="41" t="s">
        <v>60</v>
      </c>
      <c r="C1" s="41" t="s">
        <v>61</v>
      </c>
      <c r="D1" s="41" t="s">
        <v>62</v>
      </c>
      <c r="E1" s="41" t="s">
        <v>63</v>
      </c>
      <c r="F1" s="41" t="s">
        <v>64</v>
      </c>
    </row>
    <row r="2" spans="1:6" x14ac:dyDescent="0.25">
      <c r="A2" s="42" t="s">
        <v>65</v>
      </c>
      <c r="B2" s="39">
        <f>AVERAGE(datasets[age])</f>
        <v>16.696202531645568</v>
      </c>
      <c r="C2" s="39">
        <f>MEDIAN(datasets[age])</f>
        <v>17</v>
      </c>
      <c r="D2" s="39">
        <f>MIN(datasets[age])</f>
        <v>15</v>
      </c>
      <c r="E2" s="39">
        <f>MAX(datasets[age])</f>
        <v>22</v>
      </c>
      <c r="F2" s="39">
        <f>_xlfn.STDEV.P(datasets[age])</f>
        <v>1.2744264570480175</v>
      </c>
    </row>
    <row r="3" spans="1:6" x14ac:dyDescent="0.25">
      <c r="A3" s="42" t="s">
        <v>56</v>
      </c>
      <c r="B3" s="39">
        <f>AVERAGE(datasets[StudyTime])</f>
        <v>2.0354430379746837</v>
      </c>
      <c r="C3" s="39">
        <f>MEDIAN(datasets[StudyTime])</f>
        <v>2</v>
      </c>
      <c r="D3" s="39">
        <f>MIN(datasets[StudyTime])</f>
        <v>1</v>
      </c>
      <c r="E3" s="39">
        <f>MAX(datasets[StudyTime])</f>
        <v>4</v>
      </c>
      <c r="F3" s="39">
        <f>_xlfn.STDEV.P(datasets[StudyTime])</f>
        <v>0.8381773436532125</v>
      </c>
    </row>
    <row r="4" spans="1:6" x14ac:dyDescent="0.25">
      <c r="A4" s="42" t="s">
        <v>66</v>
      </c>
      <c r="B4" s="39">
        <f>AVERAGE(datasets[absences])</f>
        <v>5.7088607594936711</v>
      </c>
      <c r="C4" s="39">
        <f>MEDIAN(datasets[absences])</f>
        <v>4</v>
      </c>
      <c r="D4" s="39">
        <f>MIN(datasets[absences])</f>
        <v>0</v>
      </c>
      <c r="E4" s="39">
        <f>MAX(datasets[absences])</f>
        <v>75</v>
      </c>
      <c r="F4" s="39">
        <f>_xlfn.STDEV.P(datasets[absences])</f>
        <v>7.9929587664000605</v>
      </c>
    </row>
    <row r="5" spans="1:6" x14ac:dyDescent="0.25">
      <c r="A5" s="42" t="s">
        <v>30</v>
      </c>
      <c r="B5" s="39">
        <f>AVERAGE(datasets[G1])</f>
        <v>10.90886075949367</v>
      </c>
      <c r="C5" s="39">
        <f>MEDIAN(datasets[G1])</f>
        <v>11</v>
      </c>
      <c r="D5" s="39">
        <f>MIN(datasets[G1])</f>
        <v>3</v>
      </c>
      <c r="E5" s="39">
        <f>MAX(datasets[G1])</f>
        <v>19</v>
      </c>
      <c r="F5" s="39">
        <f>_xlfn.STDEV.P(datasets[G1])</f>
        <v>3.3149904967088983</v>
      </c>
    </row>
    <row r="6" spans="1:6" x14ac:dyDescent="0.25">
      <c r="A6" s="42" t="s">
        <v>31</v>
      </c>
      <c r="B6" s="39">
        <f>AVERAGE(datasets[G2])</f>
        <v>10.713924050632912</v>
      </c>
      <c r="C6" s="39">
        <f>MEDIAN(datasets[G2])</f>
        <v>11</v>
      </c>
      <c r="D6" s="39">
        <f>MIN(datasets[G2])</f>
        <v>0</v>
      </c>
      <c r="E6" s="39">
        <f>MAX(datasets[G2])</f>
        <v>19</v>
      </c>
      <c r="F6" s="39">
        <f>_xlfn.STDEV.P(datasets[G2])</f>
        <v>3.7567402438889062</v>
      </c>
    </row>
    <row r="7" spans="1:6" x14ac:dyDescent="0.25">
      <c r="A7" s="42" t="s">
        <v>32</v>
      </c>
      <c r="B7" s="39">
        <f>AVERAGE(datasets[G3])</f>
        <v>10.415189873417722</v>
      </c>
      <c r="C7" s="39">
        <f>MEDIAN(datasets[G3])</f>
        <v>11</v>
      </c>
      <c r="D7" s="39">
        <f>MIN(datasets[G3])</f>
        <v>0</v>
      </c>
      <c r="E7" s="39">
        <f>MAX(datasets[G3])</f>
        <v>20</v>
      </c>
      <c r="F7" s="39">
        <f>_xlfn.STDEV.P(datasets[G3])</f>
        <v>4.5756396414605298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1993A-6CEB-4341-900E-A369FEB42CDA}">
  <dimension ref="B2:R47"/>
  <sheetViews>
    <sheetView topLeftCell="A18" zoomScale="85" zoomScaleNormal="85" workbookViewId="0">
      <selection activeCell="B36" sqref="B36:D39"/>
    </sheetView>
  </sheetViews>
  <sheetFormatPr defaultRowHeight="15" x14ac:dyDescent="0.25"/>
  <cols>
    <col min="1" max="1" width="3.7109375" customWidth="1"/>
    <col min="2" max="2" width="10.5703125" bestFit="1" customWidth="1"/>
    <col min="3" max="3" width="13.42578125" bestFit="1" customWidth="1"/>
    <col min="4" max="4" width="8.42578125" bestFit="1" customWidth="1"/>
    <col min="5" max="5" width="14.140625" bestFit="1" customWidth="1"/>
    <col min="6" max="6" width="14" customWidth="1"/>
    <col min="7" max="7" width="14.28515625" bestFit="1" customWidth="1"/>
    <col min="8" max="8" width="5.42578125" style="3" bestFit="1" customWidth="1"/>
    <col min="9" max="9" width="12.5703125" style="3" bestFit="1" customWidth="1"/>
    <col min="10" max="10" width="7.140625" bestFit="1" customWidth="1"/>
    <col min="11" max="11" width="5" bestFit="1" customWidth="1"/>
    <col min="12" max="12" width="11.28515625" bestFit="1" customWidth="1"/>
    <col min="13" max="13" width="11.7109375" bestFit="1" customWidth="1"/>
    <col min="14" max="14" width="7.85546875" bestFit="1" customWidth="1"/>
    <col min="15" max="15" width="11.28515625" bestFit="1" customWidth="1"/>
    <col min="16" max="18" width="8.7109375" bestFit="1" customWidth="1"/>
    <col min="19" max="19" width="11.5703125" bestFit="1" customWidth="1"/>
    <col min="20" max="24" width="8.7109375" bestFit="1" customWidth="1"/>
    <col min="25" max="25" width="10.7109375" bestFit="1" customWidth="1"/>
    <col min="26" max="30" width="10.42578125" bestFit="1" customWidth="1"/>
    <col min="31" max="31" width="13.5703125" bestFit="1" customWidth="1"/>
    <col min="32" max="36" width="9.7109375" bestFit="1" customWidth="1"/>
    <col min="37" max="37" width="12.7109375" bestFit="1" customWidth="1"/>
    <col min="38" max="38" width="11.28515625" bestFit="1" customWidth="1"/>
  </cols>
  <sheetData>
    <row r="2" spans="2:18" x14ac:dyDescent="0.25">
      <c r="B2" s="9" t="s">
        <v>81</v>
      </c>
      <c r="C2" s="9"/>
      <c r="D2" s="14"/>
      <c r="E2" s="11" t="s">
        <v>86</v>
      </c>
      <c r="F2" s="13"/>
      <c r="G2" s="12"/>
      <c r="I2" s="9" t="s">
        <v>78</v>
      </c>
      <c r="J2" s="26"/>
      <c r="K2" s="26"/>
      <c r="L2" s="26"/>
      <c r="M2" s="26"/>
      <c r="N2" s="26"/>
      <c r="P2" s="33" t="s">
        <v>27</v>
      </c>
      <c r="Q2" s="33" t="s">
        <v>26</v>
      </c>
      <c r="R2" s="33" t="s">
        <v>80</v>
      </c>
    </row>
    <row r="3" spans="2:18" ht="15.75" x14ac:dyDescent="0.25">
      <c r="B3" s="17" t="s">
        <v>1</v>
      </c>
      <c r="C3" s="17" t="s">
        <v>80</v>
      </c>
      <c r="E3" s="10" t="s">
        <v>79</v>
      </c>
      <c r="F3" s="22" t="s">
        <v>32</v>
      </c>
      <c r="G3" s="23"/>
      <c r="I3" s="29" t="s">
        <v>80</v>
      </c>
      <c r="J3" s="29" t="s">
        <v>27</v>
      </c>
      <c r="K3" s="30"/>
      <c r="L3" s="30"/>
      <c r="M3" s="30"/>
      <c r="N3" s="31"/>
      <c r="P3" s="7">
        <v>1</v>
      </c>
      <c r="Q3" s="8">
        <v>1</v>
      </c>
      <c r="R3" s="34">
        <f>AVERAGEIFS(datasets[G3],datasets[Walc],P3,datasets[Dalc],Q3)</f>
        <v>10.806666666666667</v>
      </c>
    </row>
    <row r="4" spans="2:18" ht="15.75" x14ac:dyDescent="0.25">
      <c r="B4" s="17" t="s">
        <v>34</v>
      </c>
      <c r="C4" s="18">
        <v>9.9663461538461533</v>
      </c>
      <c r="E4" s="17" t="s">
        <v>30</v>
      </c>
      <c r="F4" s="20">
        <f>CORREL(datasets[G1],datasets[G3])</f>
        <v>0.80146793201741484</v>
      </c>
      <c r="G4" s="21"/>
      <c r="I4" s="16" t="s">
        <v>26</v>
      </c>
      <c r="J4" s="32">
        <v>1</v>
      </c>
      <c r="K4" s="32">
        <v>2</v>
      </c>
      <c r="L4" s="32">
        <v>3</v>
      </c>
      <c r="M4" s="32">
        <v>4</v>
      </c>
      <c r="N4" s="32">
        <v>5</v>
      </c>
      <c r="P4" s="7">
        <v>2</v>
      </c>
      <c r="Q4" s="8">
        <v>2</v>
      </c>
      <c r="R4" s="34">
        <f>AVERAGEIFS(datasets[G3],datasets[Walc],P4,datasets[Dalc],Q4)</f>
        <v>8.6666666666666661</v>
      </c>
    </row>
    <row r="5" spans="2:18" ht="15.75" x14ac:dyDescent="0.25">
      <c r="B5" s="17" t="s">
        <v>50</v>
      </c>
      <c r="C5" s="18">
        <v>10.914438502673796</v>
      </c>
      <c r="E5" s="17" t="s">
        <v>31</v>
      </c>
      <c r="F5" s="20">
        <f>CORREL(datasets[G2],datasets[G3])</f>
        <v>0.90486798926930057</v>
      </c>
      <c r="G5" s="21"/>
      <c r="I5" s="25">
        <v>1</v>
      </c>
      <c r="J5" s="6">
        <v>10.806666666666667</v>
      </c>
      <c r="K5" s="6">
        <v>10.430769230769231</v>
      </c>
      <c r="L5" s="6">
        <v>11.095238095238095</v>
      </c>
      <c r="M5" s="6">
        <v>10.266666666666667</v>
      </c>
      <c r="N5" s="6">
        <v>10.75</v>
      </c>
      <c r="P5" s="7">
        <v>3</v>
      </c>
      <c r="Q5" s="8">
        <v>3</v>
      </c>
      <c r="R5" s="34">
        <f>AVERAGEIFS(datasets[G3],datasets[Walc],P5,datasets[Dalc],Q5)</f>
        <v>9.75</v>
      </c>
    </row>
    <row r="6" spans="2:18" ht="15.75" x14ac:dyDescent="0.25">
      <c r="I6" s="25">
        <v>2</v>
      </c>
      <c r="J6" s="6">
        <v>0</v>
      </c>
      <c r="K6" s="6">
        <v>8.6666666666666661</v>
      </c>
      <c r="L6" s="6">
        <v>10.655172413793103</v>
      </c>
      <c r="M6" s="6">
        <v>8.3181818181818183</v>
      </c>
      <c r="N6" s="6">
        <v>9.1999999999999993</v>
      </c>
      <c r="P6" s="7">
        <v>4</v>
      </c>
      <c r="Q6" s="8">
        <v>4</v>
      </c>
      <c r="R6" s="34">
        <f>AVERAGEIFS(datasets[G3],datasets[Walc],P6,datasets[Dalc],Q6)</f>
        <v>11.333333333333334</v>
      </c>
    </row>
    <row r="7" spans="2:18" ht="15.75" x14ac:dyDescent="0.25">
      <c r="B7" s="9" t="s">
        <v>82</v>
      </c>
      <c r="C7" s="9"/>
      <c r="E7" s="9" t="s">
        <v>85</v>
      </c>
      <c r="F7" s="9"/>
      <c r="I7" s="25">
        <v>3</v>
      </c>
      <c r="J7" s="28"/>
      <c r="K7" s="6">
        <v>12</v>
      </c>
      <c r="L7" s="6">
        <v>9.75</v>
      </c>
      <c r="M7" s="6">
        <v>11.181818181818182</v>
      </c>
      <c r="N7" s="6">
        <v>10</v>
      </c>
      <c r="P7" s="7">
        <v>5</v>
      </c>
      <c r="Q7" s="8">
        <v>5</v>
      </c>
      <c r="R7" s="34">
        <f>AVERAGEIFS(datasets[G3],datasets[Walc],P7,datasets[Dalc],Q7)</f>
        <v>10.666666666666666</v>
      </c>
    </row>
    <row r="8" spans="2:18" x14ac:dyDescent="0.25">
      <c r="B8" s="17" t="s">
        <v>56</v>
      </c>
      <c r="C8" s="17" t="s">
        <v>80</v>
      </c>
      <c r="E8" s="10" t="s">
        <v>79</v>
      </c>
      <c r="F8" s="37">
        <f>CORREL(datasets[absences],datasets[G3])</f>
        <v>3.4247316150069318E-2</v>
      </c>
      <c r="I8" s="25">
        <v>4</v>
      </c>
      <c r="J8" s="28"/>
      <c r="K8" s="6">
        <v>11</v>
      </c>
      <c r="L8" s="6">
        <v>5</v>
      </c>
      <c r="M8" s="6">
        <v>11.333333333333334</v>
      </c>
      <c r="N8" s="6">
        <v>9.75</v>
      </c>
    </row>
    <row r="9" spans="2:18" ht="15.75" x14ac:dyDescent="0.25">
      <c r="B9" s="25">
        <v>1</v>
      </c>
      <c r="C9" s="18">
        <v>10.047619047619047</v>
      </c>
      <c r="I9" s="25">
        <v>5</v>
      </c>
      <c r="J9" s="28"/>
      <c r="K9" s="28"/>
      <c r="L9" s="28"/>
      <c r="M9" s="28"/>
      <c r="N9" s="6">
        <v>10.666666666666666</v>
      </c>
    </row>
    <row r="10" spans="2:18" ht="15.75" x14ac:dyDescent="0.25">
      <c r="B10" s="25">
        <v>2</v>
      </c>
      <c r="C10" s="18">
        <v>10.171717171717171</v>
      </c>
    </row>
    <row r="11" spans="2:18" ht="15.75" x14ac:dyDescent="0.25">
      <c r="B11" s="25">
        <v>3</v>
      </c>
      <c r="C11" s="18">
        <v>11.4</v>
      </c>
      <c r="I11" s="9" t="s">
        <v>88</v>
      </c>
      <c r="J11" s="9"/>
      <c r="L11" s="9" t="s">
        <v>89</v>
      </c>
      <c r="M11" s="9"/>
    </row>
    <row r="12" spans="2:18" ht="15.75" x14ac:dyDescent="0.25">
      <c r="B12" s="25">
        <v>4</v>
      </c>
      <c r="C12" s="18">
        <v>11.25925925925926</v>
      </c>
      <c r="I12" s="5" t="s">
        <v>11</v>
      </c>
      <c r="J12" s="3" t="s">
        <v>46</v>
      </c>
      <c r="L12" s="5" t="s">
        <v>11</v>
      </c>
      <c r="M12" s="3" t="s">
        <v>41</v>
      </c>
    </row>
    <row r="14" spans="2:18" x14ac:dyDescent="0.25">
      <c r="B14" s="9" t="s">
        <v>83</v>
      </c>
      <c r="C14" s="9"/>
      <c r="I14" s="5" t="s">
        <v>9</v>
      </c>
      <c r="J14" s="3" t="s">
        <v>90</v>
      </c>
      <c r="L14" s="5" t="s">
        <v>8</v>
      </c>
      <c r="M14" s="3" t="s">
        <v>90</v>
      </c>
    </row>
    <row r="15" spans="2:18" x14ac:dyDescent="0.25">
      <c r="B15" s="17" t="s">
        <v>57</v>
      </c>
      <c r="C15" s="17" t="s">
        <v>80</v>
      </c>
      <c r="I15" s="38" t="s">
        <v>38</v>
      </c>
      <c r="J15" s="2">
        <v>9.7333333333333325</v>
      </c>
      <c r="L15" t="s">
        <v>38</v>
      </c>
      <c r="M15" s="2">
        <v>9.4573643410852704</v>
      </c>
    </row>
    <row r="16" spans="2:18" ht="15.75" x14ac:dyDescent="0.25">
      <c r="B16" s="16" t="s">
        <v>43</v>
      </c>
      <c r="C16" s="18">
        <v>10.640522875816993</v>
      </c>
      <c r="I16" s="38" t="s">
        <v>45</v>
      </c>
      <c r="J16" s="2">
        <v>10.725490196078429</v>
      </c>
      <c r="L16" t="s">
        <v>45</v>
      </c>
      <c r="M16" s="2">
        <v>10.04494382022472</v>
      </c>
    </row>
    <row r="17" spans="2:13" ht="15.75" x14ac:dyDescent="0.25">
      <c r="B17" s="16" t="s">
        <v>42</v>
      </c>
      <c r="C17" s="18">
        <v>10.272727272727273</v>
      </c>
      <c r="I17" s="38" t="s">
        <v>48</v>
      </c>
      <c r="J17" s="2">
        <v>10.952380952380951</v>
      </c>
      <c r="L17" t="s">
        <v>48</v>
      </c>
      <c r="M17" s="2">
        <v>11.142857142857142</v>
      </c>
    </row>
    <row r="18" spans="2:13" x14ac:dyDescent="0.25">
      <c r="I18" s="38" t="s">
        <v>28</v>
      </c>
      <c r="J18" s="2">
        <v>11.523809523809524</v>
      </c>
      <c r="L18" t="s">
        <v>39</v>
      </c>
      <c r="M18" s="2">
        <v>11.393333333333331</v>
      </c>
    </row>
    <row r="19" spans="2:13" x14ac:dyDescent="0.25">
      <c r="B19" s="11" t="s">
        <v>84</v>
      </c>
      <c r="C19" s="13"/>
      <c r="D19" s="13"/>
      <c r="E19" s="12"/>
      <c r="I19" s="38" t="s">
        <v>39</v>
      </c>
      <c r="J19" s="2">
        <v>12.37037037037037</v>
      </c>
      <c r="L19" t="s">
        <v>28</v>
      </c>
      <c r="M19" s="2">
        <v>12.650793650793648</v>
      </c>
    </row>
    <row r="20" spans="2:13" x14ac:dyDescent="0.25">
      <c r="B20" s="15" t="s">
        <v>77</v>
      </c>
      <c r="C20" s="15" t="s">
        <v>55</v>
      </c>
      <c r="D20" s="35"/>
      <c r="E20" s="27"/>
      <c r="I20"/>
    </row>
    <row r="21" spans="2:13" x14ac:dyDescent="0.25">
      <c r="B21" s="24" t="s">
        <v>1</v>
      </c>
      <c r="C21" s="19" t="s">
        <v>74</v>
      </c>
      <c r="D21" s="19" t="s">
        <v>75</v>
      </c>
      <c r="E21" s="19" t="s">
        <v>76</v>
      </c>
      <c r="I21" s="9" t="s">
        <v>96</v>
      </c>
      <c r="J21" s="9"/>
      <c r="L21" s="9" t="s">
        <v>97</v>
      </c>
      <c r="M21" s="9"/>
    </row>
    <row r="22" spans="2:13" ht="15.75" x14ac:dyDescent="0.25">
      <c r="B22" s="17" t="s">
        <v>34</v>
      </c>
      <c r="C22" s="36">
        <v>101</v>
      </c>
      <c r="D22" s="36">
        <v>32</v>
      </c>
      <c r="E22" s="36">
        <v>75</v>
      </c>
      <c r="I22" s="85" t="s">
        <v>58</v>
      </c>
      <c r="J22" s="86" t="s">
        <v>67</v>
      </c>
      <c r="K22" s="86"/>
      <c r="L22" s="85" t="s">
        <v>59</v>
      </c>
      <c r="M22" s="86" t="s">
        <v>67</v>
      </c>
    </row>
    <row r="23" spans="2:13" ht="15.75" x14ac:dyDescent="0.25">
      <c r="B23" s="17" t="s">
        <v>50</v>
      </c>
      <c r="C23" s="36">
        <v>91</v>
      </c>
      <c r="D23" s="36">
        <v>41</v>
      </c>
      <c r="E23" s="36">
        <v>55</v>
      </c>
      <c r="I23" s="2">
        <v>1</v>
      </c>
      <c r="J23" s="2">
        <v>8.6779661016949152</v>
      </c>
      <c r="K23" s="3"/>
      <c r="L23" s="2">
        <v>1</v>
      </c>
      <c r="M23" s="2">
        <v>9.1585365853658534</v>
      </c>
    </row>
    <row r="24" spans="2:13" x14ac:dyDescent="0.25">
      <c r="I24" s="2">
        <v>2</v>
      </c>
      <c r="J24" s="2">
        <v>9.7281553398058254</v>
      </c>
      <c r="K24" s="3"/>
      <c r="L24" s="2">
        <v>2</v>
      </c>
      <c r="M24" s="2">
        <v>10.260869565217391</v>
      </c>
    </row>
    <row r="25" spans="2:13" x14ac:dyDescent="0.25">
      <c r="B25" s="9" t="s">
        <v>87</v>
      </c>
      <c r="C25" s="9"/>
      <c r="I25" s="2">
        <v>3</v>
      </c>
      <c r="J25" s="2">
        <v>10.303030303030303</v>
      </c>
      <c r="K25" s="3"/>
      <c r="L25" s="2">
        <v>3</v>
      </c>
      <c r="M25" s="2">
        <v>10.66</v>
      </c>
    </row>
    <row r="26" spans="2:13" x14ac:dyDescent="0.25">
      <c r="B26" s="24" t="s">
        <v>15</v>
      </c>
      <c r="C26" s="19" t="s">
        <v>80</v>
      </c>
      <c r="I26" s="2">
        <v>4</v>
      </c>
      <c r="J26" s="2">
        <v>11.763358778625955</v>
      </c>
      <c r="K26" s="3"/>
      <c r="L26" s="2">
        <v>4</v>
      </c>
      <c r="M26" s="2">
        <v>11.364583333333334</v>
      </c>
    </row>
    <row r="27" spans="2:13" ht="15.75" x14ac:dyDescent="0.25">
      <c r="B27" s="17" t="s">
        <v>43</v>
      </c>
      <c r="C27" s="18">
        <v>10.561046511627907</v>
      </c>
      <c r="I27" s="2">
        <v>0</v>
      </c>
      <c r="J27" s="2">
        <v>13</v>
      </c>
      <c r="K27" s="3"/>
      <c r="L27" s="2">
        <v>0</v>
      </c>
      <c r="M27" s="2">
        <v>13</v>
      </c>
    </row>
    <row r="28" spans="2:13" ht="15.75" x14ac:dyDescent="0.25">
      <c r="B28" s="17" t="s">
        <v>42</v>
      </c>
      <c r="C28" s="18">
        <v>9.4313725490196081</v>
      </c>
      <c r="I28"/>
    </row>
    <row r="30" spans="2:13" x14ac:dyDescent="0.25">
      <c r="B30" s="80" t="s">
        <v>95</v>
      </c>
      <c r="C30" s="80"/>
    </row>
    <row r="31" spans="2:13" x14ac:dyDescent="0.25">
      <c r="B31" s="82" t="s">
        <v>21</v>
      </c>
      <c r="C31" s="83" t="s">
        <v>80</v>
      </c>
    </row>
    <row r="32" spans="2:13" ht="15.75" x14ac:dyDescent="0.25">
      <c r="B32" s="83" t="s">
        <v>43</v>
      </c>
      <c r="C32" s="84">
        <v>9.4090909090909083</v>
      </c>
    </row>
    <row r="33" spans="2:9" ht="15.75" x14ac:dyDescent="0.25">
      <c r="B33" s="83" t="s">
        <v>42</v>
      </c>
      <c r="C33" s="84">
        <v>10.617021276595745</v>
      </c>
    </row>
    <row r="34" spans="2:9" x14ac:dyDescent="0.25">
      <c r="I34"/>
    </row>
    <row r="35" spans="2:9" x14ac:dyDescent="0.25">
      <c r="B35" s="80" t="s">
        <v>101</v>
      </c>
      <c r="C35" s="80"/>
      <c r="D35" s="80"/>
      <c r="I35"/>
    </row>
    <row r="36" spans="2:9" x14ac:dyDescent="0.25">
      <c r="B36" s="81" t="s">
        <v>100</v>
      </c>
      <c r="C36" s="81" t="s">
        <v>68</v>
      </c>
      <c r="D36" s="43"/>
      <c r="I36"/>
    </row>
    <row r="37" spans="2:9" x14ac:dyDescent="0.25">
      <c r="B37" s="81" t="s">
        <v>0</v>
      </c>
      <c r="C37" s="43" t="s">
        <v>98</v>
      </c>
      <c r="D37" s="43" t="s">
        <v>99</v>
      </c>
      <c r="I37"/>
    </row>
    <row r="38" spans="2:9" x14ac:dyDescent="0.25">
      <c r="B38" s="43" t="s">
        <v>33</v>
      </c>
      <c r="C38" s="87">
        <v>113</v>
      </c>
      <c r="D38" s="87">
        <v>236</v>
      </c>
      <c r="I38"/>
    </row>
    <row r="39" spans="2:9" x14ac:dyDescent="0.25">
      <c r="B39" s="43" t="s">
        <v>53</v>
      </c>
      <c r="C39" s="87">
        <v>17</v>
      </c>
      <c r="D39" s="87">
        <v>29</v>
      </c>
      <c r="I39"/>
    </row>
    <row r="40" spans="2:9" x14ac:dyDescent="0.25">
      <c r="I40"/>
    </row>
    <row r="41" spans="2:9" x14ac:dyDescent="0.25">
      <c r="I41"/>
    </row>
    <row r="42" spans="2:9" x14ac:dyDescent="0.25">
      <c r="I42"/>
    </row>
    <row r="43" spans="2:9" x14ac:dyDescent="0.25">
      <c r="I43"/>
    </row>
    <row r="44" spans="2:9" x14ac:dyDescent="0.25">
      <c r="I44"/>
    </row>
    <row r="45" spans="2:9" x14ac:dyDescent="0.25">
      <c r="I45"/>
    </row>
    <row r="46" spans="2:9" x14ac:dyDescent="0.25">
      <c r="I46"/>
    </row>
    <row r="47" spans="2:9" x14ac:dyDescent="0.25">
      <c r="I47"/>
    </row>
  </sheetData>
  <mergeCells count="17">
    <mergeCell ref="B25:C25"/>
    <mergeCell ref="I11:J11"/>
    <mergeCell ref="L11:M11"/>
    <mergeCell ref="B30:C30"/>
    <mergeCell ref="I21:J21"/>
    <mergeCell ref="L21:M21"/>
    <mergeCell ref="B35:D35"/>
    <mergeCell ref="B7:C7"/>
    <mergeCell ref="B14:C14"/>
    <mergeCell ref="I2:N2"/>
    <mergeCell ref="B19:E19"/>
    <mergeCell ref="E7:F7"/>
    <mergeCell ref="F3:G3"/>
    <mergeCell ref="F4:G4"/>
    <mergeCell ref="F5:G5"/>
    <mergeCell ref="E2:G2"/>
    <mergeCell ref="B2:C2"/>
  </mergeCells>
  <conditionalFormatting pivot="1" sqref="J5:N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N9">
    <cfRule type="colorScale" priority="12">
      <colorScale>
        <cfvo type="min"/>
        <cfvo type="percentile" val="50"/>
        <cfvo type="max"/>
        <color rgb="FFFF0000"/>
        <color rgb="FFFFFF00"/>
        <color theme="6" tint="0.39997558519241921"/>
      </colorScale>
    </cfRule>
  </conditionalFormatting>
  <conditionalFormatting sqref="R3:R7">
    <cfRule type="colorScale" priority="1">
      <colorScale>
        <cfvo type="min"/>
        <cfvo type="percentile" val="50"/>
        <cfvo type="max"/>
        <color rgb="FFFF0000"/>
        <color rgb="FFFFFF00"/>
        <color theme="6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BAD3-8137-4E70-84A8-2C3B02E85F52}">
  <dimension ref="B1:AM48"/>
  <sheetViews>
    <sheetView showGridLines="0" tabSelected="1" zoomScale="50" zoomScaleNormal="50" workbookViewId="0">
      <selection activeCell="AP19" sqref="AP19"/>
    </sheetView>
  </sheetViews>
  <sheetFormatPr defaultRowHeight="15" x14ac:dyDescent="0.25"/>
  <cols>
    <col min="1" max="1" width="2.7109375" customWidth="1"/>
    <col min="2" max="3" width="15.7109375" customWidth="1"/>
    <col min="4" max="4" width="3.7109375" customWidth="1"/>
    <col min="12" max="12" width="9.140625" customWidth="1"/>
    <col min="13" max="13" width="3.7109375" customWidth="1"/>
    <col min="21" max="21" width="9.140625" customWidth="1"/>
    <col min="22" max="22" width="3.7109375" customWidth="1"/>
    <col min="31" max="31" width="2.5703125" customWidth="1"/>
  </cols>
  <sheetData>
    <row r="1" spans="2:39" ht="9.75" customHeight="1" x14ac:dyDescent="0.25"/>
    <row r="2" spans="2:39" ht="15" customHeight="1" x14ac:dyDescent="0.25">
      <c r="B2" s="47" t="s">
        <v>73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9"/>
    </row>
    <row r="3" spans="2:39" ht="15" customHeight="1" x14ac:dyDescent="0.25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2"/>
    </row>
    <row r="4" spans="2:39" ht="9.75" customHeight="1" x14ac:dyDescent="0.25"/>
    <row r="5" spans="2:39" x14ac:dyDescent="0.25">
      <c r="B5" s="53" t="s">
        <v>69</v>
      </c>
      <c r="C5" s="54"/>
    </row>
    <row r="6" spans="2:39" x14ac:dyDescent="0.25">
      <c r="B6" s="55"/>
      <c r="C6" s="56"/>
    </row>
    <row r="7" spans="2:39" ht="15" customHeight="1" x14ac:dyDescent="0.25">
      <c r="B7" s="61">
        <f>COUNTA('clean-data'!R2:R396)</f>
        <v>395</v>
      </c>
      <c r="C7" s="62"/>
    </row>
    <row r="8" spans="2:39" ht="15" customHeight="1" x14ac:dyDescent="0.25">
      <c r="B8" s="61"/>
      <c r="C8" s="62"/>
    </row>
    <row r="9" spans="2:39" x14ac:dyDescent="0.25">
      <c r="B9" s="61"/>
      <c r="C9" s="62"/>
    </row>
    <row r="10" spans="2:39" x14ac:dyDescent="0.25">
      <c r="B10" s="63"/>
      <c r="C10" s="64"/>
    </row>
    <row r="13" spans="2:39" x14ac:dyDescent="0.25">
      <c r="B13" s="71" t="s">
        <v>94</v>
      </c>
      <c r="C13" s="72"/>
    </row>
    <row r="14" spans="2:39" x14ac:dyDescent="0.25">
      <c r="B14" s="73"/>
      <c r="C14" s="74"/>
    </row>
    <row r="15" spans="2:39" ht="15" customHeight="1" x14ac:dyDescent="0.25">
      <c r="B15" s="88">
        <f>AVERAGE(datasets[age])</f>
        <v>16.696202531645568</v>
      </c>
      <c r="C15" s="90" t="s">
        <v>102</v>
      </c>
    </row>
    <row r="16" spans="2:39" ht="15" customHeight="1" x14ac:dyDescent="0.25">
      <c r="B16" s="89"/>
      <c r="C16" s="91"/>
    </row>
    <row r="19" spans="2:3" x14ac:dyDescent="0.25">
      <c r="B19" s="71" t="s">
        <v>92</v>
      </c>
      <c r="C19" s="72"/>
    </row>
    <row r="20" spans="2:3" x14ac:dyDescent="0.25">
      <c r="B20" s="73"/>
      <c r="C20" s="74"/>
    </row>
    <row r="21" spans="2:3" x14ac:dyDescent="0.25">
      <c r="B21" s="57">
        <f>AVERAGE(datasets[StudyTime])</f>
        <v>2.0354430379746837</v>
      </c>
      <c r="C21" s="58" t="s">
        <v>93</v>
      </c>
    </row>
    <row r="22" spans="2:3" x14ac:dyDescent="0.25">
      <c r="B22" s="59"/>
      <c r="C22" s="60"/>
    </row>
    <row r="23" spans="2:3" ht="15.75" customHeight="1" x14ac:dyDescent="0.25"/>
    <row r="25" spans="2:3" x14ac:dyDescent="0.25">
      <c r="B25" s="71" t="s">
        <v>70</v>
      </c>
      <c r="C25" s="72"/>
    </row>
    <row r="26" spans="2:3" x14ac:dyDescent="0.25">
      <c r="B26" s="75"/>
      <c r="C26" s="76"/>
    </row>
    <row r="27" spans="2:3" x14ac:dyDescent="0.25">
      <c r="B27" s="92">
        <f>AVERAGE('clean-data'!AG2:AG396)</f>
        <v>10.415189873417722</v>
      </c>
      <c r="C27" s="92"/>
    </row>
    <row r="28" spans="2:3" x14ac:dyDescent="0.25">
      <c r="B28" s="92"/>
      <c r="C28" s="92"/>
    </row>
    <row r="29" spans="2:3" ht="15" customHeight="1" x14ac:dyDescent="0.25"/>
    <row r="30" spans="2:3" ht="15" customHeight="1" x14ac:dyDescent="0.25"/>
    <row r="31" spans="2:3" ht="15" customHeight="1" x14ac:dyDescent="0.25">
      <c r="B31" s="53" t="s">
        <v>91</v>
      </c>
      <c r="C31" s="54"/>
    </row>
    <row r="32" spans="2:3" ht="15" customHeight="1" x14ac:dyDescent="0.25">
      <c r="B32" s="77"/>
      <c r="C32" s="78"/>
    </row>
    <row r="33" spans="2:3" ht="15" customHeight="1" x14ac:dyDescent="0.25">
      <c r="B33" s="65">
        <f>COUNTIF('clean-data'!AJ2:AJ396,"At Risk")</f>
        <v>130</v>
      </c>
      <c r="C33" s="66"/>
    </row>
    <row r="34" spans="2:3" ht="15" customHeight="1" x14ac:dyDescent="0.25">
      <c r="B34" s="67"/>
      <c r="C34" s="68"/>
    </row>
    <row r="35" spans="2:3" x14ac:dyDescent="0.25">
      <c r="B35" s="67"/>
      <c r="C35" s="68"/>
    </row>
    <row r="36" spans="2:3" x14ac:dyDescent="0.25">
      <c r="B36" s="69"/>
      <c r="C36" s="70"/>
    </row>
    <row r="37" spans="2:3" ht="15" customHeight="1" x14ac:dyDescent="0.25"/>
    <row r="38" spans="2:3" ht="15" customHeight="1" x14ac:dyDescent="0.25"/>
    <row r="39" spans="2:3" x14ac:dyDescent="0.25">
      <c r="B39" s="71" t="s">
        <v>71</v>
      </c>
      <c r="C39" s="72"/>
    </row>
    <row r="40" spans="2:3" x14ac:dyDescent="0.25">
      <c r="B40" s="75"/>
      <c r="C40" s="76"/>
    </row>
    <row r="41" spans="2:3" x14ac:dyDescent="0.25">
      <c r="B41" s="79">
        <f>COUNTIF('clean-data'!AI2:AI396,"Excellent")/COUNTA('clean-data'!AI2:AI396)</f>
        <v>0.18481012658227849</v>
      </c>
      <c r="C41" s="79"/>
    </row>
    <row r="42" spans="2:3" x14ac:dyDescent="0.25">
      <c r="B42" s="79"/>
      <c r="C42" s="79"/>
    </row>
    <row r="43" spans="2:3" ht="15" customHeight="1" x14ac:dyDescent="0.25"/>
    <row r="44" spans="2:3" ht="15" customHeight="1" x14ac:dyDescent="0.25"/>
    <row r="45" spans="2:3" x14ac:dyDescent="0.25">
      <c r="B45" s="71" t="s">
        <v>72</v>
      </c>
      <c r="C45" s="72"/>
    </row>
    <row r="46" spans="2:3" x14ac:dyDescent="0.25">
      <c r="B46" s="75"/>
      <c r="C46" s="76"/>
    </row>
    <row r="47" spans="2:3" x14ac:dyDescent="0.25">
      <c r="B47" s="79">
        <f>COUNTIF('clean-data'!AI2:AI396,"Poor")/COUNTA('clean-data'!AI2:AI396)</f>
        <v>0.32911392405063289</v>
      </c>
      <c r="C47" s="79"/>
    </row>
    <row r="48" spans="2:3" x14ac:dyDescent="0.25">
      <c r="B48" s="79"/>
      <c r="C48" s="79"/>
    </row>
  </sheetData>
  <mergeCells count="17">
    <mergeCell ref="B13:C14"/>
    <mergeCell ref="B15:B16"/>
    <mergeCell ref="C15:C16"/>
    <mergeCell ref="B31:C32"/>
    <mergeCell ref="B19:C20"/>
    <mergeCell ref="B21:B22"/>
    <mergeCell ref="C21:C22"/>
    <mergeCell ref="B33:C36"/>
    <mergeCell ref="B41:C42"/>
    <mergeCell ref="B47:C48"/>
    <mergeCell ref="B5:C6"/>
    <mergeCell ref="B25:C26"/>
    <mergeCell ref="B45:C46"/>
    <mergeCell ref="B27:C28"/>
    <mergeCell ref="B39:C40"/>
    <mergeCell ref="B7:C10"/>
    <mergeCell ref="B2:A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student-mat</vt:lpstr>
      <vt:lpstr>clean-data</vt:lpstr>
      <vt:lpstr>summary-stats</vt:lpstr>
      <vt:lpstr>pivot-table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</dc:creator>
  <cp:lastModifiedBy>Paskahsitohang</cp:lastModifiedBy>
  <dcterms:created xsi:type="dcterms:W3CDTF">2025-08-01T10:43:05Z</dcterms:created>
  <dcterms:modified xsi:type="dcterms:W3CDTF">2025-08-01T19:39:20Z</dcterms:modified>
</cp:coreProperties>
</file>